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L:\410 Socio-éco et tarifaire\WEBSITE\1. Tarification-documents publiés\MDR\2026-2029\"/>
    </mc:Choice>
  </mc:AlternateContent>
  <xr:revisionPtr revIDLastSave="0" documentId="8_{65C76999-F9F2-4426-B87C-DB5981CBDC17}" xr6:coauthVersionLast="47" xr6:coauthVersionMax="47" xr10:uidLastSave="{00000000-0000-0000-0000-000000000000}"/>
  <bookViews>
    <workbookView xWindow="-108" yWindow="-108" windowWidth="23256" windowHeight="12456" tabRatio="937" activeTab="3" xr2:uid="{00000000-000D-0000-FFFF-FFFF00000000}"/>
  </bookViews>
  <sheets>
    <sheet name="TAB00" sheetId="1" r:id="rId1"/>
    <sheet name="TAB A" sheetId="28" r:id="rId2"/>
    <sheet name="TAB B" sheetId="29" r:id="rId3"/>
    <sheet name="TAB corrections" sheetId="65" r:id="rId4"/>
    <sheet name="TAB1" sheetId="2" r:id="rId5"/>
    <sheet name="TAB1.1" sheetId="50" r:id="rId6"/>
    <sheet name="TAB2" sheetId="3" r:id="rId7"/>
    <sheet name="TAB3" sheetId="43" r:id="rId8"/>
    <sheet name="TAB3.1" sheetId="15" r:id="rId9"/>
    <sheet name="TAB3.2" sheetId="42" r:id="rId10"/>
    <sheet name="TAB3.3" sheetId="48" r:id="rId11"/>
    <sheet name="TAB4.1.1" sheetId="16" r:id="rId12"/>
    <sheet name="TAB4.1.2" sheetId="51" r:id="rId13"/>
    <sheet name="TAB4.1.3" sheetId="5" r:id="rId14"/>
    <sheet name="TAB4.2.1" sheetId="52" r:id="rId15"/>
    <sheet name="TAB4.2.2" sheetId="53" r:id="rId16"/>
    <sheet name="TAB4.2.3" sheetId="54" r:id="rId17"/>
    <sheet name="TAB4.3.1" sheetId="55" r:id="rId18"/>
    <sheet name="TAB4.3.2" sheetId="56" r:id="rId19"/>
    <sheet name="TAB4.3.3" sheetId="57" r:id="rId20"/>
    <sheet name="TAB4.4.1" sheetId="58" r:id="rId21"/>
    <sheet name="TAB4.4.2" sheetId="59" r:id="rId22"/>
    <sheet name="TAB4.4.3" sheetId="60" r:id="rId23"/>
    <sheet name="TAB4.6" sheetId="49" r:id="rId24"/>
    <sheet name="TAB5" sheetId="36" r:id="rId25"/>
    <sheet name="TAB5.1" sheetId="37" r:id="rId26"/>
    <sheet name="TAB5.2" sheetId="61" r:id="rId27"/>
    <sheet name="TAB5.3" sheetId="62" r:id="rId28"/>
    <sheet name="TAB5.4" sheetId="63" r:id="rId29"/>
    <sheet name="TAB6" sheetId="4" r:id="rId30"/>
    <sheet name="TAB7.1" sheetId="10" r:id="rId31"/>
    <sheet name="TAB7.2" sheetId="11" r:id="rId32"/>
    <sheet name="TAB7.3" sheetId="12" r:id="rId33"/>
    <sheet name="TAB7.4" sheetId="13" r:id="rId34"/>
  </sheets>
  <externalReferences>
    <externalReference r:id="rId35"/>
    <externalReference r:id="rId36"/>
    <externalReference r:id="rId37"/>
  </externalReferences>
  <definedNames>
    <definedName name="_Fill" localSheetId="3" hidden="1">#REF!</definedName>
    <definedName name="_Fill" hidden="1">#REF!</definedName>
    <definedName name="_xlnm._FilterDatabase" localSheetId="3" hidden="1">#REF!</definedName>
    <definedName name="_xlnm._FilterDatabase" localSheetId="4" hidden="1">'TAB1'!#REF!</definedName>
    <definedName name="_xlnm._FilterDatabase" hidden="1">#REF!</definedName>
    <definedName name="_Key1" localSheetId="3" hidden="1">#REF!</definedName>
    <definedName name="_Key1" hidden="1">#REF!</definedName>
    <definedName name="_Order1" hidden="1">255</definedName>
    <definedName name="_Sort" localSheetId="3" hidden="1">#REF!</definedName>
    <definedName name="_Sort" hidden="1">#REF!</definedName>
    <definedName name="Aftakklem_LS">'[1]BASISPRIJZEN MATERIAAL'!$I$188</definedName>
    <definedName name="check" localSheetId="3" hidden="1">{#N/A,#N/A,FALSE,"Res.2"}</definedName>
    <definedName name="check" hidden="1">{#N/A,#N/A,FALSE,"Res.2"}</definedName>
    <definedName name="Codes">'[2]Codes des IM'!$B$2:$D$23</definedName>
    <definedName name="cvwxv" localSheetId="3" hidden="1">{#N/A,#N/A,FALSE,"Res.2"}</definedName>
    <definedName name="cvwxv" hidden="1">{#N/A,#N/A,FALSE,"Res.2"}</definedName>
    <definedName name="ELECTRICITE">'[3]Tableau 17A'!$A$1</definedName>
    <definedName name="EV__LASTREFTIME__" hidden="1">40617.6078356481</definedName>
    <definedName name="ezara" hidden="1">"4751QXOCD67AJ09JC6QHJDZY6"</definedName>
    <definedName name="Forfaitair_feeder">75000</definedName>
    <definedName name="Hangslot">'[1]BASISPRIJZEN MATERIAAL'!$I$138</definedName>
    <definedName name="jojo" localSheetId="3" hidden="1">{#N/A,#N/A,FALSE,"EV.D.P.BC";#N/A,#N/A,FALSE,"EV.D.P.HC";#N/A,#N/A,FALSE,"EV.D.P.LC";#N/A,#N/A,FALSE,"AN.CIV.BC";#N/A,#N/A,FALSE,"AN.CIV.HC";#N/A,#N/A,FALSE,"AN.CIV.LC";#N/A,#N/A,FALSE,"Res.1";#N/A,#N/A,FALSE,"AN.GAZ.BC";#N/A,#N/A,FALSE,"AN.GAZ.HC";#N/A,#N/A,FALSE,"AN.GAZ.LC";#N/A,#N/A,FALSE,"AN.GAZ.BC M3";#N/A,#N/A,FALSE,"AN.GAZ.HC M3";#N/A,#N/A,FALSE,"AN.GAZ.LC M3";#N/A,#N/A,FALSE,"Res.2"}</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mmmm" hidden="1">39957.6223611111</definedName>
    <definedName name="Plaat_postnummer_telefoon">'[1]BASISPRIJZEN MATERIAAL'!$I$160</definedName>
    <definedName name="qfqsfd" localSheetId="3" hidden="1">{#N/A,#N/A,FALSE,"EV.D.P.BC";#N/A,#N/A,FALSE,"EV.D.P.HC";#N/A,#N/A,FALSE,"EV.D.P.LC";#N/A,#N/A,FALSE,"AN.CIV.BC";#N/A,#N/A,FALSE,"AN.CIV.HC";#N/A,#N/A,FALSE,"AN.CIV.LC";#N/A,#N/A,FALSE,"Res.1";#N/A,#N/A,FALSE,"AN.GAZ.BC";#N/A,#N/A,FALSE,"AN.GAZ.HC";#N/A,#N/A,FALSE,"AN.GAZ.LC";#N/A,#N/A,FALSE,"AN.GAZ.BC M3";#N/A,#N/A,FALSE,"AN.GAZ.HC M3";#N/A,#N/A,FALSE,"AN.GAZ.LC M3";#N/A,#N/A,FALSE,"Res.2"}</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leutelkastje">'[1]BASISPRIJZEN MATERIAAL'!$I$159</definedName>
    <definedName name="Slot_voor_sleutelkastje">'[1]BASISPRIJZEN MATERIAAL'!$I$158</definedName>
    <definedName name="sqdqs" localSheetId="3" hidden="1">{#N/A,#N/A,FALSE,"EV.D.P.BC";#N/A,#N/A,FALSE,"EV.D.P.HC";#N/A,#N/A,FALSE,"EV.D.P.LC";#N/A,#N/A,FALSE,"AN.CIV.BC";#N/A,#N/A,FALSE,"AN.CIV.HC";#N/A,#N/A,FALSE,"AN.CIV.LC";#N/A,#N/A,FALSE,"Res.1";#N/A,#N/A,FALSE,"AN.GAZ.BC";#N/A,#N/A,FALSE,"AN.GAZ.HC";#N/A,#N/A,FALSE,"AN.GAZ.LC";#N/A,#N/A,FALSE,"AN.GAZ.BC M3";#N/A,#N/A,FALSE,"AN.GAZ.HC M3";#N/A,#N/A,FALSE,"AN.GAZ.LC M3";#N/A,#N/A,FALSE,"Res.2"}</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localSheetId="3"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wrn.alle._.cijfers." localSheetId="3" hidden="1">{#N/A,#N/A,FALSE,"EV.D.P.BC";#N/A,#N/A,FALSE,"EV.D.P.HC";#N/A,#N/A,FALSE,"EV.D.P.LC";#N/A,#N/A,FALSE,"AN.CIV.BC";#N/A,#N/A,FALSE,"AN.CIV.HC";#N/A,#N/A,FALSE,"AN.CIV.LC";#N/A,#N/A,FALSE,"Res.1";#N/A,#N/A,FALSE,"AN.GAZ.BC";#N/A,#N/A,FALSE,"AN.GAZ.HC";#N/A,#N/A,FALSE,"AN.GAZ.LC";#N/A,#N/A,FALSE,"AN.GAZ.BC M3";#N/A,#N/A,FALSE,"AN.GAZ.HC M3";#N/A,#N/A,FALSE,"AN.GAZ.LC M3";#N/A,#N/A,FALSE,"Res.2"}</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localSheetId="3" hidden="1">{#N/A,#N/A,FALSE,"Res.2"}</definedName>
    <definedName name="wrn.net." hidden="1">{#N/A,#N/A,FALSE,"Res.2"}</definedName>
    <definedName name="wrn.rapp1." localSheetId="3" hidden="1">{"chpens",#N/A,TRUE,"Ch._Pension";"tabfinance",#N/A,TRUE,"FINANCEMENT"}</definedName>
    <definedName name="wrn.rapp1." hidden="1">{"chpens",#N/A,TRUE,"Ch._Pension";"tabfinance",#N/A,TRUE,"FINANCEMENT"}</definedName>
    <definedName name="wrn.tekst._.tabellen." localSheetId="3" hidden="1">{#N/A,#N/A,FALSE,"Ev.ventes DP";#N/A,#N/A,FALSE,"Hypo.econ.";#N/A,#N/A,FALSE,"Pot.2015";#N/A,#N/A,FALSE,"Comp.pot";#N/A,#N/A,FALSE,"HorsG";#N/A,#N/A,FALSE,"DP"}</definedName>
    <definedName name="wrn.tekst._.tabellen." hidden="1">{#N/A,#N/A,FALSE,"Ev.ventes DP";#N/A,#N/A,FALSE,"Hypo.econ.";#N/A,#N/A,FALSE,"Pot.2015";#N/A,#N/A,FALSE,"Comp.pot";#N/A,#N/A,FALSE,"HorsG";#N/A,#N/A,FALSE,"DP"}</definedName>
    <definedName name="zergz" localSheetId="3"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1">'TAB A'!$A$3:$C$18</definedName>
    <definedName name="_xlnm.Print_Area" localSheetId="2">'TAB B'!$A$3:$D$40</definedName>
    <definedName name="_xlnm.Print_Area" localSheetId="3">'TAB corrections'!$A$3:$C$26</definedName>
    <definedName name="_xlnm.Print_Area" localSheetId="4">'TAB1'!$A$3:$L$39</definedName>
    <definedName name="_xlnm.Print_Area" localSheetId="5">'TAB1.1'!$A$3:$S$52</definedName>
    <definedName name="_xlnm.Print_Area" localSheetId="6">'TAB2'!$A$3:$K$18</definedName>
    <definedName name="_xlnm.Print_Area" localSheetId="7">'TAB3'!$A$3:$I$126</definedName>
    <definedName name="_xlnm.Print_Area" localSheetId="8">'TAB3.1'!$A$3:$I$73</definedName>
    <definedName name="_xlnm.Print_Area" localSheetId="9">'TAB3.2'!$A$3:$I$93</definedName>
    <definedName name="_xlnm.Print_Area" localSheetId="10">'TAB3.3'!$A$3:$I$44</definedName>
    <definedName name="_xlnm.Print_Area" localSheetId="11">'TAB4.1.1'!$B$5:$S$35</definedName>
    <definedName name="_xlnm.Print_Area" localSheetId="12">'TAB4.1.2'!$B$5:$N$106</definedName>
    <definedName name="_xlnm.Print_Area" localSheetId="13">'TAB4.1.3'!$A$3:$P$49</definedName>
    <definedName name="_xlnm.Print_Area" localSheetId="14">'TAB4.2.1'!$B$5:$S$35</definedName>
    <definedName name="_xlnm.Print_Area" localSheetId="15">'TAB4.2.2'!$B$5:$N$106</definedName>
    <definedName name="_xlnm.Print_Area" localSheetId="16">'TAB4.2.3'!$A$3:$P$49</definedName>
    <definedName name="_xlnm.Print_Area" localSheetId="17">'TAB4.3.1'!$B$5:$S$35</definedName>
    <definedName name="_xlnm.Print_Area" localSheetId="18">'TAB4.3.2'!$B$5:$N$106</definedName>
    <definedName name="_xlnm.Print_Area" localSheetId="19">'TAB4.3.3'!$A$3:$P$49</definedName>
    <definedName name="_xlnm.Print_Area" localSheetId="20">'TAB4.4.1'!$B$5:$S$35</definedName>
    <definedName name="_xlnm.Print_Area" localSheetId="21">'TAB4.4.2'!$B$5:$N$106</definedName>
    <definedName name="_xlnm.Print_Area" localSheetId="22">'TAB4.4.3'!$A$3:$P$49</definedName>
    <definedName name="_xlnm.Print_Area" localSheetId="23">'TAB4.6'!$A$3:$C$13</definedName>
    <definedName name="_xlnm.Print_Area" localSheetId="24">'TAB5'!$A$3:$N$13</definedName>
    <definedName name="_xlnm.Print_Area" localSheetId="25">'TAB5.1'!$B$5:$P$26</definedName>
    <definedName name="_xlnm.Print_Area" localSheetId="26">'TAB5.2'!$B$5:$P$26</definedName>
    <definedName name="_xlnm.Print_Area" localSheetId="27">'TAB5.3'!$B$5:$P$26</definedName>
    <definedName name="_xlnm.Print_Area" localSheetId="28">'TAB5.4'!$B$5:$P$26</definedName>
    <definedName name="_xlnm.Print_Area" localSheetId="29">'TAB6'!$A$3:$Q$19</definedName>
    <definedName name="_xlnm.Print_Area" localSheetId="30">'TAB7.1'!$A$3:$F$37</definedName>
    <definedName name="_xlnm.Print_Area" localSheetId="31">'TAB7.2'!$A$3:$I$37</definedName>
    <definedName name="_xlnm.Print_Area" localSheetId="32">'TAB7.3'!$A$3:$G$37</definedName>
    <definedName name="_xlnm.Print_Area" localSheetId="33">'TAB7.4'!$A$3:$H$35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3" l="1"/>
  <c r="F23" i="43"/>
  <c r="G23" i="43"/>
  <c r="B97" i="13" l="1"/>
  <c r="B96" i="13"/>
  <c r="B95" i="13"/>
  <c r="B94" i="13"/>
  <c r="B92" i="13"/>
  <c r="B91" i="13"/>
  <c r="B90" i="13"/>
  <c r="B89" i="13"/>
  <c r="B88" i="13"/>
  <c r="B86" i="13"/>
  <c r="B85" i="13"/>
  <c r="B75" i="13"/>
  <c r="B74" i="13"/>
  <c r="B73" i="13"/>
  <c r="B72" i="13"/>
  <c r="B70" i="13"/>
  <c r="B69" i="13"/>
  <c r="B68" i="13"/>
  <c r="B67" i="13"/>
  <c r="B66" i="13"/>
  <c r="B64" i="13"/>
  <c r="B63" i="13"/>
  <c r="B53" i="13"/>
  <c r="B52" i="13"/>
  <c r="B51" i="13"/>
  <c r="B50" i="13"/>
  <c r="B48" i="13"/>
  <c r="B47" i="13"/>
  <c r="B46" i="13"/>
  <c r="B45" i="13"/>
  <c r="B44" i="13"/>
  <c r="B42" i="13"/>
  <c r="B41" i="13"/>
  <c r="B31" i="13"/>
  <c r="B30" i="13"/>
  <c r="B29" i="13"/>
  <c r="B28" i="13"/>
  <c r="B26" i="13"/>
  <c r="B25" i="13"/>
  <c r="B24" i="13"/>
  <c r="B23" i="13"/>
  <c r="B22" i="13"/>
  <c r="B20" i="13"/>
  <c r="B19" i="13"/>
  <c r="C34" i="10" l="1"/>
  <c r="F8" i="49"/>
  <c r="D8" i="49"/>
  <c r="E8" i="49"/>
  <c r="C8" i="49"/>
  <c r="M48" i="60"/>
  <c r="M47" i="60"/>
  <c r="M46" i="60"/>
  <c r="M45" i="60"/>
  <c r="M43" i="60"/>
  <c r="O27" i="60"/>
  <c r="O28" i="60"/>
  <c r="K18" i="60"/>
  <c r="K17" i="60"/>
  <c r="M48" i="57"/>
  <c r="M47" i="57"/>
  <c r="M46" i="57"/>
  <c r="M45" i="57"/>
  <c r="M43" i="57"/>
  <c r="O27" i="57"/>
  <c r="O28" i="57"/>
  <c r="K18" i="57"/>
  <c r="K17" i="57"/>
  <c r="M48" i="54"/>
  <c r="M47" i="54"/>
  <c r="M46" i="54"/>
  <c r="M45" i="54"/>
  <c r="M43" i="54"/>
  <c r="O27" i="54"/>
  <c r="O28" i="54"/>
  <c r="K18" i="54"/>
  <c r="K17" i="54"/>
  <c r="M48" i="5"/>
  <c r="M46" i="5"/>
  <c r="M47" i="5"/>
  <c r="M45" i="5"/>
  <c r="M43" i="5"/>
  <c r="O27" i="5"/>
  <c r="O29" i="5"/>
  <c r="O28" i="5" s="1"/>
  <c r="O32" i="5"/>
  <c r="K18" i="5"/>
  <c r="K17" i="5"/>
  <c r="D59" i="42"/>
  <c r="E59" i="42"/>
  <c r="F59" i="42"/>
  <c r="G59" i="42"/>
  <c r="C59" i="42"/>
  <c r="G42" i="15" l="1"/>
  <c r="D42" i="15"/>
  <c r="E42" i="15"/>
  <c r="F42" i="15"/>
  <c r="C42" i="15"/>
  <c r="C102" i="43" l="1"/>
  <c r="D91" i="43"/>
  <c r="C91" i="43"/>
  <c r="C92" i="43"/>
  <c r="W8" i="13" l="1"/>
  <c r="M8" i="13"/>
  <c r="E8" i="13"/>
  <c r="S11" i="13" l="1"/>
  <c r="N46" i="5" l="1"/>
  <c r="N45" i="5"/>
  <c r="L43" i="48"/>
  <c r="I41" i="48"/>
  <c r="J41" i="48"/>
  <c r="K41" i="48"/>
  <c r="L41" i="48"/>
  <c r="I42" i="48"/>
  <c r="J42" i="48"/>
  <c r="K42" i="48"/>
  <c r="L42" i="48"/>
  <c r="I43" i="48"/>
  <c r="J43" i="48"/>
  <c r="K43" i="48"/>
  <c r="J40" i="48"/>
  <c r="K40" i="48"/>
  <c r="L40" i="48"/>
  <c r="I40" i="48"/>
  <c r="I20" i="48"/>
  <c r="J20" i="48"/>
  <c r="K20" i="48"/>
  <c r="L20" i="48"/>
  <c r="I21" i="48"/>
  <c r="J21" i="48"/>
  <c r="K21" i="48"/>
  <c r="L21" i="48"/>
  <c r="I22" i="48"/>
  <c r="J22" i="48"/>
  <c r="K22" i="48"/>
  <c r="L22" i="48"/>
  <c r="I23" i="48"/>
  <c r="J23" i="48"/>
  <c r="K23" i="48"/>
  <c r="L23" i="48"/>
  <c r="I24" i="48"/>
  <c r="J24" i="48"/>
  <c r="K24" i="48"/>
  <c r="L24" i="48"/>
  <c r="I25" i="48"/>
  <c r="J25" i="48"/>
  <c r="K25" i="48"/>
  <c r="L25" i="48"/>
  <c r="I26" i="48"/>
  <c r="J26" i="48"/>
  <c r="K26" i="48"/>
  <c r="L26" i="48"/>
  <c r="I27" i="48"/>
  <c r="J27" i="48"/>
  <c r="K27" i="48"/>
  <c r="L27" i="48"/>
  <c r="I28" i="48"/>
  <c r="J28" i="48"/>
  <c r="K28" i="48"/>
  <c r="L28" i="48"/>
  <c r="I29" i="48"/>
  <c r="J29" i="48"/>
  <c r="K29" i="48"/>
  <c r="L29" i="48"/>
  <c r="I30" i="48"/>
  <c r="J30" i="48"/>
  <c r="K30" i="48"/>
  <c r="L30" i="48"/>
  <c r="I31" i="48"/>
  <c r="J31" i="48"/>
  <c r="K31" i="48"/>
  <c r="L31" i="48"/>
  <c r="I32" i="48"/>
  <c r="J32" i="48"/>
  <c r="K32" i="48"/>
  <c r="L32" i="48"/>
  <c r="I33" i="48"/>
  <c r="J33" i="48"/>
  <c r="K33" i="48"/>
  <c r="L33" i="48"/>
  <c r="I34" i="48"/>
  <c r="J34" i="48"/>
  <c r="K34" i="48"/>
  <c r="L34" i="48"/>
  <c r="I35" i="48"/>
  <c r="J35" i="48"/>
  <c r="K35" i="48"/>
  <c r="L35" i="48"/>
  <c r="J19" i="48"/>
  <c r="K19" i="48"/>
  <c r="L19" i="48"/>
  <c r="I19" i="48"/>
  <c r="L12" i="48"/>
  <c r="I10" i="48"/>
  <c r="J10" i="48"/>
  <c r="K10" i="48"/>
  <c r="L10" i="48"/>
  <c r="I11" i="48"/>
  <c r="J11" i="48"/>
  <c r="K11" i="48"/>
  <c r="L11" i="48"/>
  <c r="I12" i="48"/>
  <c r="J12" i="48"/>
  <c r="K12" i="48"/>
  <c r="J9" i="48"/>
  <c r="K9" i="48"/>
  <c r="L9" i="48"/>
  <c r="I9" i="48"/>
  <c r="J70" i="15"/>
  <c r="L90" i="42"/>
  <c r="J90" i="42"/>
  <c r="K90" i="42"/>
  <c r="I90" i="42"/>
  <c r="L85" i="42"/>
  <c r="J85" i="42"/>
  <c r="K85" i="42"/>
  <c r="I85" i="42"/>
  <c r="J60" i="15"/>
  <c r="L60" i="15"/>
  <c r="I82" i="42"/>
  <c r="J82" i="42"/>
  <c r="K82" i="42"/>
  <c r="L82" i="42"/>
  <c r="I83" i="42"/>
  <c r="J83" i="42"/>
  <c r="K83" i="42"/>
  <c r="L83" i="42"/>
  <c r="I84" i="42"/>
  <c r="J84" i="42"/>
  <c r="K84" i="42"/>
  <c r="L84" i="42"/>
  <c r="J81" i="42"/>
  <c r="K81" i="42"/>
  <c r="L81" i="42"/>
  <c r="I81" i="42"/>
  <c r="I58" i="42"/>
  <c r="J58" i="42"/>
  <c r="K58" i="42"/>
  <c r="L58" i="42"/>
  <c r="I22" i="42"/>
  <c r="J22" i="42"/>
  <c r="K22" i="42"/>
  <c r="L22" i="42"/>
  <c r="I23" i="42"/>
  <c r="J23" i="42"/>
  <c r="K23" i="42"/>
  <c r="L23" i="42"/>
  <c r="I24" i="42"/>
  <c r="J24" i="42"/>
  <c r="K24" i="42"/>
  <c r="L24" i="42"/>
  <c r="I25" i="42"/>
  <c r="J25" i="42"/>
  <c r="K25" i="42"/>
  <c r="L25" i="42"/>
  <c r="I26" i="42"/>
  <c r="J26" i="42"/>
  <c r="K26" i="42"/>
  <c r="L26" i="42"/>
  <c r="I27" i="42"/>
  <c r="J27" i="42"/>
  <c r="K27" i="42"/>
  <c r="L27" i="42"/>
  <c r="I28" i="42"/>
  <c r="J28" i="42"/>
  <c r="K28" i="42"/>
  <c r="L28" i="42"/>
  <c r="I29" i="42"/>
  <c r="J29" i="42"/>
  <c r="K29" i="42"/>
  <c r="L29" i="42"/>
  <c r="I30" i="42"/>
  <c r="J30" i="42"/>
  <c r="K30" i="42"/>
  <c r="L30" i="42"/>
  <c r="I31" i="42"/>
  <c r="J31" i="42"/>
  <c r="K31" i="42"/>
  <c r="L31" i="42"/>
  <c r="I32" i="42"/>
  <c r="J32" i="42"/>
  <c r="K32" i="42"/>
  <c r="L32" i="42"/>
  <c r="I33" i="42"/>
  <c r="J33" i="42"/>
  <c r="K33" i="42"/>
  <c r="L33" i="42"/>
  <c r="I34" i="42"/>
  <c r="J34" i="42"/>
  <c r="K34" i="42"/>
  <c r="L34" i="42"/>
  <c r="I35" i="42"/>
  <c r="J35" i="42"/>
  <c r="K35" i="42"/>
  <c r="L35" i="42"/>
  <c r="I36" i="42"/>
  <c r="J36" i="42"/>
  <c r="K36" i="42"/>
  <c r="L36" i="42"/>
  <c r="I37" i="42"/>
  <c r="J37" i="42"/>
  <c r="K37" i="42"/>
  <c r="L37" i="42"/>
  <c r="I38" i="42"/>
  <c r="J38" i="42"/>
  <c r="K38" i="42"/>
  <c r="L38" i="42"/>
  <c r="I39" i="42"/>
  <c r="J39" i="42"/>
  <c r="K39" i="42"/>
  <c r="L39" i="42"/>
  <c r="I40" i="42"/>
  <c r="J40" i="42"/>
  <c r="K40" i="42"/>
  <c r="L40" i="42"/>
  <c r="I41" i="42"/>
  <c r="J41" i="42"/>
  <c r="K41" i="42"/>
  <c r="L41" i="42"/>
  <c r="I42" i="42"/>
  <c r="J42" i="42"/>
  <c r="K42" i="42"/>
  <c r="L42" i="42"/>
  <c r="I43" i="42"/>
  <c r="J43" i="42"/>
  <c r="K43" i="42"/>
  <c r="L43" i="42"/>
  <c r="I44" i="42"/>
  <c r="J44" i="42"/>
  <c r="K44" i="42"/>
  <c r="L44" i="42"/>
  <c r="I45" i="42"/>
  <c r="J45" i="42"/>
  <c r="K45" i="42"/>
  <c r="L45" i="42"/>
  <c r="I46" i="42"/>
  <c r="J46" i="42"/>
  <c r="K46" i="42"/>
  <c r="L46" i="42"/>
  <c r="I47" i="42"/>
  <c r="J47" i="42"/>
  <c r="K47" i="42"/>
  <c r="L47" i="42"/>
  <c r="I48" i="42"/>
  <c r="J48" i="42"/>
  <c r="K48" i="42"/>
  <c r="L48" i="42"/>
  <c r="I49" i="42"/>
  <c r="J49" i="42"/>
  <c r="K49" i="42"/>
  <c r="L49" i="42"/>
  <c r="I50" i="42"/>
  <c r="J50" i="42"/>
  <c r="K50" i="42"/>
  <c r="L50" i="42"/>
  <c r="I51" i="42"/>
  <c r="J51" i="42"/>
  <c r="K51" i="42"/>
  <c r="L51" i="42"/>
  <c r="I52" i="42"/>
  <c r="J52" i="42"/>
  <c r="K52" i="42"/>
  <c r="L52" i="42"/>
  <c r="I53" i="42"/>
  <c r="J53" i="42"/>
  <c r="K53" i="42"/>
  <c r="L53" i="42"/>
  <c r="I54" i="42"/>
  <c r="J54" i="42"/>
  <c r="K54" i="42"/>
  <c r="L54" i="42"/>
  <c r="I55" i="42"/>
  <c r="J55" i="42"/>
  <c r="K55" i="42"/>
  <c r="L55" i="42"/>
  <c r="I56" i="42"/>
  <c r="J56" i="42"/>
  <c r="K56" i="42"/>
  <c r="L56" i="42"/>
  <c r="I57" i="42"/>
  <c r="J57" i="42"/>
  <c r="K57" i="42"/>
  <c r="L57" i="42"/>
  <c r="J21" i="42"/>
  <c r="K21" i="42"/>
  <c r="L21" i="42"/>
  <c r="I21" i="42"/>
  <c r="L12" i="42"/>
  <c r="I10" i="42"/>
  <c r="J10" i="42"/>
  <c r="K10" i="42"/>
  <c r="L10" i="42"/>
  <c r="I11" i="42"/>
  <c r="J11" i="42"/>
  <c r="K11" i="42"/>
  <c r="L11" i="42"/>
  <c r="I12" i="42"/>
  <c r="J12" i="42"/>
  <c r="K12" i="42"/>
  <c r="J9" i="42"/>
  <c r="K9" i="42"/>
  <c r="L9" i="42"/>
  <c r="I9" i="42"/>
  <c r="K70" i="15"/>
  <c r="I66" i="15"/>
  <c r="J66" i="15"/>
  <c r="K66" i="15"/>
  <c r="L66" i="15"/>
  <c r="I67" i="15"/>
  <c r="J67" i="15"/>
  <c r="K67" i="15"/>
  <c r="L67" i="15"/>
  <c r="I68" i="15"/>
  <c r="J68" i="15"/>
  <c r="K68" i="15"/>
  <c r="L68" i="15"/>
  <c r="I69" i="15"/>
  <c r="J69" i="15"/>
  <c r="K69" i="15"/>
  <c r="L69" i="15"/>
  <c r="I70" i="15"/>
  <c r="L70" i="15"/>
  <c r="I71" i="15"/>
  <c r="J71" i="15"/>
  <c r="K71" i="15"/>
  <c r="L71" i="15"/>
  <c r="I72" i="15"/>
  <c r="J72" i="15"/>
  <c r="K72" i="15"/>
  <c r="L72" i="15"/>
  <c r="J65" i="15"/>
  <c r="K65" i="15"/>
  <c r="L65" i="15"/>
  <c r="I65" i="15"/>
  <c r="J58" i="15"/>
  <c r="I57" i="15"/>
  <c r="J57" i="15"/>
  <c r="K57" i="15"/>
  <c r="L57" i="15"/>
  <c r="I58" i="15"/>
  <c r="K58" i="15"/>
  <c r="L58" i="15"/>
  <c r="I59" i="15"/>
  <c r="J59" i="15"/>
  <c r="K59" i="15"/>
  <c r="L59" i="15"/>
  <c r="J56" i="15"/>
  <c r="K56" i="15"/>
  <c r="L56" i="15"/>
  <c r="I56" i="15"/>
  <c r="K37" i="15"/>
  <c r="K113" i="43"/>
  <c r="K60" i="15"/>
  <c r="I60" i="15"/>
  <c r="I19" i="15"/>
  <c r="J19" i="15"/>
  <c r="K19" i="15"/>
  <c r="L19" i="15"/>
  <c r="I20" i="15"/>
  <c r="J20" i="15"/>
  <c r="K20" i="15"/>
  <c r="L20" i="15"/>
  <c r="I21" i="15"/>
  <c r="J21" i="15"/>
  <c r="K21" i="15"/>
  <c r="L21" i="15"/>
  <c r="I22" i="15"/>
  <c r="J22" i="15"/>
  <c r="K22" i="15"/>
  <c r="L22" i="15"/>
  <c r="I23" i="15"/>
  <c r="J23" i="15"/>
  <c r="K23" i="15"/>
  <c r="L23" i="15"/>
  <c r="I24" i="15"/>
  <c r="J24" i="15"/>
  <c r="K24" i="15"/>
  <c r="L24" i="15"/>
  <c r="I25" i="15"/>
  <c r="J25" i="15"/>
  <c r="K25" i="15"/>
  <c r="L25" i="15"/>
  <c r="I26" i="15"/>
  <c r="J26" i="15"/>
  <c r="K26" i="15"/>
  <c r="L26" i="15"/>
  <c r="I27" i="15"/>
  <c r="J27" i="15"/>
  <c r="K27" i="15"/>
  <c r="L27" i="15"/>
  <c r="I28" i="15"/>
  <c r="J28" i="15"/>
  <c r="K28" i="15"/>
  <c r="L28" i="15"/>
  <c r="I29" i="15"/>
  <c r="J29" i="15"/>
  <c r="K29" i="15"/>
  <c r="L29" i="15"/>
  <c r="I30" i="15"/>
  <c r="J30" i="15"/>
  <c r="K30" i="15"/>
  <c r="L30" i="15"/>
  <c r="I31" i="15"/>
  <c r="J31" i="15"/>
  <c r="K31" i="15"/>
  <c r="L31" i="15"/>
  <c r="I32" i="15"/>
  <c r="J32" i="15"/>
  <c r="K32" i="15"/>
  <c r="L32" i="15"/>
  <c r="I33" i="15"/>
  <c r="J33" i="15"/>
  <c r="K33" i="15"/>
  <c r="L33" i="15"/>
  <c r="I34" i="15"/>
  <c r="J34" i="15"/>
  <c r="K34" i="15"/>
  <c r="L34" i="15"/>
  <c r="I35" i="15"/>
  <c r="J35" i="15"/>
  <c r="K35" i="15"/>
  <c r="L35" i="15"/>
  <c r="I36" i="15"/>
  <c r="J36" i="15"/>
  <c r="K36" i="15"/>
  <c r="L36" i="15"/>
  <c r="I37" i="15"/>
  <c r="J37" i="15"/>
  <c r="L37" i="15"/>
  <c r="I38" i="15"/>
  <c r="J38" i="15"/>
  <c r="K38" i="15"/>
  <c r="L38" i="15"/>
  <c r="I39" i="15"/>
  <c r="J39" i="15"/>
  <c r="K39" i="15"/>
  <c r="L39" i="15"/>
  <c r="I40" i="15"/>
  <c r="J40" i="15"/>
  <c r="K40" i="15"/>
  <c r="L40" i="15"/>
  <c r="I41" i="15"/>
  <c r="J41" i="15"/>
  <c r="K41" i="15"/>
  <c r="L41" i="15"/>
  <c r="J18" i="15"/>
  <c r="K18" i="15"/>
  <c r="L18" i="15"/>
  <c r="I18" i="15"/>
  <c r="I9" i="15"/>
  <c r="J9" i="15"/>
  <c r="K9" i="15"/>
  <c r="L9" i="15"/>
  <c r="I10" i="15"/>
  <c r="J10" i="15"/>
  <c r="K10" i="15"/>
  <c r="L10" i="15"/>
  <c r="I11" i="15"/>
  <c r="J11" i="15"/>
  <c r="K11" i="15"/>
  <c r="L11" i="15"/>
  <c r="J8" i="15"/>
  <c r="K8" i="15"/>
  <c r="L8" i="15"/>
  <c r="I8" i="15"/>
  <c r="L9" i="43"/>
  <c r="K9" i="43"/>
  <c r="J9" i="43"/>
  <c r="I9" i="43"/>
  <c r="I122" i="43"/>
  <c r="J122" i="43"/>
  <c r="K122" i="43"/>
  <c r="L122" i="43"/>
  <c r="I123" i="43"/>
  <c r="J123" i="43"/>
  <c r="K123" i="43"/>
  <c r="L123" i="43"/>
  <c r="I124" i="43"/>
  <c r="J124" i="43"/>
  <c r="K124" i="43"/>
  <c r="L124" i="43"/>
  <c r="J121" i="43"/>
  <c r="K121" i="43"/>
  <c r="L121" i="43"/>
  <c r="I121" i="43"/>
  <c r="I108" i="43"/>
  <c r="J108" i="43"/>
  <c r="K108" i="43"/>
  <c r="L108" i="43"/>
  <c r="I109" i="43"/>
  <c r="J109" i="43"/>
  <c r="K109" i="43"/>
  <c r="L109" i="43"/>
  <c r="I110" i="43"/>
  <c r="J110" i="43"/>
  <c r="K110" i="43"/>
  <c r="L110" i="43"/>
  <c r="I111" i="43"/>
  <c r="J111" i="43"/>
  <c r="K111" i="43"/>
  <c r="L111" i="43"/>
  <c r="I112" i="43"/>
  <c r="J112" i="43"/>
  <c r="K112" i="43"/>
  <c r="L112" i="43"/>
  <c r="I113" i="43"/>
  <c r="J113" i="43"/>
  <c r="L113" i="43"/>
  <c r="I114" i="43"/>
  <c r="J114" i="43"/>
  <c r="K114" i="43"/>
  <c r="L114" i="43"/>
  <c r="I115" i="43"/>
  <c r="J115" i="43"/>
  <c r="K115" i="43"/>
  <c r="L115" i="43"/>
  <c r="J107" i="43"/>
  <c r="K107" i="43"/>
  <c r="L107" i="43"/>
  <c r="I107" i="43"/>
  <c r="I24" i="43"/>
  <c r="J24" i="43"/>
  <c r="K24" i="43"/>
  <c r="L24" i="43"/>
  <c r="I25" i="43"/>
  <c r="J25" i="43"/>
  <c r="K25" i="43"/>
  <c r="L25" i="43"/>
  <c r="I26" i="43"/>
  <c r="J26" i="43"/>
  <c r="K26" i="43"/>
  <c r="L26" i="43"/>
  <c r="I27" i="43"/>
  <c r="J27" i="43"/>
  <c r="K27" i="43"/>
  <c r="L27" i="43"/>
  <c r="I28" i="43"/>
  <c r="J28" i="43"/>
  <c r="K28" i="43"/>
  <c r="L28" i="43"/>
  <c r="I29" i="43"/>
  <c r="J29" i="43"/>
  <c r="K29" i="43"/>
  <c r="L29" i="43"/>
  <c r="I30" i="43"/>
  <c r="J30" i="43"/>
  <c r="K30" i="43"/>
  <c r="L30" i="43"/>
  <c r="I31" i="43"/>
  <c r="J31" i="43"/>
  <c r="K31" i="43"/>
  <c r="L31" i="43"/>
  <c r="I32" i="43"/>
  <c r="J32" i="43"/>
  <c r="K32" i="43"/>
  <c r="L32" i="43"/>
  <c r="I33" i="43"/>
  <c r="J33" i="43"/>
  <c r="K33" i="43"/>
  <c r="L33" i="43"/>
  <c r="I34" i="43"/>
  <c r="J34" i="43"/>
  <c r="K34" i="43"/>
  <c r="L34" i="43"/>
  <c r="I35" i="43"/>
  <c r="J35" i="43"/>
  <c r="K35" i="43"/>
  <c r="L35" i="43"/>
  <c r="I36" i="43"/>
  <c r="J36" i="43"/>
  <c r="K36" i="43"/>
  <c r="L36" i="43"/>
  <c r="I37" i="43"/>
  <c r="J37" i="43"/>
  <c r="K37" i="43"/>
  <c r="L37" i="43"/>
  <c r="I38" i="43"/>
  <c r="J38" i="43"/>
  <c r="K38" i="43"/>
  <c r="L38" i="43"/>
  <c r="I39" i="43"/>
  <c r="J39" i="43"/>
  <c r="K39" i="43"/>
  <c r="L39" i="43"/>
  <c r="I40" i="43"/>
  <c r="J40" i="43"/>
  <c r="K40" i="43"/>
  <c r="L40" i="43"/>
  <c r="I41" i="43"/>
  <c r="J41" i="43"/>
  <c r="K41" i="43"/>
  <c r="L41" i="43"/>
  <c r="I42" i="43"/>
  <c r="J42" i="43"/>
  <c r="K42" i="43"/>
  <c r="L42" i="43"/>
  <c r="I43" i="43"/>
  <c r="J43" i="43"/>
  <c r="K43" i="43"/>
  <c r="L43" i="43"/>
  <c r="I44" i="43"/>
  <c r="J44" i="43"/>
  <c r="K44" i="43"/>
  <c r="L44" i="43"/>
  <c r="I45" i="43"/>
  <c r="J45" i="43"/>
  <c r="K45" i="43"/>
  <c r="L45" i="43"/>
  <c r="I46" i="43"/>
  <c r="J46" i="43"/>
  <c r="K46" i="43"/>
  <c r="L46" i="43"/>
  <c r="I47" i="43"/>
  <c r="J47" i="43"/>
  <c r="K47" i="43"/>
  <c r="L47" i="43"/>
  <c r="I48" i="43"/>
  <c r="J48" i="43"/>
  <c r="K48" i="43"/>
  <c r="L48" i="43"/>
  <c r="I49" i="43"/>
  <c r="J49" i="43"/>
  <c r="K49" i="43"/>
  <c r="L49" i="43"/>
  <c r="I50" i="43"/>
  <c r="J50" i="43"/>
  <c r="K50" i="43"/>
  <c r="L50" i="43"/>
  <c r="I51" i="43"/>
  <c r="J51" i="43"/>
  <c r="K51" i="43"/>
  <c r="L51" i="43"/>
  <c r="I52" i="43"/>
  <c r="J52" i="43"/>
  <c r="K52" i="43"/>
  <c r="L52" i="43"/>
  <c r="I53" i="43"/>
  <c r="J53" i="43"/>
  <c r="K53" i="43"/>
  <c r="L53" i="43"/>
  <c r="I54" i="43"/>
  <c r="J54" i="43"/>
  <c r="K54" i="43"/>
  <c r="L54" i="43"/>
  <c r="I55" i="43"/>
  <c r="J55" i="43"/>
  <c r="K55" i="43"/>
  <c r="L55" i="43"/>
  <c r="I56" i="43"/>
  <c r="J56" i="43"/>
  <c r="K56" i="43"/>
  <c r="L56" i="43"/>
  <c r="I57" i="43"/>
  <c r="J57" i="43"/>
  <c r="K57" i="43"/>
  <c r="L57" i="43"/>
  <c r="I58" i="43"/>
  <c r="J58" i="43"/>
  <c r="K58" i="43"/>
  <c r="L58" i="43"/>
  <c r="I59" i="43"/>
  <c r="J59" i="43"/>
  <c r="K59" i="43"/>
  <c r="L59" i="43"/>
  <c r="I60" i="43"/>
  <c r="J60" i="43"/>
  <c r="K60" i="43"/>
  <c r="L60" i="43"/>
  <c r="I61" i="43"/>
  <c r="J61" i="43"/>
  <c r="K61" i="43"/>
  <c r="L61" i="43"/>
  <c r="I62" i="43"/>
  <c r="J62" i="43"/>
  <c r="K62" i="43"/>
  <c r="L62" i="43"/>
  <c r="I63" i="43"/>
  <c r="J63" i="43"/>
  <c r="K63" i="43"/>
  <c r="L63" i="43"/>
  <c r="I64" i="43"/>
  <c r="J64" i="43"/>
  <c r="K64" i="43"/>
  <c r="L64" i="43"/>
  <c r="I65" i="43"/>
  <c r="J65" i="43"/>
  <c r="K65" i="43"/>
  <c r="L65" i="43"/>
  <c r="I66" i="43"/>
  <c r="J66" i="43"/>
  <c r="K66" i="43"/>
  <c r="L66" i="43"/>
  <c r="I67" i="43"/>
  <c r="J67" i="43"/>
  <c r="K67" i="43"/>
  <c r="L67" i="43"/>
  <c r="I68" i="43"/>
  <c r="J68" i="43"/>
  <c r="K68" i="43"/>
  <c r="L68" i="43"/>
  <c r="I69" i="43"/>
  <c r="J69" i="43"/>
  <c r="K69" i="43"/>
  <c r="L69" i="43"/>
  <c r="I70" i="43"/>
  <c r="J70" i="43"/>
  <c r="K70" i="43"/>
  <c r="L70" i="43"/>
  <c r="I71" i="43"/>
  <c r="J71" i="43"/>
  <c r="K71" i="43"/>
  <c r="L71" i="43"/>
  <c r="I72" i="43"/>
  <c r="J72" i="43"/>
  <c r="K72" i="43"/>
  <c r="L72" i="43"/>
  <c r="I73" i="43"/>
  <c r="J73" i="43"/>
  <c r="K73" i="43"/>
  <c r="L73" i="43"/>
  <c r="I74" i="43"/>
  <c r="J74" i="43"/>
  <c r="K74" i="43"/>
  <c r="L74" i="43"/>
  <c r="I75" i="43"/>
  <c r="J75" i="43"/>
  <c r="K75" i="43"/>
  <c r="L75" i="43"/>
  <c r="I76" i="43"/>
  <c r="J76" i="43"/>
  <c r="K76" i="43"/>
  <c r="L76" i="43"/>
  <c r="I77" i="43"/>
  <c r="J77" i="43"/>
  <c r="K77" i="43"/>
  <c r="L77" i="43"/>
  <c r="I78" i="43"/>
  <c r="J78" i="43"/>
  <c r="K78" i="43"/>
  <c r="L78" i="43"/>
  <c r="I79" i="43"/>
  <c r="J79" i="43"/>
  <c r="K79" i="43"/>
  <c r="L79" i="43"/>
  <c r="I80" i="43"/>
  <c r="J80" i="43"/>
  <c r="K80" i="43"/>
  <c r="L80" i="43"/>
  <c r="I81" i="43"/>
  <c r="J81" i="43"/>
  <c r="K81" i="43"/>
  <c r="L81" i="43"/>
  <c r="I82" i="43"/>
  <c r="I83" i="43"/>
  <c r="I84" i="43"/>
  <c r="I85" i="43"/>
  <c r="I86" i="43"/>
  <c r="I87" i="43"/>
  <c r="I88" i="43"/>
  <c r="I89" i="43"/>
  <c r="I90" i="43"/>
  <c r="I91" i="43"/>
  <c r="I92" i="43"/>
  <c r="I93" i="43"/>
  <c r="I94" i="43"/>
  <c r="I95" i="43"/>
  <c r="I96" i="43"/>
  <c r="I97" i="43"/>
  <c r="I98" i="43"/>
  <c r="I99" i="43"/>
  <c r="I100" i="43"/>
  <c r="I101" i="43"/>
  <c r="I102" i="43"/>
  <c r="J23" i="43"/>
  <c r="I23" i="43"/>
  <c r="L16" i="43"/>
  <c r="I10" i="43"/>
  <c r="J10" i="43"/>
  <c r="K10" i="43"/>
  <c r="L10" i="43"/>
  <c r="I11" i="43"/>
  <c r="J11" i="43"/>
  <c r="K11" i="43"/>
  <c r="L11" i="43"/>
  <c r="I12" i="43"/>
  <c r="J12" i="43"/>
  <c r="K12" i="43"/>
  <c r="L12" i="43"/>
  <c r="I13" i="43"/>
  <c r="J13" i="43"/>
  <c r="K13" i="43"/>
  <c r="L13" i="43"/>
  <c r="I14" i="43"/>
  <c r="J14" i="43"/>
  <c r="K14" i="43"/>
  <c r="L14" i="43"/>
  <c r="I15" i="43"/>
  <c r="J15" i="43"/>
  <c r="K15" i="43"/>
  <c r="L15" i="43"/>
  <c r="I16" i="43"/>
  <c r="J16" i="43"/>
  <c r="K16" i="43"/>
  <c r="B13" i="3"/>
  <c r="B12" i="3"/>
  <c r="B10" i="3"/>
  <c r="B8" i="3"/>
  <c r="Q45" i="50"/>
  <c r="O45" i="50"/>
  <c r="C31" i="50"/>
  <c r="B158" i="2"/>
  <c r="B11" i="3" l="1"/>
  <c r="O7" i="60" l="1"/>
  <c r="O14" i="60"/>
  <c r="O7" i="5"/>
  <c r="L27" i="5"/>
  <c r="K20" i="5"/>
  <c r="K22" i="5" s="1"/>
  <c r="F43" i="5"/>
  <c r="F20" i="5"/>
  <c r="K23" i="5" l="1"/>
  <c r="K24" i="5" s="1"/>
  <c r="K25" i="5" s="1"/>
  <c r="H20" i="5"/>
  <c r="J65" i="3"/>
  <c r="H65" i="3"/>
  <c r="F65" i="3"/>
  <c r="D65" i="3"/>
  <c r="B65" i="3"/>
  <c r="J49" i="3"/>
  <c r="H49" i="3"/>
  <c r="F49" i="3"/>
  <c r="D49" i="3"/>
  <c r="B49" i="3"/>
  <c r="J33" i="3"/>
  <c r="H33" i="3"/>
  <c r="F33" i="3"/>
  <c r="D33" i="3"/>
  <c r="B33" i="3"/>
  <c r="J17" i="3"/>
  <c r="H17" i="3"/>
  <c r="F17" i="3"/>
  <c r="D17" i="3"/>
  <c r="B17" i="3"/>
  <c r="B38" i="2"/>
  <c r="B41" i="2" l="1"/>
  <c r="W89" i="13"/>
  <c r="L8" i="13"/>
  <c r="L89" i="13" s="1"/>
  <c r="K8" i="13"/>
  <c r="K89" i="13" s="1"/>
  <c r="I8" i="13"/>
  <c r="I67" i="13" s="1"/>
  <c r="H8" i="13"/>
  <c r="H45" i="13" s="1"/>
  <c r="G8" i="13"/>
  <c r="G89" i="13" s="1"/>
  <c r="W9" i="13"/>
  <c r="M9" i="13"/>
  <c r="L9" i="13"/>
  <c r="K9" i="13"/>
  <c r="I9" i="13"/>
  <c r="I90" i="13" s="1"/>
  <c r="H9" i="13"/>
  <c r="H90" i="13" s="1"/>
  <c r="G9" i="13"/>
  <c r="E9" i="13"/>
  <c r="L97" i="13"/>
  <c r="W95" i="13"/>
  <c r="N94" i="13"/>
  <c r="P92" i="13"/>
  <c r="W91" i="13"/>
  <c r="O91" i="13"/>
  <c r="K91" i="13"/>
  <c r="H91" i="13"/>
  <c r="G91" i="13"/>
  <c r="C91" i="13"/>
  <c r="V91" i="13"/>
  <c r="V90" i="13"/>
  <c r="U90" i="13"/>
  <c r="Q90" i="13"/>
  <c r="P90" i="13"/>
  <c r="N90" i="13"/>
  <c r="M90" i="13"/>
  <c r="F90" i="13"/>
  <c r="E90" i="13"/>
  <c r="T90" i="13"/>
  <c r="V89" i="13"/>
  <c r="T89" i="13"/>
  <c r="S89" i="13"/>
  <c r="O89" i="13"/>
  <c r="N89" i="13"/>
  <c r="F89" i="13"/>
  <c r="D89" i="13"/>
  <c r="C89" i="13"/>
  <c r="R89" i="13"/>
  <c r="Q88" i="13"/>
  <c r="M88" i="13"/>
  <c r="I88" i="13"/>
  <c r="E88" i="13"/>
  <c r="P88" i="13"/>
  <c r="W86" i="13"/>
  <c r="U86" i="13"/>
  <c r="T86" i="13"/>
  <c r="P86" i="13"/>
  <c r="O86" i="13"/>
  <c r="M86" i="13"/>
  <c r="L86" i="13"/>
  <c r="H86" i="13"/>
  <c r="G86" i="13"/>
  <c r="E86" i="13"/>
  <c r="D86" i="13"/>
  <c r="S86" i="13"/>
  <c r="W82" i="13"/>
  <c r="V82" i="13"/>
  <c r="U82" i="13"/>
  <c r="T82" i="13"/>
  <c r="S82" i="13"/>
  <c r="R82" i="13"/>
  <c r="Q82" i="13"/>
  <c r="P82" i="13"/>
  <c r="O82" i="13"/>
  <c r="N82" i="13"/>
  <c r="M82" i="13"/>
  <c r="L82" i="13"/>
  <c r="K82" i="13"/>
  <c r="J82" i="13"/>
  <c r="I82" i="13"/>
  <c r="H82" i="13"/>
  <c r="G82" i="13"/>
  <c r="F82" i="13"/>
  <c r="E82" i="13"/>
  <c r="D82" i="13"/>
  <c r="C82" i="13"/>
  <c r="I75" i="13"/>
  <c r="W74" i="13"/>
  <c r="P74" i="13"/>
  <c r="H74" i="13"/>
  <c r="N73" i="13"/>
  <c r="H73" i="13"/>
  <c r="W73" i="13"/>
  <c r="K72" i="13"/>
  <c r="I70" i="13"/>
  <c r="F70" i="13"/>
  <c r="P70" i="13"/>
  <c r="W69" i="13"/>
  <c r="U69" i="13"/>
  <c r="T69" i="13"/>
  <c r="S69" i="13"/>
  <c r="Q69" i="13"/>
  <c r="O69" i="13"/>
  <c r="M69" i="13"/>
  <c r="L69" i="13"/>
  <c r="K69" i="13"/>
  <c r="I69" i="13"/>
  <c r="G69" i="13"/>
  <c r="E69" i="13"/>
  <c r="D69" i="13"/>
  <c r="C69" i="13"/>
  <c r="V69" i="13"/>
  <c r="T68" i="13"/>
  <c r="W67" i="13"/>
  <c r="U67" i="13"/>
  <c r="S67" i="13"/>
  <c r="Q67" i="13"/>
  <c r="P67" i="13"/>
  <c r="O67" i="13"/>
  <c r="N67" i="13"/>
  <c r="M67" i="13"/>
  <c r="K67" i="13"/>
  <c r="H67" i="13"/>
  <c r="F67" i="13"/>
  <c r="E67" i="13"/>
  <c r="C67" i="13"/>
  <c r="R67" i="13"/>
  <c r="W66" i="13"/>
  <c r="V66" i="13"/>
  <c r="U66" i="13"/>
  <c r="T66" i="13"/>
  <c r="S66" i="13"/>
  <c r="Q66" i="13"/>
  <c r="O66" i="13"/>
  <c r="N66" i="13"/>
  <c r="M66" i="13"/>
  <c r="L66" i="13"/>
  <c r="K66" i="13"/>
  <c r="I66" i="13"/>
  <c r="G66" i="13"/>
  <c r="F66" i="13"/>
  <c r="E66" i="13"/>
  <c r="D66" i="13"/>
  <c r="C66" i="13"/>
  <c r="P66" i="13"/>
  <c r="Q64" i="13"/>
  <c r="I64" i="13"/>
  <c r="S64" i="13"/>
  <c r="W60" i="13"/>
  <c r="V60" i="13"/>
  <c r="U60" i="13"/>
  <c r="T60" i="13"/>
  <c r="S60" i="13"/>
  <c r="R60" i="13"/>
  <c r="Q60" i="13"/>
  <c r="P60" i="13"/>
  <c r="O60" i="13"/>
  <c r="N60" i="13"/>
  <c r="M60" i="13"/>
  <c r="L60" i="13"/>
  <c r="K60" i="13"/>
  <c r="J60" i="13"/>
  <c r="I60" i="13"/>
  <c r="H60" i="13"/>
  <c r="G60" i="13"/>
  <c r="F60" i="13"/>
  <c r="E60" i="13"/>
  <c r="D60" i="13"/>
  <c r="C60" i="13"/>
  <c r="V53" i="13"/>
  <c r="T52" i="13"/>
  <c r="N51" i="13"/>
  <c r="R50" i="13"/>
  <c r="N48" i="13"/>
  <c r="R48" i="13"/>
  <c r="W47" i="13"/>
  <c r="V47" i="13"/>
  <c r="U47" i="13"/>
  <c r="T47" i="13"/>
  <c r="Q47" i="13"/>
  <c r="P47" i="13"/>
  <c r="O47" i="13"/>
  <c r="N47" i="13"/>
  <c r="M47" i="13"/>
  <c r="L47" i="13"/>
  <c r="I47" i="13"/>
  <c r="H47" i="13"/>
  <c r="G47" i="13"/>
  <c r="F47" i="13"/>
  <c r="E47" i="13"/>
  <c r="D47" i="13"/>
  <c r="S47" i="13"/>
  <c r="U46" i="13"/>
  <c r="S46" i="13"/>
  <c r="R46" i="13"/>
  <c r="O46" i="13"/>
  <c r="N46" i="13"/>
  <c r="K46" i="13"/>
  <c r="G46" i="13"/>
  <c r="F46" i="13"/>
  <c r="E46" i="13"/>
  <c r="D46" i="13"/>
  <c r="U45" i="13"/>
  <c r="S45" i="13"/>
  <c r="R45" i="13"/>
  <c r="Q45" i="13"/>
  <c r="P45" i="13"/>
  <c r="E45" i="13"/>
  <c r="D45" i="13"/>
  <c r="W44" i="13"/>
  <c r="S44" i="13"/>
  <c r="R44" i="13"/>
  <c r="Q44" i="13"/>
  <c r="P44" i="13"/>
  <c r="K44" i="13"/>
  <c r="I44" i="13"/>
  <c r="H44" i="13"/>
  <c r="G44" i="13"/>
  <c r="F44" i="13"/>
  <c r="T42" i="13"/>
  <c r="S42" i="13"/>
  <c r="J42" i="13"/>
  <c r="I42" i="13"/>
  <c r="M42" i="13"/>
  <c r="W38" i="13"/>
  <c r="V38" i="13"/>
  <c r="U38" i="13"/>
  <c r="T38" i="13"/>
  <c r="S38" i="13"/>
  <c r="R38" i="13"/>
  <c r="Q38" i="13"/>
  <c r="P38" i="13"/>
  <c r="O38" i="13"/>
  <c r="N38" i="13"/>
  <c r="M38" i="13"/>
  <c r="L38" i="13"/>
  <c r="K38" i="13"/>
  <c r="J38" i="13"/>
  <c r="I38" i="13"/>
  <c r="H38" i="13"/>
  <c r="G38" i="13"/>
  <c r="F38" i="13"/>
  <c r="E38" i="13"/>
  <c r="D38" i="13"/>
  <c r="C38" i="13"/>
  <c r="T97" i="13" l="1"/>
  <c r="L72" i="13"/>
  <c r="V94" i="13"/>
  <c r="C50" i="13"/>
  <c r="L50" i="13"/>
  <c r="E51" i="13"/>
  <c r="D52" i="13"/>
  <c r="N72" i="13"/>
  <c r="M73" i="13"/>
  <c r="W52" i="13"/>
  <c r="D50" i="13"/>
  <c r="M50" i="13"/>
  <c r="F51" i="13"/>
  <c r="G52" i="13"/>
  <c r="C53" i="13"/>
  <c r="P72" i="13"/>
  <c r="H95" i="13"/>
  <c r="K50" i="13"/>
  <c r="E50" i="13"/>
  <c r="N50" i="13"/>
  <c r="G51" i="13"/>
  <c r="H52" i="13"/>
  <c r="F53" i="13"/>
  <c r="C72" i="13"/>
  <c r="T72" i="13"/>
  <c r="P73" i="13"/>
  <c r="P95" i="13"/>
  <c r="F50" i="13"/>
  <c r="P50" i="13"/>
  <c r="J51" i="13"/>
  <c r="I52" i="13"/>
  <c r="J53" i="13"/>
  <c r="D72" i="13"/>
  <c r="V72" i="13"/>
  <c r="V73" i="13"/>
  <c r="G50" i="13"/>
  <c r="T50" i="13"/>
  <c r="P51" i="13"/>
  <c r="L52" i="13"/>
  <c r="F72" i="13"/>
  <c r="H50" i="13"/>
  <c r="V50" i="13"/>
  <c r="R51" i="13"/>
  <c r="P52" i="13"/>
  <c r="H72" i="13"/>
  <c r="H71" i="13" s="1"/>
  <c r="E73" i="13"/>
  <c r="G74" i="13"/>
  <c r="F94" i="13"/>
  <c r="D97" i="13"/>
  <c r="I50" i="13"/>
  <c r="W50" i="13"/>
  <c r="W51" i="13"/>
  <c r="F73" i="13"/>
  <c r="P48" i="13"/>
  <c r="K70" i="13"/>
  <c r="C48" i="13"/>
  <c r="V48" i="13"/>
  <c r="M70" i="13"/>
  <c r="F48" i="13"/>
  <c r="W48" i="13"/>
  <c r="N70" i="13"/>
  <c r="I92" i="13"/>
  <c r="G48" i="13"/>
  <c r="C70" i="13"/>
  <c r="V70" i="13"/>
  <c r="H48" i="13"/>
  <c r="E70" i="13"/>
  <c r="W70" i="13"/>
  <c r="I48" i="13"/>
  <c r="K48" i="13"/>
  <c r="G70" i="13"/>
  <c r="S43" i="13"/>
  <c r="S39" i="13" s="1"/>
  <c r="K45" i="13"/>
  <c r="I45" i="13"/>
  <c r="G67" i="13"/>
  <c r="R96" i="13"/>
  <c r="J88" i="13"/>
  <c r="R88" i="13"/>
  <c r="P91" i="13"/>
  <c r="J92" i="13"/>
  <c r="R92" i="13"/>
  <c r="G94" i="13"/>
  <c r="W94" i="13"/>
  <c r="I95" i="13"/>
  <c r="C96" i="13"/>
  <c r="K96" i="13"/>
  <c r="E97" i="13"/>
  <c r="M97" i="13"/>
  <c r="F86" i="13"/>
  <c r="N86" i="13"/>
  <c r="V86" i="13"/>
  <c r="C88" i="13"/>
  <c r="K88" i="13"/>
  <c r="S88" i="13"/>
  <c r="E89" i="13"/>
  <c r="E87" i="13" s="1"/>
  <c r="E83" i="13" s="1"/>
  <c r="M89" i="13"/>
  <c r="U89" i="13"/>
  <c r="G90" i="13"/>
  <c r="O90" i="13"/>
  <c r="W90" i="13"/>
  <c r="I91" i="13"/>
  <c r="Q91" i="13"/>
  <c r="C92" i="13"/>
  <c r="K92" i="13"/>
  <c r="H94" i="13"/>
  <c r="P94" i="13"/>
  <c r="J95" i="13"/>
  <c r="R95" i="13"/>
  <c r="D96" i="13"/>
  <c r="L96" i="13"/>
  <c r="T96" i="13"/>
  <c r="F97" i="13"/>
  <c r="N97" i="13"/>
  <c r="V97" i="13"/>
  <c r="J96" i="13"/>
  <c r="D88" i="13"/>
  <c r="L88" i="13"/>
  <c r="T88" i="13"/>
  <c r="J91" i="13"/>
  <c r="R91" i="13"/>
  <c r="D92" i="13"/>
  <c r="L92" i="13"/>
  <c r="T92" i="13"/>
  <c r="I94" i="13"/>
  <c r="C95" i="13"/>
  <c r="K95" i="13"/>
  <c r="E96" i="13"/>
  <c r="M96" i="13"/>
  <c r="G97" i="13"/>
  <c r="W97" i="13"/>
  <c r="U88" i="13"/>
  <c r="S91" i="13"/>
  <c r="E92" i="13"/>
  <c r="M92" i="13"/>
  <c r="J94" i="13"/>
  <c r="J93" i="13" s="1"/>
  <c r="R94" i="13"/>
  <c r="D95" i="13"/>
  <c r="L95" i="13"/>
  <c r="T95" i="13"/>
  <c r="F96" i="13"/>
  <c r="N96" i="13"/>
  <c r="V96" i="13"/>
  <c r="V93" i="13" s="1"/>
  <c r="H97" i="13"/>
  <c r="P97" i="13"/>
  <c r="I86" i="13"/>
  <c r="Q86" i="13"/>
  <c r="F88" i="13"/>
  <c r="N88" i="13"/>
  <c r="V88" i="13"/>
  <c r="V87" i="13" s="1"/>
  <c r="H89" i="13"/>
  <c r="P89" i="13"/>
  <c r="P87" i="13" s="1"/>
  <c r="P83" i="13" s="1"/>
  <c r="J90" i="13"/>
  <c r="R90" i="13"/>
  <c r="D91" i="13"/>
  <c r="L91" i="13"/>
  <c r="T91" i="13"/>
  <c r="F92" i="13"/>
  <c r="N92" i="13"/>
  <c r="V92" i="13"/>
  <c r="C94" i="13"/>
  <c r="K94" i="13"/>
  <c r="E95" i="13"/>
  <c r="M95" i="13"/>
  <c r="G96" i="13"/>
  <c r="W96" i="13"/>
  <c r="I97" i="13"/>
  <c r="J86" i="13"/>
  <c r="R86" i="13"/>
  <c r="G88" i="13"/>
  <c r="O88" i="13"/>
  <c r="W88" i="13"/>
  <c r="W87" i="13" s="1"/>
  <c r="W83" i="13" s="1"/>
  <c r="I89" i="13"/>
  <c r="Q89" i="13"/>
  <c r="Q87" i="13" s="1"/>
  <c r="C90" i="13"/>
  <c r="K90" i="13"/>
  <c r="S90" i="13"/>
  <c r="E91" i="13"/>
  <c r="M91" i="13"/>
  <c r="U91" i="13"/>
  <c r="G92" i="13"/>
  <c r="W92" i="13"/>
  <c r="D94" i="13"/>
  <c r="L94" i="13"/>
  <c r="L93" i="13" s="1"/>
  <c r="T94" i="13"/>
  <c r="F95" i="13"/>
  <c r="N95" i="13"/>
  <c r="V95" i="13"/>
  <c r="H96" i="13"/>
  <c r="P96" i="13"/>
  <c r="J97" i="13"/>
  <c r="R97" i="13"/>
  <c r="C86" i="13"/>
  <c r="K86" i="13"/>
  <c r="H88" i="13"/>
  <c r="J89" i="13"/>
  <c r="D90" i="13"/>
  <c r="L90" i="13"/>
  <c r="F91" i="13"/>
  <c r="N91" i="13"/>
  <c r="H92" i="13"/>
  <c r="E94" i="13"/>
  <c r="M94" i="13"/>
  <c r="G95" i="13"/>
  <c r="I96" i="13"/>
  <c r="C97" i="13"/>
  <c r="K97" i="13"/>
  <c r="J64" i="13"/>
  <c r="T64" i="13"/>
  <c r="M68" i="13"/>
  <c r="M65" i="13" s="1"/>
  <c r="L75" i="13"/>
  <c r="E64" i="13"/>
  <c r="M64" i="13"/>
  <c r="U64" i="13"/>
  <c r="J66" i="13"/>
  <c r="J65" i="13" s="1"/>
  <c r="R66" i="13"/>
  <c r="D67" i="13"/>
  <c r="L67" i="13"/>
  <c r="T67" i="13"/>
  <c r="T65" i="13" s="1"/>
  <c r="F68" i="13"/>
  <c r="N68" i="13"/>
  <c r="V68" i="13"/>
  <c r="H69" i="13"/>
  <c r="P69" i="13"/>
  <c r="J70" i="13"/>
  <c r="R70" i="13"/>
  <c r="G72" i="13"/>
  <c r="W72" i="13"/>
  <c r="W71" i="13" s="1"/>
  <c r="I73" i="13"/>
  <c r="C74" i="13"/>
  <c r="K74" i="13"/>
  <c r="E75" i="13"/>
  <c r="M75" i="13"/>
  <c r="R68" i="13"/>
  <c r="L64" i="13"/>
  <c r="U68" i="13"/>
  <c r="U65" i="13" s="1"/>
  <c r="R74" i="13"/>
  <c r="T75" i="13"/>
  <c r="F64" i="13"/>
  <c r="N64" i="13"/>
  <c r="V64" i="13"/>
  <c r="G68" i="13"/>
  <c r="O68" i="13"/>
  <c r="O65" i="13" s="1"/>
  <c r="W68" i="13"/>
  <c r="W65" i="13" s="1"/>
  <c r="J73" i="13"/>
  <c r="R73" i="13"/>
  <c r="D74" i="13"/>
  <c r="L74" i="13"/>
  <c r="T74" i="13"/>
  <c r="F75" i="13"/>
  <c r="N75" i="13"/>
  <c r="V75" i="13"/>
  <c r="C68" i="13"/>
  <c r="C65" i="13" s="1"/>
  <c r="D64" i="13"/>
  <c r="J74" i="13"/>
  <c r="G64" i="13"/>
  <c r="O64" i="13"/>
  <c r="W64" i="13"/>
  <c r="V67" i="13"/>
  <c r="H68" i="13"/>
  <c r="P68" i="13"/>
  <c r="J69" i="13"/>
  <c r="R69" i="13"/>
  <c r="D70" i="13"/>
  <c r="L70" i="13"/>
  <c r="T70" i="13"/>
  <c r="I72" i="13"/>
  <c r="C73" i="13"/>
  <c r="K73" i="13"/>
  <c r="E74" i="13"/>
  <c r="M74" i="13"/>
  <c r="G75" i="13"/>
  <c r="W75" i="13"/>
  <c r="S68" i="13"/>
  <c r="S65" i="13" s="1"/>
  <c r="S61" i="13" s="1"/>
  <c r="E68" i="13"/>
  <c r="E65" i="13" s="1"/>
  <c r="D75" i="13"/>
  <c r="H64" i="13"/>
  <c r="P64" i="13"/>
  <c r="I68" i="13"/>
  <c r="I65" i="13" s="1"/>
  <c r="I61" i="13" s="1"/>
  <c r="Q68" i="13"/>
  <c r="Q65" i="13" s="1"/>
  <c r="Q61" i="13" s="1"/>
  <c r="J72" i="13"/>
  <c r="R72" i="13"/>
  <c r="D73" i="13"/>
  <c r="L73" i="13"/>
  <c r="T73" i="13"/>
  <c r="F74" i="13"/>
  <c r="N74" i="13"/>
  <c r="N71" i="13" s="1"/>
  <c r="V74" i="13"/>
  <c r="H75" i="13"/>
  <c r="P75" i="13"/>
  <c r="J68" i="13"/>
  <c r="R64" i="13"/>
  <c r="K68" i="13"/>
  <c r="K65" i="13" s="1"/>
  <c r="J75" i="13"/>
  <c r="R75" i="13"/>
  <c r="C64" i="13"/>
  <c r="K64" i="13"/>
  <c r="H66" i="13"/>
  <c r="J67" i="13"/>
  <c r="D68" i="13"/>
  <c r="L68" i="13"/>
  <c r="F69" i="13"/>
  <c r="N69" i="13"/>
  <c r="N65" i="13" s="1"/>
  <c r="H70" i="13"/>
  <c r="E72" i="13"/>
  <c r="M72" i="13"/>
  <c r="G73" i="13"/>
  <c r="I74" i="13"/>
  <c r="C75" i="13"/>
  <c r="K75" i="13"/>
  <c r="V42" i="13"/>
  <c r="C42" i="13"/>
  <c r="U44" i="13"/>
  <c r="U43" i="13" s="1"/>
  <c r="M44" i="13"/>
  <c r="E44" i="13"/>
  <c r="E43" i="13" s="1"/>
  <c r="T44" i="13"/>
  <c r="L44" i="13"/>
  <c r="D44" i="13"/>
  <c r="D43" i="13" s="1"/>
  <c r="N44" i="13"/>
  <c r="W45" i="13"/>
  <c r="O45" i="13"/>
  <c r="G45" i="13"/>
  <c r="G43" i="13" s="1"/>
  <c r="V45" i="13"/>
  <c r="N45" i="13"/>
  <c r="F45" i="13"/>
  <c r="F43" i="13" s="1"/>
  <c r="L45" i="13"/>
  <c r="Q46" i="13"/>
  <c r="Q43" i="13" s="1"/>
  <c r="I46" i="13"/>
  <c r="I43" i="13" s="1"/>
  <c r="I39" i="13" s="1"/>
  <c r="P46" i="13"/>
  <c r="P43" i="13" s="1"/>
  <c r="H46" i="13"/>
  <c r="H43" i="13" s="1"/>
  <c r="L46" i="13"/>
  <c r="V46" i="13"/>
  <c r="M51" i="13"/>
  <c r="K53" i="13"/>
  <c r="P42" i="13"/>
  <c r="H42" i="13"/>
  <c r="W42" i="13"/>
  <c r="O42" i="13"/>
  <c r="G42" i="13"/>
  <c r="D42" i="13"/>
  <c r="N42" i="13"/>
  <c r="C44" i="13"/>
  <c r="O44" i="13"/>
  <c r="O43" i="13" s="1"/>
  <c r="C45" i="13"/>
  <c r="M45" i="13"/>
  <c r="C46" i="13"/>
  <c r="M46" i="13"/>
  <c r="W46" i="13"/>
  <c r="W49" i="13"/>
  <c r="N53" i="13"/>
  <c r="E42" i="13"/>
  <c r="Q42" i="13"/>
  <c r="I51" i="13"/>
  <c r="T51" i="13"/>
  <c r="L51" i="13"/>
  <c r="D51" i="13"/>
  <c r="K51" i="13"/>
  <c r="C51" i="13"/>
  <c r="L42" i="13"/>
  <c r="F42" i="13"/>
  <c r="R42" i="13"/>
  <c r="M53" i="13"/>
  <c r="E53" i="13"/>
  <c r="T53" i="13"/>
  <c r="L53" i="13"/>
  <c r="D53" i="13"/>
  <c r="P53" i="13"/>
  <c r="H53" i="13"/>
  <c r="W53" i="13"/>
  <c r="G53" i="13"/>
  <c r="R53" i="13"/>
  <c r="K42" i="13"/>
  <c r="U42" i="13"/>
  <c r="U39" i="13" s="1"/>
  <c r="J44" i="13"/>
  <c r="V44" i="13"/>
  <c r="J45" i="13"/>
  <c r="T45" i="13"/>
  <c r="J46" i="13"/>
  <c r="T46" i="13"/>
  <c r="H51" i="13"/>
  <c r="V51" i="13"/>
  <c r="I53" i="13"/>
  <c r="J47" i="13"/>
  <c r="R47" i="13"/>
  <c r="R43" i="13" s="1"/>
  <c r="D48" i="13"/>
  <c r="L48" i="13"/>
  <c r="T48" i="13"/>
  <c r="E52" i="13"/>
  <c r="M52" i="13"/>
  <c r="C47" i="13"/>
  <c r="K47" i="13"/>
  <c r="E48" i="13"/>
  <c r="M48" i="13"/>
  <c r="J50" i="13"/>
  <c r="F52" i="13"/>
  <c r="F49" i="13" s="1"/>
  <c r="N52" i="13"/>
  <c r="N49" i="13" s="1"/>
  <c r="V52" i="13"/>
  <c r="J52" i="13"/>
  <c r="R52" i="13"/>
  <c r="R49" i="13" s="1"/>
  <c r="J48" i="13"/>
  <c r="C52" i="13"/>
  <c r="K52" i="13"/>
  <c r="H49" i="13" l="1"/>
  <c r="P49" i="13"/>
  <c r="G49" i="13"/>
  <c r="T49" i="13"/>
  <c r="P65" i="13"/>
  <c r="P61" i="13" s="1"/>
  <c r="L71" i="13"/>
  <c r="I87" i="13"/>
  <c r="I83" i="13" s="1"/>
  <c r="O87" i="13"/>
  <c r="O83" i="13" s="1"/>
  <c r="K87" i="13"/>
  <c r="K83" i="13" s="1"/>
  <c r="F65" i="13"/>
  <c r="E61" i="13"/>
  <c r="D87" i="13"/>
  <c r="D83" i="13" s="1"/>
  <c r="C87" i="13"/>
  <c r="V65" i="13"/>
  <c r="V61" i="13" s="1"/>
  <c r="F71" i="13"/>
  <c r="L49" i="13"/>
  <c r="H87" i="13"/>
  <c r="H83" i="13" s="1"/>
  <c r="T61" i="13"/>
  <c r="G87" i="13"/>
  <c r="G83" i="13" s="1"/>
  <c r="F39" i="13"/>
  <c r="F54" i="13" s="1"/>
  <c r="Q39" i="13"/>
  <c r="M87" i="13"/>
  <c r="M83" i="13" s="1"/>
  <c r="M49" i="13"/>
  <c r="D39" i="13"/>
  <c r="V43" i="13"/>
  <c r="V39" i="13" s="1"/>
  <c r="H39" i="13"/>
  <c r="H54" i="13" s="1"/>
  <c r="P39" i="13"/>
  <c r="P54" i="13" s="1"/>
  <c r="E39" i="13"/>
  <c r="I49" i="13"/>
  <c r="I54" i="13" s="1"/>
  <c r="C71" i="13"/>
  <c r="E93" i="13"/>
  <c r="E98" i="13" s="1"/>
  <c r="F93" i="13"/>
  <c r="H93" i="13"/>
  <c r="T93" i="13"/>
  <c r="T71" i="13"/>
  <c r="K71" i="13"/>
  <c r="D93" i="13"/>
  <c r="P71" i="13"/>
  <c r="I71" i="13"/>
  <c r="I76" i="13" s="1"/>
  <c r="I99" i="13" s="1"/>
  <c r="D49" i="13"/>
  <c r="D71" i="13"/>
  <c r="M71" i="13"/>
  <c r="I93" i="13"/>
  <c r="V49" i="13"/>
  <c r="J71" i="13"/>
  <c r="W93" i="13"/>
  <c r="W98" i="13" s="1"/>
  <c r="E49" i="13"/>
  <c r="C49" i="13"/>
  <c r="V71" i="13"/>
  <c r="M93" i="13"/>
  <c r="H98" i="13"/>
  <c r="N93" i="13"/>
  <c r="P93" i="13"/>
  <c r="P98" i="13" s="1"/>
  <c r="U61" i="13"/>
  <c r="O39" i="13"/>
  <c r="K43" i="13"/>
  <c r="K39" i="13" s="1"/>
  <c r="G65" i="13"/>
  <c r="G61" i="13" s="1"/>
  <c r="G39" i="13"/>
  <c r="V83" i="13"/>
  <c r="V98" i="13" s="1"/>
  <c r="N87" i="13"/>
  <c r="N83" i="13" s="1"/>
  <c r="R87" i="13"/>
  <c r="R83" i="13" s="1"/>
  <c r="F87" i="13"/>
  <c r="F83" i="13" s="1"/>
  <c r="J87" i="13"/>
  <c r="J83" i="13" s="1"/>
  <c r="J98" i="13" s="1"/>
  <c r="C83" i="13"/>
  <c r="U87" i="13"/>
  <c r="U83" i="13" s="1"/>
  <c r="K93" i="13"/>
  <c r="T87" i="13"/>
  <c r="T83" i="13" s="1"/>
  <c r="Q83" i="13"/>
  <c r="C93" i="13"/>
  <c r="R93" i="13"/>
  <c r="L87" i="13"/>
  <c r="L83" i="13" s="1"/>
  <c r="L98" i="13" s="1"/>
  <c r="S87" i="13"/>
  <c r="S83" i="13" s="1"/>
  <c r="G93" i="13"/>
  <c r="W61" i="13"/>
  <c r="W76" i="13" s="1"/>
  <c r="O61" i="13"/>
  <c r="M61" i="13"/>
  <c r="F61" i="13"/>
  <c r="N61" i="13"/>
  <c r="N76" i="13" s="1"/>
  <c r="G71" i="13"/>
  <c r="H65" i="13"/>
  <c r="H61" i="13" s="1"/>
  <c r="H76" i="13" s="1"/>
  <c r="R71" i="13"/>
  <c r="L65" i="13"/>
  <c r="L61" i="13" s="1"/>
  <c r="E71" i="13"/>
  <c r="K61" i="13"/>
  <c r="D65" i="13"/>
  <c r="D61" i="13" s="1"/>
  <c r="C61" i="13"/>
  <c r="C76" i="13" s="1"/>
  <c r="R65" i="13"/>
  <c r="R61" i="13" s="1"/>
  <c r="J61" i="13"/>
  <c r="L43" i="13"/>
  <c r="L39" i="13" s="1"/>
  <c r="J43" i="13"/>
  <c r="J39" i="13" s="1"/>
  <c r="K49" i="13"/>
  <c r="T43" i="13"/>
  <c r="T39" i="13" s="1"/>
  <c r="T54" i="13" s="1"/>
  <c r="R39" i="13"/>
  <c r="R54" i="13" s="1"/>
  <c r="J49" i="13"/>
  <c r="M43" i="13"/>
  <c r="M39" i="13" s="1"/>
  <c r="C43" i="13"/>
  <c r="C39" i="13" s="1"/>
  <c r="W43" i="13"/>
  <c r="W39" i="13" s="1"/>
  <c r="W54" i="13" s="1"/>
  <c r="N43" i="13"/>
  <c r="N39" i="13" s="1"/>
  <c r="N54" i="13" s="1"/>
  <c r="B106" i="12"/>
  <c r="D106" i="12" s="1"/>
  <c r="B105" i="12"/>
  <c r="F105" i="12" s="1"/>
  <c r="B104" i="12"/>
  <c r="K104" i="12" s="1"/>
  <c r="B103" i="12"/>
  <c r="F103" i="12" s="1"/>
  <c r="B101" i="12"/>
  <c r="B100" i="12"/>
  <c r="K100" i="12" s="1"/>
  <c r="B99" i="12"/>
  <c r="I99" i="12" s="1"/>
  <c r="B97" i="12"/>
  <c r="I97" i="12" s="1"/>
  <c r="B95" i="12"/>
  <c r="C95" i="12" s="1"/>
  <c r="B94" i="12"/>
  <c r="H94" i="12" s="1"/>
  <c r="B81" i="12"/>
  <c r="G81" i="12" s="1"/>
  <c r="B80" i="12"/>
  <c r="K80" i="12" s="1"/>
  <c r="B79" i="12"/>
  <c r="D79" i="12" s="1"/>
  <c r="B78" i="12"/>
  <c r="F78" i="12" s="1"/>
  <c r="B76" i="12"/>
  <c r="I76" i="12" s="1"/>
  <c r="B75" i="12"/>
  <c r="I75" i="12" s="1"/>
  <c r="B74" i="12"/>
  <c r="E74" i="12" s="1"/>
  <c r="B72" i="12"/>
  <c r="H72" i="12" s="1"/>
  <c r="B70" i="12"/>
  <c r="K70" i="12" s="1"/>
  <c r="B69" i="12"/>
  <c r="B56" i="12"/>
  <c r="I56" i="12" s="1"/>
  <c r="B55" i="12"/>
  <c r="I55" i="12" s="1"/>
  <c r="B54" i="12"/>
  <c r="K54" i="12" s="1"/>
  <c r="B53" i="12"/>
  <c r="G53" i="12" s="1"/>
  <c r="B51" i="12"/>
  <c r="I51" i="12" s="1"/>
  <c r="B50" i="12"/>
  <c r="I50" i="12" s="1"/>
  <c r="B49" i="12"/>
  <c r="B47" i="12"/>
  <c r="I47" i="12" s="1"/>
  <c r="B45" i="12"/>
  <c r="I45" i="12" s="1"/>
  <c r="B44" i="12"/>
  <c r="I106" i="12"/>
  <c r="H106" i="12"/>
  <c r="K105" i="12"/>
  <c r="H104" i="12"/>
  <c r="E104" i="12"/>
  <c r="D104" i="12"/>
  <c r="G103" i="12"/>
  <c r="I101" i="12"/>
  <c r="I100" i="12"/>
  <c r="E100" i="12"/>
  <c r="D100" i="12"/>
  <c r="C100" i="12"/>
  <c r="J100" i="12"/>
  <c r="K99" i="12"/>
  <c r="E99" i="12"/>
  <c r="E98" i="12" s="1"/>
  <c r="D99" i="12"/>
  <c r="C99" i="12"/>
  <c r="J99" i="12"/>
  <c r="H97" i="12"/>
  <c r="K95" i="12"/>
  <c r="F95" i="12"/>
  <c r="J95" i="12"/>
  <c r="K94" i="12"/>
  <c r="K90" i="12"/>
  <c r="J90" i="12"/>
  <c r="I90" i="12"/>
  <c r="H90" i="12"/>
  <c r="G90" i="12"/>
  <c r="F90" i="12"/>
  <c r="E90" i="12"/>
  <c r="D90" i="12"/>
  <c r="C90" i="12"/>
  <c r="C80" i="12"/>
  <c r="J80" i="12"/>
  <c r="H78" i="12"/>
  <c r="G78" i="12"/>
  <c r="D75" i="12"/>
  <c r="K75" i="12"/>
  <c r="K74" i="12"/>
  <c r="K73" i="12" s="1"/>
  <c r="G74" i="12"/>
  <c r="F74" i="12"/>
  <c r="D74" i="12"/>
  <c r="C74" i="12"/>
  <c r="G72" i="12"/>
  <c r="F72" i="12"/>
  <c r="E69" i="12"/>
  <c r="D69" i="12"/>
  <c r="K65" i="12"/>
  <c r="J65" i="12"/>
  <c r="I65" i="12"/>
  <c r="H65" i="12"/>
  <c r="G65" i="12"/>
  <c r="F65" i="12"/>
  <c r="E65" i="12"/>
  <c r="D65" i="12"/>
  <c r="C65" i="12"/>
  <c r="K53" i="12"/>
  <c r="H53" i="12"/>
  <c r="E53" i="12"/>
  <c r="H51" i="12"/>
  <c r="K50" i="12"/>
  <c r="J50" i="12"/>
  <c r="F49" i="12"/>
  <c r="E49" i="12"/>
  <c r="D49" i="12"/>
  <c r="I44" i="12"/>
  <c r="E44" i="12"/>
  <c r="D44" i="12"/>
  <c r="K44" i="12"/>
  <c r="K40" i="12"/>
  <c r="J40" i="12"/>
  <c r="I40" i="12"/>
  <c r="H40" i="12"/>
  <c r="G40" i="12"/>
  <c r="F40" i="12"/>
  <c r="E40" i="12"/>
  <c r="D40" i="12"/>
  <c r="C40" i="12"/>
  <c r="K30" i="12"/>
  <c r="K31" i="12"/>
  <c r="B106" i="11"/>
  <c r="F106" i="11" s="1"/>
  <c r="B105" i="11"/>
  <c r="I105" i="11" s="1"/>
  <c r="B104" i="11"/>
  <c r="H104" i="11" s="1"/>
  <c r="B103" i="11"/>
  <c r="K103" i="11" s="1"/>
  <c r="B101" i="11"/>
  <c r="L101" i="11" s="1"/>
  <c r="B100" i="11"/>
  <c r="K100" i="11" s="1"/>
  <c r="B99" i="11"/>
  <c r="H99" i="11" s="1"/>
  <c r="B97" i="11"/>
  <c r="E97" i="11" s="1"/>
  <c r="B95" i="11"/>
  <c r="K95" i="11" s="1"/>
  <c r="B94" i="11"/>
  <c r="I94" i="11" s="1"/>
  <c r="B81" i="11"/>
  <c r="I81" i="11" s="1"/>
  <c r="B80" i="11"/>
  <c r="L80" i="11" s="1"/>
  <c r="B79" i="11"/>
  <c r="G79" i="11" s="1"/>
  <c r="B78" i="11"/>
  <c r="B76" i="11"/>
  <c r="G76" i="11" s="1"/>
  <c r="B75" i="11"/>
  <c r="G75" i="11" s="1"/>
  <c r="B74" i="11"/>
  <c r="K74" i="11" s="1"/>
  <c r="B72" i="11"/>
  <c r="B70" i="11"/>
  <c r="E70" i="11" s="1"/>
  <c r="B69" i="11"/>
  <c r="C69" i="11" s="1"/>
  <c r="B56" i="11"/>
  <c r="L56" i="11" s="1"/>
  <c r="B55" i="11"/>
  <c r="H55" i="11" s="1"/>
  <c r="B54" i="11"/>
  <c r="J54" i="11" s="1"/>
  <c r="B53" i="11"/>
  <c r="C53" i="11" s="1"/>
  <c r="B51" i="11"/>
  <c r="I51" i="11" s="1"/>
  <c r="B50" i="11"/>
  <c r="E50" i="11" s="1"/>
  <c r="B49" i="11"/>
  <c r="E49" i="11" s="1"/>
  <c r="B47" i="11"/>
  <c r="C47" i="11" s="1"/>
  <c r="B45" i="11"/>
  <c r="E45" i="11" s="1"/>
  <c r="B44" i="11"/>
  <c r="L44" i="11" s="1"/>
  <c r="G103" i="11"/>
  <c r="K101" i="11"/>
  <c r="H101" i="11"/>
  <c r="C101" i="11"/>
  <c r="I99" i="11"/>
  <c r="K97" i="11"/>
  <c r="H97" i="11"/>
  <c r="F97" i="11"/>
  <c r="C97" i="11"/>
  <c r="G97" i="11"/>
  <c r="E95" i="11"/>
  <c r="C95" i="11"/>
  <c r="J95" i="11"/>
  <c r="L94" i="11"/>
  <c r="K94" i="11"/>
  <c r="C94" i="11"/>
  <c r="E94" i="11"/>
  <c r="L90" i="11"/>
  <c r="K90" i="11"/>
  <c r="J90" i="11"/>
  <c r="I90" i="11"/>
  <c r="H90" i="11"/>
  <c r="G90" i="11"/>
  <c r="F90" i="11"/>
  <c r="E90" i="11"/>
  <c r="D90" i="11"/>
  <c r="C90" i="11"/>
  <c r="I80" i="11"/>
  <c r="H79" i="11"/>
  <c r="E79" i="11"/>
  <c r="L79" i="11"/>
  <c r="G78" i="11"/>
  <c r="C74" i="11"/>
  <c r="J74" i="11"/>
  <c r="G72" i="11"/>
  <c r="K70" i="11"/>
  <c r="H70" i="11"/>
  <c r="F70" i="11"/>
  <c r="K69" i="11"/>
  <c r="I69" i="11"/>
  <c r="H69" i="11"/>
  <c r="F69" i="11"/>
  <c r="L65" i="11"/>
  <c r="K65" i="11"/>
  <c r="J65" i="11"/>
  <c r="I65" i="11"/>
  <c r="H65" i="11"/>
  <c r="G65" i="11"/>
  <c r="F65" i="11"/>
  <c r="E65" i="11"/>
  <c r="D65" i="11"/>
  <c r="C65" i="11"/>
  <c r="E56" i="11"/>
  <c r="K54" i="11"/>
  <c r="H54" i="11"/>
  <c r="E54" i="11"/>
  <c r="C54" i="11"/>
  <c r="H53" i="11"/>
  <c r="E53" i="11"/>
  <c r="D53" i="11"/>
  <c r="K51" i="11"/>
  <c r="J51" i="11"/>
  <c r="L50" i="11"/>
  <c r="K50" i="11"/>
  <c r="H50" i="11"/>
  <c r="F50" i="11"/>
  <c r="F49" i="11"/>
  <c r="H47" i="11"/>
  <c r="F47" i="11"/>
  <c r="E47" i="11"/>
  <c r="D47" i="11"/>
  <c r="G45" i="11"/>
  <c r="F45" i="11"/>
  <c r="K44" i="11"/>
  <c r="L40" i="11"/>
  <c r="K40" i="11"/>
  <c r="J40" i="11"/>
  <c r="I40" i="11"/>
  <c r="H40" i="11"/>
  <c r="G40" i="11"/>
  <c r="F40" i="11"/>
  <c r="E40" i="11"/>
  <c r="D40" i="11"/>
  <c r="C40" i="11"/>
  <c r="D20" i="11"/>
  <c r="D19" i="11"/>
  <c r="B106" i="10"/>
  <c r="E106" i="10" s="1"/>
  <c r="B105" i="10"/>
  <c r="E105" i="10" s="1"/>
  <c r="B104" i="10"/>
  <c r="G104" i="10" s="1"/>
  <c r="B103" i="10"/>
  <c r="E103" i="10" s="1"/>
  <c r="B101" i="10"/>
  <c r="J101" i="10" s="1"/>
  <c r="B100" i="10"/>
  <c r="I100" i="10" s="1"/>
  <c r="B99" i="10"/>
  <c r="B97" i="10"/>
  <c r="I97" i="10" s="1"/>
  <c r="B95" i="10"/>
  <c r="E95" i="10" s="1"/>
  <c r="B94" i="10"/>
  <c r="F94" i="10" s="1"/>
  <c r="H103" i="10"/>
  <c r="G103" i="10"/>
  <c r="F103" i="10"/>
  <c r="D103" i="10"/>
  <c r="C101" i="10"/>
  <c r="I99" i="10"/>
  <c r="H99" i="10"/>
  <c r="D95" i="10"/>
  <c r="C95" i="10"/>
  <c r="J95" i="10"/>
  <c r="J90" i="10"/>
  <c r="I90" i="10"/>
  <c r="H90" i="10"/>
  <c r="G90" i="10"/>
  <c r="F90" i="10"/>
  <c r="E90" i="10"/>
  <c r="D90" i="10"/>
  <c r="C90" i="10"/>
  <c r="B81" i="10"/>
  <c r="C81" i="10" s="1"/>
  <c r="B80" i="10"/>
  <c r="I80" i="10" s="1"/>
  <c r="B79" i="10"/>
  <c r="G79" i="10" s="1"/>
  <c r="B78" i="10"/>
  <c r="H78" i="10" s="1"/>
  <c r="B76" i="10"/>
  <c r="E76" i="10" s="1"/>
  <c r="B75" i="10"/>
  <c r="J75" i="10" s="1"/>
  <c r="B74" i="10"/>
  <c r="H74" i="10" s="1"/>
  <c r="B72" i="10"/>
  <c r="I72" i="10" s="1"/>
  <c r="B70" i="10"/>
  <c r="C70" i="10" s="1"/>
  <c r="B69" i="10"/>
  <c r="I69" i="10" s="1"/>
  <c r="E81" i="10"/>
  <c r="J80" i="10"/>
  <c r="F76" i="10"/>
  <c r="I74" i="10"/>
  <c r="D74" i="10"/>
  <c r="J65" i="10"/>
  <c r="I65" i="10"/>
  <c r="H65" i="10"/>
  <c r="G65" i="10"/>
  <c r="F65" i="10"/>
  <c r="E65" i="10"/>
  <c r="D65" i="10"/>
  <c r="C65" i="10"/>
  <c r="B56" i="10"/>
  <c r="F56" i="10" s="1"/>
  <c r="B55" i="10"/>
  <c r="C55" i="10" s="1"/>
  <c r="B54" i="10"/>
  <c r="F54" i="10" s="1"/>
  <c r="B53" i="10"/>
  <c r="J53" i="10" s="1"/>
  <c r="B51" i="10"/>
  <c r="E51" i="10" s="1"/>
  <c r="B50" i="10"/>
  <c r="E50" i="10" s="1"/>
  <c r="B49" i="10"/>
  <c r="B47" i="10"/>
  <c r="B45" i="10"/>
  <c r="F45" i="10" s="1"/>
  <c r="B44" i="10"/>
  <c r="F44" i="10" s="1"/>
  <c r="F55" i="10"/>
  <c r="F53" i="10"/>
  <c r="F51" i="10"/>
  <c r="F49" i="10"/>
  <c r="F47" i="10"/>
  <c r="C56" i="10"/>
  <c r="C54" i="10"/>
  <c r="C53" i="10"/>
  <c r="C51" i="10"/>
  <c r="C49" i="10"/>
  <c r="C47" i="10"/>
  <c r="C44" i="10"/>
  <c r="C60" i="10"/>
  <c r="C31" i="10"/>
  <c r="C30" i="10"/>
  <c r="C29" i="10"/>
  <c r="C28" i="10"/>
  <c r="C26" i="10"/>
  <c r="C24" i="10"/>
  <c r="C25" i="10"/>
  <c r="C20" i="10"/>
  <c r="C19" i="10"/>
  <c r="C23" i="10"/>
  <c r="C22" i="10"/>
  <c r="C16" i="10"/>
  <c r="H56" i="10"/>
  <c r="D54" i="10"/>
  <c r="E53" i="10"/>
  <c r="D53" i="10"/>
  <c r="H49" i="10"/>
  <c r="G49" i="10"/>
  <c r="E49" i="10"/>
  <c r="D49" i="10"/>
  <c r="J49" i="10"/>
  <c r="I47" i="10"/>
  <c r="H47" i="10"/>
  <c r="G47" i="10"/>
  <c r="E47" i="10"/>
  <c r="D47" i="10"/>
  <c r="J47" i="10"/>
  <c r="H45" i="10"/>
  <c r="J45" i="10"/>
  <c r="J40" i="10"/>
  <c r="I40" i="10"/>
  <c r="H40" i="10"/>
  <c r="G40" i="10"/>
  <c r="F40" i="10"/>
  <c r="E40" i="10"/>
  <c r="D40" i="10"/>
  <c r="C40" i="10"/>
  <c r="C17" i="10"/>
  <c r="P61" i="4"/>
  <c r="D61" i="4" s="1"/>
  <c r="D62" i="4" s="1"/>
  <c r="M61" i="4"/>
  <c r="N61" i="4"/>
  <c r="N62" i="4" s="1"/>
  <c r="J61" i="4"/>
  <c r="G61" i="4"/>
  <c r="G46" i="4"/>
  <c r="G47" i="4" s="1"/>
  <c r="J46" i="4"/>
  <c r="M46" i="4"/>
  <c r="N46" i="4" s="1"/>
  <c r="N47" i="4" s="1"/>
  <c r="P46" i="4"/>
  <c r="P47" i="4" s="1"/>
  <c r="P31" i="4"/>
  <c r="P32" i="4" s="1"/>
  <c r="M31" i="4"/>
  <c r="N31" i="4" s="1"/>
  <c r="N32" i="4" s="1"/>
  <c r="J31" i="4"/>
  <c r="K31" i="4" s="1"/>
  <c r="K32" i="4" s="1"/>
  <c r="G31" i="4"/>
  <c r="J59" i="4"/>
  <c r="G59" i="4"/>
  <c r="J58" i="4"/>
  <c r="G58" i="4"/>
  <c r="H58" i="4" s="1"/>
  <c r="J57" i="4"/>
  <c r="G57" i="4"/>
  <c r="H57" i="4" s="1"/>
  <c r="J56" i="4"/>
  <c r="G56" i="4"/>
  <c r="J54" i="4"/>
  <c r="G54" i="4"/>
  <c r="P53" i="4"/>
  <c r="J53" i="4"/>
  <c r="G53" i="4"/>
  <c r="J44" i="4"/>
  <c r="G44" i="4"/>
  <c r="J43" i="4"/>
  <c r="G43" i="4"/>
  <c r="H43" i="4" s="1"/>
  <c r="J42" i="4"/>
  <c r="G42" i="4"/>
  <c r="J41" i="4"/>
  <c r="G41" i="4"/>
  <c r="J39" i="4"/>
  <c r="G39" i="4"/>
  <c r="P38" i="4"/>
  <c r="J38" i="4"/>
  <c r="G38" i="4"/>
  <c r="J29" i="4"/>
  <c r="G29" i="4"/>
  <c r="J28" i="4"/>
  <c r="G28" i="4"/>
  <c r="H28" i="4" s="1"/>
  <c r="J27" i="4"/>
  <c r="G27" i="4"/>
  <c r="H27" i="4" s="1"/>
  <c r="J26" i="4"/>
  <c r="G26" i="4"/>
  <c r="J24" i="4"/>
  <c r="G24" i="4"/>
  <c r="P23" i="4"/>
  <c r="J23" i="4"/>
  <c r="G23" i="4"/>
  <c r="G14" i="4"/>
  <c r="G13" i="4"/>
  <c r="G12" i="4"/>
  <c r="G11" i="4"/>
  <c r="G10" i="4" s="1"/>
  <c r="G9" i="4"/>
  <c r="G8" i="4"/>
  <c r="P8" i="4"/>
  <c r="J8" i="4"/>
  <c r="O54" i="4"/>
  <c r="O55" i="4"/>
  <c r="O56" i="4"/>
  <c r="O57" i="4"/>
  <c r="O58" i="4"/>
  <c r="O59" i="4"/>
  <c r="L54" i="4"/>
  <c r="L55" i="4"/>
  <c r="L56" i="4"/>
  <c r="L57" i="4"/>
  <c r="L58" i="4"/>
  <c r="L59" i="4"/>
  <c r="I54" i="4"/>
  <c r="I55" i="4"/>
  <c r="I56" i="4"/>
  <c r="I57" i="4"/>
  <c r="I58" i="4"/>
  <c r="I59" i="4"/>
  <c r="F54" i="4"/>
  <c r="F55" i="4"/>
  <c r="F56" i="4"/>
  <c r="F57" i="4"/>
  <c r="F58" i="4"/>
  <c r="F59" i="4"/>
  <c r="F39" i="4"/>
  <c r="F40" i="4"/>
  <c r="F41" i="4"/>
  <c r="F42" i="4"/>
  <c r="F43" i="4"/>
  <c r="F44" i="4"/>
  <c r="I39" i="4"/>
  <c r="I40" i="4"/>
  <c r="I41" i="4"/>
  <c r="I42" i="4"/>
  <c r="I43" i="4"/>
  <c r="I44" i="4"/>
  <c r="L39" i="4"/>
  <c r="L40" i="4"/>
  <c r="L41" i="4"/>
  <c r="L42" i="4"/>
  <c r="L43" i="4"/>
  <c r="L44" i="4"/>
  <c r="O39" i="4"/>
  <c r="O40" i="4"/>
  <c r="O41" i="4"/>
  <c r="O42" i="4"/>
  <c r="O43" i="4"/>
  <c r="O44" i="4"/>
  <c r="O24" i="4"/>
  <c r="O25" i="4"/>
  <c r="O26" i="4"/>
  <c r="O27" i="4"/>
  <c r="O28" i="4"/>
  <c r="O29" i="4"/>
  <c r="L24" i="4"/>
  <c r="C24" i="4" s="1"/>
  <c r="L25" i="4"/>
  <c r="L26" i="4"/>
  <c r="L27" i="4"/>
  <c r="L28" i="4"/>
  <c r="L29" i="4"/>
  <c r="I24" i="4"/>
  <c r="I25" i="4"/>
  <c r="I26" i="4"/>
  <c r="I27" i="4"/>
  <c r="I28" i="4"/>
  <c r="I29" i="4"/>
  <c r="F24" i="4"/>
  <c r="F25" i="4"/>
  <c r="F26" i="4"/>
  <c r="F27" i="4"/>
  <c r="C27" i="4" s="1"/>
  <c r="F28" i="4"/>
  <c r="F29" i="4"/>
  <c r="D16" i="4"/>
  <c r="C57" i="4"/>
  <c r="C58" i="4"/>
  <c r="C42" i="4"/>
  <c r="C39" i="4"/>
  <c r="C32" i="4"/>
  <c r="C28" i="4"/>
  <c r="C13" i="4"/>
  <c r="C12" i="4"/>
  <c r="C11" i="4"/>
  <c r="C10" i="4"/>
  <c r="C9" i="4"/>
  <c r="C16" i="4"/>
  <c r="O62" i="4"/>
  <c r="L62" i="4"/>
  <c r="I62" i="4"/>
  <c r="F62" i="4"/>
  <c r="C62" i="4"/>
  <c r="K61" i="4"/>
  <c r="K62" i="4" s="1"/>
  <c r="G62" i="4"/>
  <c r="C61" i="4"/>
  <c r="O47" i="4"/>
  <c r="L47" i="4"/>
  <c r="I47" i="4"/>
  <c r="F47" i="4"/>
  <c r="K46" i="4"/>
  <c r="K47" i="4" s="1"/>
  <c r="C46" i="4"/>
  <c r="C47" i="4" s="1"/>
  <c r="K42" i="4"/>
  <c r="H41" i="4"/>
  <c r="H39" i="4"/>
  <c r="O32" i="4"/>
  <c r="L32" i="4"/>
  <c r="I32" i="4"/>
  <c r="F32" i="4"/>
  <c r="Q31" i="4"/>
  <c r="Q32" i="4" s="1"/>
  <c r="C31" i="4"/>
  <c r="K27" i="4"/>
  <c r="J57" i="3"/>
  <c r="H57" i="3"/>
  <c r="F57" i="3"/>
  <c r="D57" i="3"/>
  <c r="J41" i="3"/>
  <c r="H41" i="3"/>
  <c r="F41" i="3"/>
  <c r="D41" i="3"/>
  <c r="J25" i="3"/>
  <c r="H25" i="3"/>
  <c r="F25" i="3"/>
  <c r="D25" i="3"/>
  <c r="E9" i="3"/>
  <c r="L42" i="36"/>
  <c r="I42" i="36"/>
  <c r="F42" i="36"/>
  <c r="C42" i="36"/>
  <c r="L41" i="36"/>
  <c r="I41" i="36"/>
  <c r="F41" i="36"/>
  <c r="C41" i="36"/>
  <c r="L31" i="36"/>
  <c r="L32" i="36"/>
  <c r="I32" i="36"/>
  <c r="I31" i="36"/>
  <c r="F32" i="36"/>
  <c r="F31" i="36"/>
  <c r="G31" i="36"/>
  <c r="G32" i="36"/>
  <c r="C32" i="36"/>
  <c r="C31" i="36"/>
  <c r="B20" i="36"/>
  <c r="L22" i="36"/>
  <c r="L21" i="36"/>
  <c r="N21" i="36" s="1"/>
  <c r="I22" i="36"/>
  <c r="K22" i="36" s="1"/>
  <c r="I21" i="36"/>
  <c r="F22" i="36"/>
  <c r="H22" i="36" s="1"/>
  <c r="F21" i="36"/>
  <c r="C22" i="36"/>
  <c r="C21" i="36"/>
  <c r="M42" i="36"/>
  <c r="M41" i="36"/>
  <c r="M32" i="36"/>
  <c r="M31" i="36"/>
  <c r="M22" i="36"/>
  <c r="M21" i="36"/>
  <c r="M12" i="36"/>
  <c r="M11" i="36"/>
  <c r="J42" i="36"/>
  <c r="J41" i="36"/>
  <c r="J32" i="36"/>
  <c r="J31" i="36"/>
  <c r="J22" i="36"/>
  <c r="J21" i="36"/>
  <c r="G42" i="36"/>
  <c r="G41" i="36"/>
  <c r="G22" i="36"/>
  <c r="G21" i="36"/>
  <c r="D42" i="36"/>
  <c r="D41" i="36"/>
  <c r="D32" i="36"/>
  <c r="D31" i="36"/>
  <c r="D22" i="36"/>
  <c r="D21" i="36"/>
  <c r="B40" i="36"/>
  <c r="B30" i="36"/>
  <c r="A2" i="63"/>
  <c r="G8" i="63" s="1"/>
  <c r="M6" i="63"/>
  <c r="A2" i="62"/>
  <c r="G8" i="62" s="1"/>
  <c r="M6" i="62"/>
  <c r="A2" i="61"/>
  <c r="G8" i="61" s="1"/>
  <c r="M6" i="61"/>
  <c r="B33" i="29"/>
  <c r="B34" i="29"/>
  <c r="B35" i="29"/>
  <c r="A33" i="29"/>
  <c r="A34" i="29"/>
  <c r="A35" i="29"/>
  <c r="B29" i="29"/>
  <c r="A29" i="29"/>
  <c r="B28" i="29"/>
  <c r="A28" i="29"/>
  <c r="B27" i="29"/>
  <c r="A27" i="29"/>
  <c r="B26" i="29"/>
  <c r="A26" i="29"/>
  <c r="B25" i="29"/>
  <c r="A25" i="29"/>
  <c r="B24" i="29"/>
  <c r="A24" i="29"/>
  <c r="B23" i="29"/>
  <c r="A23" i="29"/>
  <c r="B22" i="29"/>
  <c r="A22" i="29"/>
  <c r="B21" i="29"/>
  <c r="A21" i="29"/>
  <c r="B19" i="29"/>
  <c r="A19" i="29"/>
  <c r="F11" i="49"/>
  <c r="E11" i="49"/>
  <c r="D11" i="49"/>
  <c r="C11" i="49"/>
  <c r="G98" i="13" l="1"/>
  <c r="L76" i="13"/>
  <c r="T76" i="13"/>
  <c r="G54" i="13"/>
  <c r="L54" i="13"/>
  <c r="K76" i="13"/>
  <c r="K99" i="13" s="1"/>
  <c r="E76" i="13"/>
  <c r="E54" i="13"/>
  <c r="V76" i="13"/>
  <c r="V99" i="13" s="1"/>
  <c r="V100" i="13" s="1"/>
  <c r="V101" i="13" s="1"/>
  <c r="D98" i="13"/>
  <c r="F76" i="13"/>
  <c r="M98" i="13"/>
  <c r="M54" i="13"/>
  <c r="M77" i="13" s="1"/>
  <c r="J54" i="13"/>
  <c r="F98" i="13"/>
  <c r="D54" i="13"/>
  <c r="D77" i="13" s="1"/>
  <c r="V54" i="13"/>
  <c r="V77" i="13" s="1"/>
  <c r="M76" i="13"/>
  <c r="M99" i="13" s="1"/>
  <c r="T98" i="13"/>
  <c r="C54" i="13"/>
  <c r="C77" i="13" s="1"/>
  <c r="C78" i="13" s="1"/>
  <c r="C79" i="13" s="1"/>
  <c r="R76" i="13"/>
  <c r="R99" i="13" s="1"/>
  <c r="K54" i="13"/>
  <c r="K77" i="13" s="1"/>
  <c r="K78" i="13" s="1"/>
  <c r="K79" i="13" s="1"/>
  <c r="J76" i="13"/>
  <c r="J99" i="13" s="1"/>
  <c r="J100" i="13" s="1"/>
  <c r="J101" i="13" s="1"/>
  <c r="P76" i="13"/>
  <c r="P99" i="13" s="1"/>
  <c r="P100" i="13" s="1"/>
  <c r="P101" i="13" s="1"/>
  <c r="I98" i="13"/>
  <c r="I100" i="13" s="1"/>
  <c r="I101" i="13" s="1"/>
  <c r="R98" i="13"/>
  <c r="N98" i="13"/>
  <c r="D76" i="13"/>
  <c r="F77" i="13"/>
  <c r="F78" i="13" s="1"/>
  <c r="F79" i="13" s="1"/>
  <c r="N77" i="13"/>
  <c r="N78" i="13" s="1"/>
  <c r="N79" i="13" s="1"/>
  <c r="R77" i="13"/>
  <c r="C99" i="13"/>
  <c r="P77" i="13"/>
  <c r="T77" i="13"/>
  <c r="T99" i="13"/>
  <c r="T100" i="13" s="1"/>
  <c r="T101" i="13" s="1"/>
  <c r="N99" i="13"/>
  <c r="J77" i="13"/>
  <c r="F99" i="13"/>
  <c r="H29" i="4"/>
  <c r="W77" i="13"/>
  <c r="W78" i="13" s="1"/>
  <c r="W79" i="13" s="1"/>
  <c r="W99" i="13"/>
  <c r="W100" i="13" s="1"/>
  <c r="W101" i="13" s="1"/>
  <c r="L77" i="13"/>
  <c r="L78" i="13" s="1"/>
  <c r="L79" i="13" s="1"/>
  <c r="L99" i="13"/>
  <c r="L100" i="13" s="1"/>
  <c r="L101" i="13" s="1"/>
  <c r="I77" i="13"/>
  <c r="I78" i="13" s="1"/>
  <c r="I79" i="13" s="1"/>
  <c r="H77" i="13"/>
  <c r="H78" i="13" s="1"/>
  <c r="H79" i="13" s="1"/>
  <c r="H99" i="13"/>
  <c r="H100" i="13" s="1"/>
  <c r="H101" i="13" s="1"/>
  <c r="G77" i="13"/>
  <c r="E99" i="13"/>
  <c r="E100" i="13" s="1"/>
  <c r="E101" i="13" s="1"/>
  <c r="E77" i="13"/>
  <c r="K98" i="13"/>
  <c r="C98" i="13"/>
  <c r="G76" i="13"/>
  <c r="J105" i="12"/>
  <c r="C105" i="12"/>
  <c r="D105" i="12"/>
  <c r="E105" i="12"/>
  <c r="F104" i="12"/>
  <c r="G104" i="12"/>
  <c r="F102" i="12"/>
  <c r="C98" i="12"/>
  <c r="F100" i="12"/>
  <c r="J98" i="12"/>
  <c r="D98" i="12"/>
  <c r="G100" i="12"/>
  <c r="K98" i="12"/>
  <c r="I98" i="12"/>
  <c r="F99" i="12"/>
  <c r="F98" i="12" s="1"/>
  <c r="G99" i="12"/>
  <c r="G98" i="12" s="1"/>
  <c r="H99" i="12"/>
  <c r="D97" i="12"/>
  <c r="C97" i="12"/>
  <c r="K93" i="12"/>
  <c r="K92" i="12" s="1"/>
  <c r="D94" i="12"/>
  <c r="E94" i="12"/>
  <c r="F94" i="12"/>
  <c r="F93" i="12" s="1"/>
  <c r="F92" i="12" s="1"/>
  <c r="G94" i="12"/>
  <c r="I81" i="12"/>
  <c r="H81" i="12"/>
  <c r="F81" i="12"/>
  <c r="D80" i="12"/>
  <c r="H80" i="12"/>
  <c r="I80" i="12"/>
  <c r="E79" i="12"/>
  <c r="K78" i="12"/>
  <c r="D78" i="12"/>
  <c r="E78" i="12"/>
  <c r="D73" i="12"/>
  <c r="J74" i="12"/>
  <c r="I72" i="12"/>
  <c r="J70" i="12"/>
  <c r="C70" i="12"/>
  <c r="D70" i="12"/>
  <c r="D68" i="12" s="1"/>
  <c r="D67" i="12" s="1"/>
  <c r="H70" i="12"/>
  <c r="I70" i="12"/>
  <c r="G56" i="12"/>
  <c r="E56" i="12"/>
  <c r="F56" i="12"/>
  <c r="H56" i="12"/>
  <c r="D54" i="12"/>
  <c r="E54" i="12"/>
  <c r="I54" i="12"/>
  <c r="C53" i="12"/>
  <c r="D53" i="12"/>
  <c r="F53" i="12"/>
  <c r="C50" i="12"/>
  <c r="D50" i="12"/>
  <c r="D48" i="12" s="1"/>
  <c r="E50" i="12"/>
  <c r="E48" i="12" s="1"/>
  <c r="G50" i="12"/>
  <c r="H50" i="12"/>
  <c r="E47" i="12"/>
  <c r="G47" i="12"/>
  <c r="F47" i="12"/>
  <c r="H47" i="12"/>
  <c r="D93" i="12"/>
  <c r="D92" i="12" s="1"/>
  <c r="D95" i="12"/>
  <c r="J97" i="12"/>
  <c r="C101" i="12"/>
  <c r="K101" i="12"/>
  <c r="H103" i="12"/>
  <c r="J106" i="12"/>
  <c r="E95" i="12"/>
  <c r="E93" i="12" s="1"/>
  <c r="E92" i="12" s="1"/>
  <c r="K97" i="12"/>
  <c r="K109" i="12" s="1"/>
  <c r="D101" i="12"/>
  <c r="I103" i="12"/>
  <c r="C106" i="12"/>
  <c r="K106" i="12"/>
  <c r="E101" i="12"/>
  <c r="J103" i="12"/>
  <c r="J101" i="12"/>
  <c r="I94" i="12"/>
  <c r="G95" i="12"/>
  <c r="G93" i="12" s="1"/>
  <c r="G92" i="12" s="1"/>
  <c r="E97" i="12"/>
  <c r="H100" i="12"/>
  <c r="F101" i="12"/>
  <c r="C103" i="12"/>
  <c r="K103" i="12"/>
  <c r="K102" i="12" s="1"/>
  <c r="I104" i="12"/>
  <c r="G105" i="12"/>
  <c r="G102" i="12" s="1"/>
  <c r="E106" i="12"/>
  <c r="J94" i="12"/>
  <c r="J93" i="12" s="1"/>
  <c r="J92" i="12" s="1"/>
  <c r="H95" i="12"/>
  <c r="H93" i="12" s="1"/>
  <c r="H92" i="12" s="1"/>
  <c r="F97" i="12"/>
  <c r="G101" i="12"/>
  <c r="D103" i="12"/>
  <c r="D102" i="12" s="1"/>
  <c r="J104" i="12"/>
  <c r="H105" i="12"/>
  <c r="F106" i="12"/>
  <c r="C94" i="12"/>
  <c r="C93" i="12" s="1"/>
  <c r="C92" i="12" s="1"/>
  <c r="I95" i="12"/>
  <c r="G97" i="12"/>
  <c r="H101" i="12"/>
  <c r="E103" i="12"/>
  <c r="E102" i="12" s="1"/>
  <c r="C104" i="12"/>
  <c r="I105" i="12"/>
  <c r="G106" i="12"/>
  <c r="C73" i="12"/>
  <c r="J76" i="12"/>
  <c r="F69" i="12"/>
  <c r="J72" i="12"/>
  <c r="E75" i="12"/>
  <c r="E73" i="12" s="1"/>
  <c r="C76" i="12"/>
  <c r="K76" i="12"/>
  <c r="F79" i="12"/>
  <c r="J81" i="12"/>
  <c r="G69" i="12"/>
  <c r="E70" i="12"/>
  <c r="E68" i="12" s="1"/>
  <c r="E67" i="12" s="1"/>
  <c r="C72" i="12"/>
  <c r="K72" i="12"/>
  <c r="H74" i="12"/>
  <c r="F75" i="12"/>
  <c r="F73" i="12" s="1"/>
  <c r="D76" i="12"/>
  <c r="I78" i="12"/>
  <c r="G79" i="12"/>
  <c r="E80" i="12"/>
  <c r="C81" i="12"/>
  <c r="K81" i="12"/>
  <c r="H69" i="12"/>
  <c r="F70" i="12"/>
  <c r="D72" i="12"/>
  <c r="I74" i="12"/>
  <c r="I73" i="12" s="1"/>
  <c r="G75" i="12"/>
  <c r="G73" i="12" s="1"/>
  <c r="E76" i="12"/>
  <c r="J78" i="12"/>
  <c r="J77" i="12" s="1"/>
  <c r="H79" i="12"/>
  <c r="F80" i="12"/>
  <c r="D81" i="12"/>
  <c r="I69" i="12"/>
  <c r="I68" i="12" s="1"/>
  <c r="I67" i="12" s="1"/>
  <c r="G70" i="12"/>
  <c r="E72" i="12"/>
  <c r="H75" i="12"/>
  <c r="F76" i="12"/>
  <c r="C78" i="12"/>
  <c r="I79" i="12"/>
  <c r="G80" i="12"/>
  <c r="E81" i="12"/>
  <c r="J69" i="12"/>
  <c r="J68" i="12" s="1"/>
  <c r="J67" i="12" s="1"/>
  <c r="G76" i="12"/>
  <c r="J79" i="12"/>
  <c r="C69" i="12"/>
  <c r="K69" i="12"/>
  <c r="K68" i="12" s="1"/>
  <c r="K67" i="12" s="1"/>
  <c r="J75" i="12"/>
  <c r="H76" i="12"/>
  <c r="C79" i="12"/>
  <c r="K79" i="12"/>
  <c r="K77" i="12" s="1"/>
  <c r="C75" i="12"/>
  <c r="I43" i="12"/>
  <c r="I42" i="12" s="1"/>
  <c r="J45" i="12"/>
  <c r="C45" i="12"/>
  <c r="K45" i="12"/>
  <c r="K43" i="12" s="1"/>
  <c r="K42" i="12" s="1"/>
  <c r="J51" i="12"/>
  <c r="C55" i="12"/>
  <c r="K55" i="12"/>
  <c r="K52" i="12" s="1"/>
  <c r="F44" i="12"/>
  <c r="D45" i="12"/>
  <c r="D43" i="12" s="1"/>
  <c r="D42" i="12" s="1"/>
  <c r="J47" i="12"/>
  <c r="G49" i="12"/>
  <c r="C51" i="12"/>
  <c r="K51" i="12"/>
  <c r="F54" i="12"/>
  <c r="F52" i="12" s="1"/>
  <c r="D55" i="12"/>
  <c r="J56" i="12"/>
  <c r="G44" i="12"/>
  <c r="E45" i="12"/>
  <c r="E43" i="12" s="1"/>
  <c r="E42" i="12" s="1"/>
  <c r="C47" i="12"/>
  <c r="K47" i="12"/>
  <c r="H49" i="12"/>
  <c r="F50" i="12"/>
  <c r="F48" i="12" s="1"/>
  <c r="D51" i="12"/>
  <c r="I53" i="12"/>
  <c r="G54" i="12"/>
  <c r="E55" i="12"/>
  <c r="E52" i="12" s="1"/>
  <c r="C56" i="12"/>
  <c r="K56" i="12"/>
  <c r="H44" i="12"/>
  <c r="F45" i="12"/>
  <c r="D47" i="12"/>
  <c r="I49" i="12"/>
  <c r="I48" i="12" s="1"/>
  <c r="E51" i="12"/>
  <c r="J53" i="12"/>
  <c r="H54" i="12"/>
  <c r="H52" i="12" s="1"/>
  <c r="F55" i="12"/>
  <c r="D56" i="12"/>
  <c r="G45" i="12"/>
  <c r="J49" i="12"/>
  <c r="J48" i="12" s="1"/>
  <c r="F51" i="12"/>
  <c r="G55" i="12"/>
  <c r="G52" i="12" s="1"/>
  <c r="J55" i="12"/>
  <c r="J44" i="12"/>
  <c r="H45" i="12"/>
  <c r="C49" i="12"/>
  <c r="K49" i="12"/>
  <c r="K48" i="12" s="1"/>
  <c r="G51" i="12"/>
  <c r="J54" i="12"/>
  <c r="H55" i="12"/>
  <c r="C44" i="12"/>
  <c r="C54" i="12"/>
  <c r="H105" i="11"/>
  <c r="E105" i="11"/>
  <c r="K104" i="11"/>
  <c r="L104" i="11"/>
  <c r="C104" i="11"/>
  <c r="C103" i="11"/>
  <c r="E103" i="11"/>
  <c r="F103" i="11"/>
  <c r="H103" i="11"/>
  <c r="G100" i="11"/>
  <c r="C100" i="11"/>
  <c r="E100" i="11"/>
  <c r="H100" i="11"/>
  <c r="H98" i="11" s="1"/>
  <c r="F100" i="11"/>
  <c r="J99" i="11"/>
  <c r="C98" i="11"/>
  <c r="K99" i="11"/>
  <c r="C99" i="11"/>
  <c r="E99" i="11"/>
  <c r="E98" i="11" s="1"/>
  <c r="F99" i="11"/>
  <c r="F98" i="11" s="1"/>
  <c r="K98" i="11"/>
  <c r="F95" i="11"/>
  <c r="E93" i="11"/>
  <c r="E92" i="11" s="1"/>
  <c r="E91" i="11" s="1"/>
  <c r="H95" i="11"/>
  <c r="C93" i="11"/>
  <c r="I95" i="11"/>
  <c r="K93" i="11"/>
  <c r="K92" i="11" s="1"/>
  <c r="I93" i="11"/>
  <c r="I92" i="11" s="1"/>
  <c r="D94" i="11"/>
  <c r="F94" i="11"/>
  <c r="F93" i="11" s="1"/>
  <c r="F92" i="11" s="1"/>
  <c r="H94" i="11"/>
  <c r="F81" i="11"/>
  <c r="D80" i="11"/>
  <c r="H76" i="11"/>
  <c r="L76" i="11"/>
  <c r="E76" i="11"/>
  <c r="E74" i="11"/>
  <c r="F74" i="11"/>
  <c r="H74" i="11"/>
  <c r="K68" i="11"/>
  <c r="J70" i="11"/>
  <c r="C70" i="11"/>
  <c r="C68" i="11" s="1"/>
  <c r="C67" i="11" s="1"/>
  <c r="F68" i="11"/>
  <c r="F67" i="11" s="1"/>
  <c r="H68" i="11"/>
  <c r="H67" i="11" s="1"/>
  <c r="E69" i="11"/>
  <c r="E68" i="11" s="1"/>
  <c r="G55" i="11"/>
  <c r="E55" i="11"/>
  <c r="F55" i="11"/>
  <c r="I54" i="11"/>
  <c r="E52" i="11"/>
  <c r="H52" i="11"/>
  <c r="F53" i="11"/>
  <c r="K53" i="11"/>
  <c r="L53" i="11"/>
  <c r="J53" i="11"/>
  <c r="C51" i="11"/>
  <c r="E51" i="11"/>
  <c r="H51" i="11"/>
  <c r="J50" i="11"/>
  <c r="F48" i="11"/>
  <c r="C50" i="11"/>
  <c r="D50" i="11"/>
  <c r="E48" i="11"/>
  <c r="G49" i="11"/>
  <c r="H49" i="11"/>
  <c r="H48" i="11" s="1"/>
  <c r="I49" i="11"/>
  <c r="K49" i="11"/>
  <c r="K48" i="11" s="1"/>
  <c r="L49" i="11"/>
  <c r="L48" i="11" s="1"/>
  <c r="C49" i="11"/>
  <c r="C48" i="11" s="1"/>
  <c r="K47" i="11"/>
  <c r="L47" i="11"/>
  <c r="J47" i="11"/>
  <c r="H45" i="11"/>
  <c r="I45" i="11"/>
  <c r="K43" i="11"/>
  <c r="K45" i="11"/>
  <c r="L45" i="11"/>
  <c r="C45" i="11"/>
  <c r="L43" i="11"/>
  <c r="L42" i="11" s="1"/>
  <c r="D44" i="11"/>
  <c r="C92" i="11"/>
  <c r="J98" i="11"/>
  <c r="E101" i="11"/>
  <c r="E104" i="11"/>
  <c r="J105" i="11"/>
  <c r="G106" i="11"/>
  <c r="G94" i="11"/>
  <c r="D95" i="11"/>
  <c r="D93" i="11" s="1"/>
  <c r="L95" i="11"/>
  <c r="L93" i="11" s="1"/>
  <c r="I97" i="11"/>
  <c r="D99" i="11"/>
  <c r="L99" i="11"/>
  <c r="L98" i="11" s="1"/>
  <c r="I100" i="11"/>
  <c r="I98" i="11" s="1"/>
  <c r="F101" i="11"/>
  <c r="I103" i="11"/>
  <c r="F104" i="11"/>
  <c r="C105" i="11"/>
  <c r="K105" i="11"/>
  <c r="H106" i="11"/>
  <c r="J97" i="11"/>
  <c r="J100" i="11"/>
  <c r="G101" i="11"/>
  <c r="J103" i="11"/>
  <c r="G104" i="11"/>
  <c r="D105" i="11"/>
  <c r="L105" i="11"/>
  <c r="I106" i="11"/>
  <c r="J106" i="11"/>
  <c r="J94" i="11"/>
  <c r="J93" i="11" s="1"/>
  <c r="G95" i="11"/>
  <c r="D97" i="11"/>
  <c r="L97" i="11"/>
  <c r="G99" i="11"/>
  <c r="G98" i="11" s="1"/>
  <c r="D100" i="11"/>
  <c r="L100" i="11"/>
  <c r="I101" i="11"/>
  <c r="D103" i="11"/>
  <c r="L103" i="11"/>
  <c r="I104" i="11"/>
  <c r="F105" i="11"/>
  <c r="C106" i="11"/>
  <c r="K106" i="11"/>
  <c r="J101" i="11"/>
  <c r="J104" i="11"/>
  <c r="G105" i="11"/>
  <c r="D106" i="11"/>
  <c r="L106" i="11"/>
  <c r="E106" i="11"/>
  <c r="D101" i="11"/>
  <c r="D104" i="11"/>
  <c r="E67" i="11"/>
  <c r="K67" i="11"/>
  <c r="H72" i="11"/>
  <c r="H75" i="11"/>
  <c r="H78" i="11"/>
  <c r="J80" i="11"/>
  <c r="G81" i="11"/>
  <c r="G69" i="11"/>
  <c r="D70" i="11"/>
  <c r="L70" i="11"/>
  <c r="I72" i="11"/>
  <c r="D74" i="11"/>
  <c r="L74" i="11"/>
  <c r="I75" i="11"/>
  <c r="F76" i="11"/>
  <c r="I78" i="11"/>
  <c r="F79" i="11"/>
  <c r="C80" i="11"/>
  <c r="K80" i="11"/>
  <c r="H81" i="11"/>
  <c r="J72" i="11"/>
  <c r="J75" i="11"/>
  <c r="J73" i="11" s="1"/>
  <c r="K75" i="11"/>
  <c r="K73" i="11" s="1"/>
  <c r="C78" i="11"/>
  <c r="J69" i="11"/>
  <c r="J68" i="11" s="1"/>
  <c r="G70" i="11"/>
  <c r="D72" i="11"/>
  <c r="L72" i="11"/>
  <c r="G74" i="11"/>
  <c r="G73" i="11" s="1"/>
  <c r="D75" i="11"/>
  <c r="L75" i="11"/>
  <c r="I76" i="11"/>
  <c r="D78" i="11"/>
  <c r="L78" i="11"/>
  <c r="L77" i="11" s="1"/>
  <c r="I79" i="11"/>
  <c r="F80" i="11"/>
  <c r="C81" i="11"/>
  <c r="K81" i="11"/>
  <c r="C72" i="11"/>
  <c r="E72" i="11"/>
  <c r="E75" i="11"/>
  <c r="J76" i="11"/>
  <c r="E78" i="11"/>
  <c r="E77" i="11" s="1"/>
  <c r="J79" i="11"/>
  <c r="G80" i="11"/>
  <c r="G77" i="11" s="1"/>
  <c r="D81" i="11"/>
  <c r="L81" i="11"/>
  <c r="J78" i="11"/>
  <c r="K72" i="11"/>
  <c r="C75" i="11"/>
  <c r="C73" i="11" s="1"/>
  <c r="J81" i="11"/>
  <c r="D69" i="11"/>
  <c r="L69" i="11"/>
  <c r="I70" i="11"/>
  <c r="I68" i="11" s="1"/>
  <c r="F72" i="11"/>
  <c r="I74" i="11"/>
  <c r="F75" i="11"/>
  <c r="C76" i="11"/>
  <c r="K76" i="11"/>
  <c r="F78" i="11"/>
  <c r="C79" i="11"/>
  <c r="K79" i="11"/>
  <c r="H80" i="11"/>
  <c r="E81" i="11"/>
  <c r="K78" i="11"/>
  <c r="E80" i="11"/>
  <c r="D76" i="11"/>
  <c r="D79" i="11"/>
  <c r="K42" i="11"/>
  <c r="K41" i="11" s="1"/>
  <c r="E44" i="11"/>
  <c r="E43" i="11" s="1"/>
  <c r="J45" i="11"/>
  <c r="G47" i="11"/>
  <c r="J49" i="11"/>
  <c r="G50" i="11"/>
  <c r="G48" i="11" s="1"/>
  <c r="D51" i="11"/>
  <c r="L51" i="11"/>
  <c r="G53" i="11"/>
  <c r="D54" i="11"/>
  <c r="L54" i="11"/>
  <c r="I55" i="11"/>
  <c r="F56" i="11"/>
  <c r="F44" i="11"/>
  <c r="F43" i="11" s="1"/>
  <c r="J55" i="11"/>
  <c r="G56" i="11"/>
  <c r="G44" i="11"/>
  <c r="G43" i="11" s="1"/>
  <c r="D45" i="11"/>
  <c r="I47" i="11"/>
  <c r="D49" i="11"/>
  <c r="D48" i="11" s="1"/>
  <c r="I50" i="11"/>
  <c r="I48" i="11" s="1"/>
  <c r="F51" i="11"/>
  <c r="I53" i="11"/>
  <c r="F54" i="11"/>
  <c r="F52" i="11" s="1"/>
  <c r="C55" i="11"/>
  <c r="C52" i="11" s="1"/>
  <c r="K55" i="11"/>
  <c r="H56" i="11"/>
  <c r="H44" i="11"/>
  <c r="H43" i="11" s="1"/>
  <c r="G51" i="11"/>
  <c r="G54" i="11"/>
  <c r="D55" i="11"/>
  <c r="L55" i="11"/>
  <c r="L52" i="11" s="1"/>
  <c r="I56" i="11"/>
  <c r="I44" i="11"/>
  <c r="I43" i="11" s="1"/>
  <c r="J56" i="11"/>
  <c r="J44" i="11"/>
  <c r="J43" i="11" s="1"/>
  <c r="C56" i="11"/>
  <c r="K56" i="11"/>
  <c r="C44" i="11"/>
  <c r="C43" i="11" s="1"/>
  <c r="D56" i="11"/>
  <c r="C106" i="10"/>
  <c r="J106" i="10"/>
  <c r="D106" i="10"/>
  <c r="F105" i="10"/>
  <c r="D105" i="10"/>
  <c r="D102" i="10" s="1"/>
  <c r="J105" i="10"/>
  <c r="C105" i="10"/>
  <c r="J104" i="10"/>
  <c r="C104" i="10"/>
  <c r="D104" i="10"/>
  <c r="E104" i="10"/>
  <c r="F104" i="10"/>
  <c r="F102" i="10" s="1"/>
  <c r="J103" i="10"/>
  <c r="J102" i="10" s="1"/>
  <c r="C103" i="10"/>
  <c r="E102" i="10"/>
  <c r="F101" i="10"/>
  <c r="G101" i="10"/>
  <c r="D101" i="10"/>
  <c r="I101" i="10"/>
  <c r="E101" i="10"/>
  <c r="H101" i="10"/>
  <c r="H98" i="10"/>
  <c r="I98" i="10"/>
  <c r="H100" i="10"/>
  <c r="G100" i="10"/>
  <c r="J94" i="10"/>
  <c r="J93" i="10" s="1"/>
  <c r="C94" i="10"/>
  <c r="C93" i="10" s="1"/>
  <c r="C92" i="10" s="1"/>
  <c r="D94" i="10"/>
  <c r="D93" i="10" s="1"/>
  <c r="D92" i="10" s="1"/>
  <c r="E94" i="10"/>
  <c r="E93" i="10" s="1"/>
  <c r="E92" i="10"/>
  <c r="J100" i="10"/>
  <c r="G94" i="10"/>
  <c r="F95" i="10"/>
  <c r="F93" i="10" s="1"/>
  <c r="E97" i="10"/>
  <c r="D99" i="10"/>
  <c r="D98" i="10" s="1"/>
  <c r="C100" i="10"/>
  <c r="I103" i="10"/>
  <c r="H104" i="10"/>
  <c r="G105" i="10"/>
  <c r="G102" i="10" s="1"/>
  <c r="F106" i="10"/>
  <c r="C99" i="10"/>
  <c r="H94" i="10"/>
  <c r="H93" i="10" s="1"/>
  <c r="G95" i="10"/>
  <c r="F97" i="10"/>
  <c r="E99" i="10"/>
  <c r="D100" i="10"/>
  <c r="I104" i="10"/>
  <c r="H105" i="10"/>
  <c r="G106" i="10"/>
  <c r="J99" i="10"/>
  <c r="I94" i="10"/>
  <c r="I93" i="10" s="1"/>
  <c r="H95" i="10"/>
  <c r="G97" i="10"/>
  <c r="F99" i="10"/>
  <c r="F98" i="10" s="1"/>
  <c r="E100" i="10"/>
  <c r="I105" i="10"/>
  <c r="H106" i="10"/>
  <c r="J97" i="10"/>
  <c r="C97" i="10"/>
  <c r="D97" i="10"/>
  <c r="I95" i="10"/>
  <c r="H97" i="10"/>
  <c r="G99" i="10"/>
  <c r="G98" i="10" s="1"/>
  <c r="F100" i="10"/>
  <c r="I106" i="10"/>
  <c r="J81" i="10"/>
  <c r="C80" i="10"/>
  <c r="D80" i="10"/>
  <c r="F80" i="10"/>
  <c r="C79" i="10"/>
  <c r="E79" i="10"/>
  <c r="D79" i="10"/>
  <c r="C78" i="10"/>
  <c r="D78" i="10"/>
  <c r="D77" i="10" s="1"/>
  <c r="E78" i="10"/>
  <c r="F78" i="10"/>
  <c r="J78" i="10"/>
  <c r="J77" i="10" s="1"/>
  <c r="J76" i="10"/>
  <c r="G76" i="10"/>
  <c r="I76" i="10"/>
  <c r="C76" i="10"/>
  <c r="D76" i="10"/>
  <c r="G75" i="10"/>
  <c r="G73" i="10" s="1"/>
  <c r="H75" i="10"/>
  <c r="H73" i="10" s="1"/>
  <c r="J74" i="10"/>
  <c r="J73" i="10" s="1"/>
  <c r="C74" i="10"/>
  <c r="E74" i="10"/>
  <c r="F74" i="10"/>
  <c r="G74" i="10"/>
  <c r="E70" i="10"/>
  <c r="J70" i="10"/>
  <c r="J69" i="10"/>
  <c r="J68" i="10" s="1"/>
  <c r="C69" i="10"/>
  <c r="C68" i="10" s="1"/>
  <c r="D69" i="10"/>
  <c r="F69" i="10"/>
  <c r="F68" i="10" s="1"/>
  <c r="I68" i="10"/>
  <c r="H77" i="10"/>
  <c r="C67" i="10"/>
  <c r="J67" i="10"/>
  <c r="J72" i="10"/>
  <c r="E69" i="10"/>
  <c r="E68" i="10" s="1"/>
  <c r="D70" i="10"/>
  <c r="D68" i="10" s="1"/>
  <c r="C72" i="10"/>
  <c r="I75" i="10"/>
  <c r="I73" i="10" s="1"/>
  <c r="H76" i="10"/>
  <c r="G78" i="10"/>
  <c r="F79" i="10"/>
  <c r="E80" i="10"/>
  <c r="D81" i="10"/>
  <c r="D72" i="10"/>
  <c r="G69" i="10"/>
  <c r="F70" i="10"/>
  <c r="E72" i="10"/>
  <c r="C75" i="10"/>
  <c r="C73" i="10" s="1"/>
  <c r="I78" i="10"/>
  <c r="H79" i="10"/>
  <c r="G80" i="10"/>
  <c r="F81" i="10"/>
  <c r="H69" i="10"/>
  <c r="G70" i="10"/>
  <c r="F72" i="10"/>
  <c r="D75" i="10"/>
  <c r="D73" i="10" s="1"/>
  <c r="I79" i="10"/>
  <c r="H80" i="10"/>
  <c r="G81" i="10"/>
  <c r="H70" i="10"/>
  <c r="G72" i="10"/>
  <c r="E75" i="10"/>
  <c r="J79" i="10"/>
  <c r="H81" i="10"/>
  <c r="I70" i="10"/>
  <c r="H72" i="10"/>
  <c r="F75" i="10"/>
  <c r="I81" i="10"/>
  <c r="J56" i="10"/>
  <c r="I56" i="10"/>
  <c r="C52" i="10"/>
  <c r="J51" i="10"/>
  <c r="D51" i="10"/>
  <c r="G50" i="10"/>
  <c r="G48" i="10" s="1"/>
  <c r="D48" i="10"/>
  <c r="J48" i="10"/>
  <c r="J50" i="10"/>
  <c r="C50" i="10"/>
  <c r="C48" i="10" s="1"/>
  <c r="D50" i="10"/>
  <c r="F50" i="10"/>
  <c r="F48" i="10" s="1"/>
  <c r="E48" i="10"/>
  <c r="F43" i="10"/>
  <c r="I45" i="10"/>
  <c r="C45" i="10"/>
  <c r="C43" i="10" s="1"/>
  <c r="C36" i="10"/>
  <c r="C37" i="10" s="1"/>
  <c r="D44" i="10"/>
  <c r="I49" i="10"/>
  <c r="H50" i="10"/>
  <c r="H48" i="10" s="1"/>
  <c r="G51" i="10"/>
  <c r="E54" i="10"/>
  <c r="D55" i="10"/>
  <c r="D52" i="10" s="1"/>
  <c r="E44" i="10"/>
  <c r="E43" i="10" s="1"/>
  <c r="D45" i="10"/>
  <c r="I50" i="10"/>
  <c r="H51" i="10"/>
  <c r="G53" i="10"/>
  <c r="E55" i="10"/>
  <c r="D56" i="10"/>
  <c r="E45" i="10"/>
  <c r="I51" i="10"/>
  <c r="H53" i="10"/>
  <c r="G54" i="10"/>
  <c r="E56" i="10"/>
  <c r="G44" i="10"/>
  <c r="G43" i="10" s="1"/>
  <c r="I53" i="10"/>
  <c r="H54" i="10"/>
  <c r="G55" i="10"/>
  <c r="H44" i="10"/>
  <c r="H43" i="10" s="1"/>
  <c r="G45" i="10"/>
  <c r="I54" i="10"/>
  <c r="H55" i="10"/>
  <c r="G56" i="10"/>
  <c r="I44" i="10"/>
  <c r="I43" i="10" s="1"/>
  <c r="J54" i="10"/>
  <c r="I55" i="10"/>
  <c r="J44" i="10"/>
  <c r="J43" i="10" s="1"/>
  <c r="J55" i="10"/>
  <c r="J52" i="10" s="1"/>
  <c r="P62" i="4"/>
  <c r="D46" i="4"/>
  <c r="D47" i="4" s="1"/>
  <c r="M32" i="4"/>
  <c r="D31" i="4"/>
  <c r="D32" i="4" s="1"/>
  <c r="G32" i="4"/>
  <c r="H31" i="4"/>
  <c r="H32" i="4" s="1"/>
  <c r="J55" i="4"/>
  <c r="J60" i="4" s="1"/>
  <c r="G55" i="4"/>
  <c r="G60" i="4"/>
  <c r="G63" i="4" s="1"/>
  <c r="H56" i="4"/>
  <c r="K43" i="4"/>
  <c r="G40" i="4"/>
  <c r="H40" i="4" s="1"/>
  <c r="J40" i="4"/>
  <c r="K40" i="4" s="1"/>
  <c r="H42" i="4"/>
  <c r="K41" i="4"/>
  <c r="J25" i="4"/>
  <c r="K25" i="4" s="1"/>
  <c r="G25" i="4"/>
  <c r="H25" i="4" s="1"/>
  <c r="K26" i="4"/>
  <c r="H26" i="4"/>
  <c r="K24" i="4"/>
  <c r="K58" i="4"/>
  <c r="K57" i="4"/>
  <c r="K59" i="4"/>
  <c r="K54" i="4"/>
  <c r="K39" i="4"/>
  <c r="K28" i="4"/>
  <c r="H55" i="4"/>
  <c r="H44" i="4"/>
  <c r="H24" i="4"/>
  <c r="C55" i="4"/>
  <c r="C56" i="4"/>
  <c r="K56" i="4"/>
  <c r="C59" i="4"/>
  <c r="H54" i="4"/>
  <c r="C54" i="4"/>
  <c r="H59" i="4"/>
  <c r="C44" i="4"/>
  <c r="C43" i="4"/>
  <c r="K44" i="4"/>
  <c r="C41" i="4"/>
  <c r="C40" i="4"/>
  <c r="C29" i="4"/>
  <c r="C25" i="4"/>
  <c r="K29" i="4"/>
  <c r="C26" i="4"/>
  <c r="E61" i="4"/>
  <c r="E62" i="4" s="1"/>
  <c r="Q61" i="4"/>
  <c r="Q62" i="4" s="1"/>
  <c r="J62" i="4"/>
  <c r="H61" i="4"/>
  <c r="H62" i="4" s="1"/>
  <c r="M62" i="4"/>
  <c r="G45" i="4"/>
  <c r="G48" i="4" s="1"/>
  <c r="Q46" i="4"/>
  <c r="Q47" i="4" s="1"/>
  <c r="J47" i="4"/>
  <c r="H46" i="4"/>
  <c r="H47" i="4" s="1"/>
  <c r="M47" i="4"/>
  <c r="J32" i="4"/>
  <c r="H21" i="36"/>
  <c r="H19" i="36" s="1"/>
  <c r="H18" i="36" s="1"/>
  <c r="H23" i="36" s="1"/>
  <c r="K42" i="36"/>
  <c r="H41" i="36"/>
  <c r="H39" i="36" s="1"/>
  <c r="N31" i="36"/>
  <c r="N29" i="36" s="1"/>
  <c r="N19" i="36"/>
  <c r="N41" i="36"/>
  <c r="N39" i="36" s="1"/>
  <c r="N32" i="36"/>
  <c r="N22" i="36"/>
  <c r="N18" i="36" s="1"/>
  <c r="N23" i="36" s="1"/>
  <c r="N42" i="36"/>
  <c r="K41" i="36"/>
  <c r="K39" i="36" s="1"/>
  <c r="K38" i="36" s="1"/>
  <c r="K43" i="36" s="1"/>
  <c r="K21" i="36"/>
  <c r="K19" i="36" s="1"/>
  <c r="K18" i="36" s="1"/>
  <c r="K23" i="36" s="1"/>
  <c r="K32" i="36"/>
  <c r="K31" i="36"/>
  <c r="K29" i="36" s="1"/>
  <c r="H42" i="36"/>
  <c r="H38" i="36"/>
  <c r="H43" i="36" s="1"/>
  <c r="H32" i="36"/>
  <c r="H31" i="36"/>
  <c r="H29" i="36" s="1"/>
  <c r="E42" i="36"/>
  <c r="E41" i="36"/>
  <c r="E31" i="36"/>
  <c r="E29" i="36" s="1"/>
  <c r="E32" i="36"/>
  <c r="E21" i="36"/>
  <c r="E22" i="36"/>
  <c r="B22" i="36" s="1"/>
  <c r="F7" i="49"/>
  <c r="F10" i="49" s="1"/>
  <c r="F12" i="49" s="1"/>
  <c r="E7" i="49"/>
  <c r="D7" i="49"/>
  <c r="N42" i="60"/>
  <c r="N41" i="60"/>
  <c r="K41" i="60"/>
  <c r="H41" i="60"/>
  <c r="E41" i="60"/>
  <c r="N40" i="60"/>
  <c r="K40" i="60"/>
  <c r="H40" i="60"/>
  <c r="E40" i="60"/>
  <c r="E43" i="60" s="1"/>
  <c r="E45" i="60" s="1"/>
  <c r="N39" i="60"/>
  <c r="N38" i="60"/>
  <c r="N37" i="60"/>
  <c r="N36" i="60"/>
  <c r="N43" i="60" s="1"/>
  <c r="N34" i="60"/>
  <c r="K34" i="60"/>
  <c r="H34" i="60"/>
  <c r="E34" i="60"/>
  <c r="N33" i="60"/>
  <c r="N31" i="60"/>
  <c r="N30" i="60"/>
  <c r="N19" i="60"/>
  <c r="N18" i="60"/>
  <c r="H18" i="60"/>
  <c r="E18" i="60"/>
  <c r="N17" i="60"/>
  <c r="H17" i="60"/>
  <c r="H20" i="60" s="1"/>
  <c r="H22" i="60" s="1"/>
  <c r="E17" i="60"/>
  <c r="N16" i="60"/>
  <c r="N14" i="60"/>
  <c r="K14" i="60"/>
  <c r="L14" i="60" s="1"/>
  <c r="H14" i="60"/>
  <c r="E14" i="60"/>
  <c r="N11" i="60"/>
  <c r="O11" i="60" s="1"/>
  <c r="K11" i="60"/>
  <c r="H11" i="60"/>
  <c r="E11" i="60"/>
  <c r="N10" i="60"/>
  <c r="K10" i="60"/>
  <c r="L10" i="60" s="1"/>
  <c r="H10" i="60"/>
  <c r="E10" i="60"/>
  <c r="A3" i="60"/>
  <c r="A2" i="59"/>
  <c r="G8" i="59" s="1"/>
  <c r="A2" i="58"/>
  <c r="G8" i="58" s="1"/>
  <c r="J48" i="60"/>
  <c r="G48" i="60"/>
  <c r="D48" i="60"/>
  <c r="J47" i="60"/>
  <c r="G47" i="60"/>
  <c r="D47" i="60"/>
  <c r="J46" i="60"/>
  <c r="G46" i="60"/>
  <c r="D46" i="60"/>
  <c r="J45" i="60"/>
  <c r="G45" i="60"/>
  <c r="D45" i="60"/>
  <c r="J43" i="60"/>
  <c r="G43" i="60"/>
  <c r="D43" i="60"/>
  <c r="O42" i="60"/>
  <c r="C42" i="60" s="1"/>
  <c r="M42" i="60"/>
  <c r="O41" i="60"/>
  <c r="M41" i="60"/>
  <c r="J41" i="60"/>
  <c r="G41" i="60"/>
  <c r="I41" i="60" s="1"/>
  <c r="D41" i="60"/>
  <c r="F41" i="60" s="1"/>
  <c r="M40" i="60"/>
  <c r="O40" i="60" s="1"/>
  <c r="L40" i="60"/>
  <c r="J40" i="60"/>
  <c r="G40" i="60"/>
  <c r="D40" i="60"/>
  <c r="F40" i="60" s="1"/>
  <c r="M39" i="60"/>
  <c r="O39" i="60" s="1"/>
  <c r="C39" i="60" s="1"/>
  <c r="M38" i="60"/>
  <c r="O38" i="60" s="1"/>
  <c r="C38" i="60" s="1"/>
  <c r="M37" i="60"/>
  <c r="M36" i="60"/>
  <c r="O36" i="60" s="1"/>
  <c r="O34" i="60"/>
  <c r="M34" i="60"/>
  <c r="J34" i="60"/>
  <c r="L34" i="60" s="1"/>
  <c r="G34" i="60"/>
  <c r="F34" i="60"/>
  <c r="D34" i="60"/>
  <c r="O33" i="60"/>
  <c r="C33" i="60" s="1"/>
  <c r="M33" i="60"/>
  <c r="O32" i="60"/>
  <c r="C32" i="60" s="1"/>
  <c r="M31" i="60"/>
  <c r="O31" i="60" s="1"/>
  <c r="C31" i="60" s="1"/>
  <c r="M30" i="60"/>
  <c r="M25" i="60"/>
  <c r="J25" i="60"/>
  <c r="G25" i="60"/>
  <c r="D25" i="60"/>
  <c r="M24" i="60"/>
  <c r="J24" i="60"/>
  <c r="G24" i="60"/>
  <c r="D24" i="60"/>
  <c r="M23" i="60"/>
  <c r="J23" i="60"/>
  <c r="G23" i="60"/>
  <c r="D23" i="60"/>
  <c r="M22" i="60"/>
  <c r="J22" i="60"/>
  <c r="G22" i="60"/>
  <c r="D22" i="60"/>
  <c r="M20" i="60"/>
  <c r="O20" i="60" s="1"/>
  <c r="J20" i="60"/>
  <c r="G20" i="60"/>
  <c r="D20" i="60"/>
  <c r="M19" i="60"/>
  <c r="O19" i="60" s="1"/>
  <c r="C19" i="60" s="1"/>
  <c r="M18" i="60"/>
  <c r="O18" i="60" s="1"/>
  <c r="J18" i="60"/>
  <c r="L18" i="60" s="1"/>
  <c r="I18" i="60"/>
  <c r="G18" i="60"/>
  <c r="D18" i="60"/>
  <c r="O17" i="60"/>
  <c r="O15" i="60" s="1"/>
  <c r="M17" i="60"/>
  <c r="K20" i="60"/>
  <c r="K22" i="60" s="1"/>
  <c r="J17" i="60"/>
  <c r="L17" i="60" s="1"/>
  <c r="G17" i="60"/>
  <c r="F17" i="60"/>
  <c r="D17" i="60"/>
  <c r="O16" i="60"/>
  <c r="C16" i="60" s="1"/>
  <c r="N20" i="60"/>
  <c r="N23" i="60" s="1"/>
  <c r="N24" i="60" s="1"/>
  <c r="N25" i="60" s="1"/>
  <c r="O25" i="60" s="1"/>
  <c r="M16" i="60"/>
  <c r="M14" i="60"/>
  <c r="J14" i="60"/>
  <c r="I14" i="60"/>
  <c r="G14" i="60"/>
  <c r="D14" i="60"/>
  <c r="F14" i="60" s="1"/>
  <c r="C13" i="60"/>
  <c r="C12" i="60"/>
  <c r="M11" i="60"/>
  <c r="L11" i="60"/>
  <c r="J11" i="60"/>
  <c r="G11" i="60"/>
  <c r="D11" i="60"/>
  <c r="F11" i="60" s="1"/>
  <c r="M10" i="60"/>
  <c r="O10" i="60" s="1"/>
  <c r="J10" i="60"/>
  <c r="I10" i="60"/>
  <c r="G10" i="60"/>
  <c r="D10" i="60"/>
  <c r="F10" i="60" s="1"/>
  <c r="N6" i="58"/>
  <c r="N42" i="57"/>
  <c r="N41" i="57"/>
  <c r="K41" i="57"/>
  <c r="L41" i="57" s="1"/>
  <c r="H41" i="57"/>
  <c r="E41" i="57"/>
  <c r="N40" i="57"/>
  <c r="K40" i="57"/>
  <c r="L40" i="57" s="1"/>
  <c r="H40" i="57"/>
  <c r="I40" i="57" s="1"/>
  <c r="E40" i="57"/>
  <c r="E43" i="57" s="1"/>
  <c r="N39" i="57"/>
  <c r="N38" i="57"/>
  <c r="N37" i="57"/>
  <c r="N43" i="57" s="1"/>
  <c r="N45" i="57" s="1"/>
  <c r="N36" i="57"/>
  <c r="N34" i="57"/>
  <c r="K34" i="57"/>
  <c r="H34" i="57"/>
  <c r="E34" i="57"/>
  <c r="N33" i="57"/>
  <c r="N31" i="57"/>
  <c r="N30" i="57"/>
  <c r="E22" i="57"/>
  <c r="F22" i="57" s="1"/>
  <c r="N19" i="57"/>
  <c r="N18" i="57"/>
  <c r="H18" i="57"/>
  <c r="E18" i="57"/>
  <c r="N17" i="57"/>
  <c r="H17" i="57"/>
  <c r="H20" i="57" s="1"/>
  <c r="E17" i="57"/>
  <c r="N16" i="57"/>
  <c r="N14" i="57"/>
  <c r="K14" i="57"/>
  <c r="H14" i="57"/>
  <c r="E14" i="57"/>
  <c r="N11" i="57"/>
  <c r="K11" i="57"/>
  <c r="H11" i="57"/>
  <c r="I11" i="57" s="1"/>
  <c r="C11" i="57" s="1"/>
  <c r="E11" i="57"/>
  <c r="N10" i="57"/>
  <c r="K10" i="57"/>
  <c r="L10" i="57" s="1"/>
  <c r="L9" i="57" s="1"/>
  <c r="L8" i="57" s="1"/>
  <c r="H10" i="57"/>
  <c r="E10" i="57"/>
  <c r="A3" i="57"/>
  <c r="A3" i="54"/>
  <c r="A2" i="56"/>
  <c r="G8" i="56" s="1"/>
  <c r="A2" i="55"/>
  <c r="G8" i="55" s="1"/>
  <c r="J48" i="57"/>
  <c r="G48" i="57"/>
  <c r="D48" i="57"/>
  <c r="J47" i="57"/>
  <c r="G47" i="57"/>
  <c r="D47" i="57"/>
  <c r="J46" i="57"/>
  <c r="G46" i="57"/>
  <c r="D46" i="57"/>
  <c r="J45" i="57"/>
  <c r="G45" i="57"/>
  <c r="D45" i="57"/>
  <c r="J43" i="57"/>
  <c r="G43" i="57"/>
  <c r="D43" i="57"/>
  <c r="O42" i="57"/>
  <c r="C42" i="57" s="1"/>
  <c r="M42" i="57"/>
  <c r="O41" i="57"/>
  <c r="M41" i="57"/>
  <c r="J41" i="57"/>
  <c r="G41" i="57"/>
  <c r="D41" i="57"/>
  <c r="F41" i="57" s="1"/>
  <c r="M40" i="57"/>
  <c r="O40" i="57" s="1"/>
  <c r="J40" i="57"/>
  <c r="H43" i="57"/>
  <c r="H46" i="57" s="1"/>
  <c r="H47" i="57" s="1"/>
  <c r="H48" i="57" s="1"/>
  <c r="I48" i="57" s="1"/>
  <c r="G40" i="57"/>
  <c r="D40" i="57"/>
  <c r="F40" i="57" s="1"/>
  <c r="M39" i="57"/>
  <c r="M38" i="57"/>
  <c r="M37" i="57"/>
  <c r="M36" i="57"/>
  <c r="O36" i="57" s="1"/>
  <c r="O34" i="57"/>
  <c r="M34" i="57"/>
  <c r="J34" i="57"/>
  <c r="G34" i="57"/>
  <c r="F34" i="57"/>
  <c r="D34" i="57"/>
  <c r="O33" i="57"/>
  <c r="C33" i="57" s="1"/>
  <c r="M33" i="57"/>
  <c r="O32" i="57"/>
  <c r="C32" i="57" s="1"/>
  <c r="M31" i="57"/>
  <c r="M30" i="57"/>
  <c r="M25" i="57"/>
  <c r="J25" i="57"/>
  <c r="G25" i="57"/>
  <c r="D25" i="57"/>
  <c r="M24" i="57"/>
  <c r="J24" i="57"/>
  <c r="G24" i="57"/>
  <c r="D24" i="57"/>
  <c r="M23" i="57"/>
  <c r="J23" i="57"/>
  <c r="G23" i="57"/>
  <c r="D23" i="57"/>
  <c r="M22" i="57"/>
  <c r="J22" i="57"/>
  <c r="G22" i="57"/>
  <c r="D22" i="57"/>
  <c r="N20" i="57"/>
  <c r="M20" i="57"/>
  <c r="J20" i="57"/>
  <c r="G20" i="57"/>
  <c r="E20" i="57"/>
  <c r="D20" i="57"/>
  <c r="M19" i="57"/>
  <c r="O19" i="57" s="1"/>
  <c r="O18" i="57"/>
  <c r="M18" i="57"/>
  <c r="J18" i="57"/>
  <c r="G18" i="57"/>
  <c r="F18" i="57"/>
  <c r="D18" i="57"/>
  <c r="O17" i="57"/>
  <c r="M17" i="57"/>
  <c r="K20" i="57"/>
  <c r="K23" i="57" s="1"/>
  <c r="K24" i="57" s="1"/>
  <c r="K25" i="57" s="1"/>
  <c r="L25" i="57" s="1"/>
  <c r="M44" i="4" s="1"/>
  <c r="N44" i="4" s="1"/>
  <c r="J17" i="57"/>
  <c r="G17" i="57"/>
  <c r="F17" i="57"/>
  <c r="D17" i="57"/>
  <c r="O16" i="57"/>
  <c r="C16" i="57" s="1"/>
  <c r="M16" i="57"/>
  <c r="M14" i="57"/>
  <c r="J14" i="57"/>
  <c r="L14" i="57" s="1"/>
  <c r="I14" i="57"/>
  <c r="G14" i="57"/>
  <c r="F14" i="57"/>
  <c r="D14" i="57"/>
  <c r="C13" i="57"/>
  <c r="C12" i="57"/>
  <c r="M11" i="57"/>
  <c r="O11" i="57" s="1"/>
  <c r="L11" i="57"/>
  <c r="J11" i="57"/>
  <c r="G11" i="57"/>
  <c r="D11" i="57"/>
  <c r="F11" i="57" s="1"/>
  <c r="M10" i="57"/>
  <c r="J10" i="57"/>
  <c r="I10" i="57"/>
  <c r="G10" i="57"/>
  <c r="D10" i="57"/>
  <c r="F10" i="57" s="1"/>
  <c r="N6" i="55"/>
  <c r="N42" i="54"/>
  <c r="O42" i="54" s="1"/>
  <c r="C42" i="54" s="1"/>
  <c r="N41" i="54"/>
  <c r="K41" i="54"/>
  <c r="H41" i="54"/>
  <c r="E41" i="54"/>
  <c r="N40" i="54"/>
  <c r="K40" i="54"/>
  <c r="H40" i="54"/>
  <c r="E40" i="54"/>
  <c r="E43" i="54" s="1"/>
  <c r="N39" i="54"/>
  <c r="N38" i="54"/>
  <c r="N37" i="54"/>
  <c r="N36" i="54"/>
  <c r="N34" i="54"/>
  <c r="K34" i="54"/>
  <c r="H34" i="54"/>
  <c r="E34" i="54"/>
  <c r="N33" i="54"/>
  <c r="N31" i="54"/>
  <c r="N30" i="54"/>
  <c r="N19" i="54"/>
  <c r="N18" i="54"/>
  <c r="H18" i="54"/>
  <c r="I18" i="54" s="1"/>
  <c r="E18" i="54"/>
  <c r="N17" i="54"/>
  <c r="H17" i="54"/>
  <c r="E17" i="54"/>
  <c r="F17" i="54" s="1"/>
  <c r="N16" i="54"/>
  <c r="N14" i="54"/>
  <c r="K14" i="54"/>
  <c r="H14" i="54"/>
  <c r="E14" i="54"/>
  <c r="N11" i="54"/>
  <c r="K11" i="54"/>
  <c r="L11" i="54" s="1"/>
  <c r="L9" i="54" s="1"/>
  <c r="L8" i="54" s="1"/>
  <c r="H11" i="54"/>
  <c r="E11" i="54"/>
  <c r="N10" i="54"/>
  <c r="K10" i="54"/>
  <c r="H10" i="54"/>
  <c r="E10" i="54"/>
  <c r="A2" i="53"/>
  <c r="G8" i="53" s="1"/>
  <c r="A2" i="52"/>
  <c r="G8" i="52" s="1"/>
  <c r="J48" i="54"/>
  <c r="G48" i="54"/>
  <c r="D48" i="54"/>
  <c r="J47" i="54"/>
  <c r="G47" i="54"/>
  <c r="D47" i="54"/>
  <c r="J46" i="54"/>
  <c r="G46" i="54"/>
  <c r="D46" i="54"/>
  <c r="J45" i="54"/>
  <c r="G45" i="54"/>
  <c r="D45" i="54"/>
  <c r="N43" i="54"/>
  <c r="N45" i="54" s="1"/>
  <c r="J43" i="54"/>
  <c r="G43" i="54"/>
  <c r="D43" i="54"/>
  <c r="M42" i="54"/>
  <c r="O41" i="54"/>
  <c r="M41" i="54"/>
  <c r="J41" i="54"/>
  <c r="G41" i="54"/>
  <c r="I41" i="54" s="1"/>
  <c r="D41" i="54"/>
  <c r="F41" i="54" s="1"/>
  <c r="M40" i="54"/>
  <c r="O40" i="54" s="1"/>
  <c r="L40" i="54"/>
  <c r="J40" i="54"/>
  <c r="G40" i="54"/>
  <c r="D40" i="54"/>
  <c r="M39" i="54"/>
  <c r="O39" i="54" s="1"/>
  <c r="C39" i="54" s="1"/>
  <c r="M38" i="54"/>
  <c r="O38" i="54" s="1"/>
  <c r="C38" i="54" s="1"/>
  <c r="M37" i="54"/>
  <c r="O37" i="54" s="1"/>
  <c r="C37" i="54" s="1"/>
  <c r="M36" i="54"/>
  <c r="O34" i="54"/>
  <c r="M34" i="54"/>
  <c r="J34" i="54"/>
  <c r="L34" i="54" s="1"/>
  <c r="G34" i="54"/>
  <c r="F34" i="54"/>
  <c r="D34" i="54"/>
  <c r="O33" i="54"/>
  <c r="C33" i="54" s="1"/>
  <c r="M33" i="54"/>
  <c r="M31" i="54"/>
  <c r="O31" i="54" s="1"/>
  <c r="C31" i="54" s="1"/>
  <c r="M30" i="54"/>
  <c r="O30" i="54" s="1"/>
  <c r="M25" i="54"/>
  <c r="J25" i="54"/>
  <c r="G25" i="54"/>
  <c r="D25" i="54"/>
  <c r="M24" i="54"/>
  <c r="J24" i="54"/>
  <c r="G24" i="54"/>
  <c r="D24" i="54"/>
  <c r="M23" i="54"/>
  <c r="J23" i="54"/>
  <c r="G23" i="54"/>
  <c r="D23" i="54"/>
  <c r="M22" i="54"/>
  <c r="J22" i="54"/>
  <c r="G22" i="54"/>
  <c r="D22" i="54"/>
  <c r="M20" i="54"/>
  <c r="J20" i="54"/>
  <c r="H20" i="54"/>
  <c r="H22" i="54" s="1"/>
  <c r="G20" i="54"/>
  <c r="D20" i="54"/>
  <c r="M19" i="54"/>
  <c r="O19" i="54" s="1"/>
  <c r="C19" i="54" s="1"/>
  <c r="M18" i="54"/>
  <c r="O18" i="54" s="1"/>
  <c r="J18" i="54"/>
  <c r="L18" i="54" s="1"/>
  <c r="G18" i="54"/>
  <c r="D18" i="54"/>
  <c r="O17" i="54"/>
  <c r="M17" i="54"/>
  <c r="K20" i="54"/>
  <c r="K22" i="54" s="1"/>
  <c r="J17" i="54"/>
  <c r="L17" i="54" s="1"/>
  <c r="G17" i="54"/>
  <c r="I17" i="54" s="1"/>
  <c r="D17" i="54"/>
  <c r="O16" i="54"/>
  <c r="C16" i="54" s="1"/>
  <c r="N20" i="54"/>
  <c r="N23" i="54" s="1"/>
  <c r="N24" i="54" s="1"/>
  <c r="N25" i="54" s="1"/>
  <c r="O25" i="54" s="1"/>
  <c r="M16" i="54"/>
  <c r="M14" i="54"/>
  <c r="O14" i="54" s="1"/>
  <c r="L14" i="54"/>
  <c r="J14" i="54"/>
  <c r="I14" i="54"/>
  <c r="G14" i="54"/>
  <c r="D14" i="54"/>
  <c r="F14" i="54" s="1"/>
  <c r="C13" i="54"/>
  <c r="C12" i="54"/>
  <c r="O11" i="54"/>
  <c r="M11" i="54"/>
  <c r="J11" i="54"/>
  <c r="G11" i="54"/>
  <c r="D11" i="54"/>
  <c r="F11" i="54" s="1"/>
  <c r="M10" i="54"/>
  <c r="O10" i="54" s="1"/>
  <c r="L10" i="54"/>
  <c r="J10" i="54"/>
  <c r="I10" i="54"/>
  <c r="G10" i="54"/>
  <c r="D10" i="54"/>
  <c r="F10" i="54" s="1"/>
  <c r="N6" i="52"/>
  <c r="N31" i="5"/>
  <c r="N30" i="5"/>
  <c r="K41" i="5"/>
  <c r="K40" i="5"/>
  <c r="K43" i="5" s="1"/>
  <c r="K45" i="5" s="1"/>
  <c r="N41" i="5"/>
  <c r="N40" i="5"/>
  <c r="N37" i="5"/>
  <c r="N38" i="5"/>
  <c r="N36" i="5"/>
  <c r="N39" i="5"/>
  <c r="N34" i="5"/>
  <c r="G12" i="42"/>
  <c r="F12" i="42"/>
  <c r="E12" i="42"/>
  <c r="D12" i="42"/>
  <c r="N18" i="5"/>
  <c r="N17" i="5"/>
  <c r="M37" i="5"/>
  <c r="M38" i="5"/>
  <c r="M36" i="5"/>
  <c r="M40" i="5"/>
  <c r="M41" i="5"/>
  <c r="M42" i="5"/>
  <c r="M39" i="5"/>
  <c r="M34" i="5"/>
  <c r="M33" i="5"/>
  <c r="M31" i="5"/>
  <c r="O31" i="5" s="1"/>
  <c r="C31" i="5" s="1"/>
  <c r="M30" i="5"/>
  <c r="O30" i="5" s="1"/>
  <c r="C30" i="5" s="1"/>
  <c r="C12" i="5"/>
  <c r="C13" i="5"/>
  <c r="G14" i="5"/>
  <c r="D10" i="5"/>
  <c r="D69" i="43"/>
  <c r="E69" i="43"/>
  <c r="F69" i="43"/>
  <c r="G69" i="43"/>
  <c r="D70" i="43"/>
  <c r="E70" i="43"/>
  <c r="F70" i="43"/>
  <c r="G70" i="43"/>
  <c r="C70" i="43"/>
  <c r="C69" i="43"/>
  <c r="D72" i="43"/>
  <c r="E72" i="43"/>
  <c r="F72" i="43"/>
  <c r="G72" i="43"/>
  <c r="D73" i="43"/>
  <c r="E73" i="43"/>
  <c r="F73" i="43"/>
  <c r="G73" i="43"/>
  <c r="D74" i="43"/>
  <c r="E74" i="43"/>
  <c r="F74" i="43"/>
  <c r="G74" i="43"/>
  <c r="D75" i="43"/>
  <c r="E75" i="43"/>
  <c r="F75" i="43"/>
  <c r="G75" i="43"/>
  <c r="D76" i="43"/>
  <c r="E76" i="43"/>
  <c r="F76" i="43"/>
  <c r="G76" i="43"/>
  <c r="C73" i="43"/>
  <c r="C74" i="43"/>
  <c r="C75" i="43"/>
  <c r="C76" i="43"/>
  <c r="C72" i="43"/>
  <c r="D55" i="43"/>
  <c r="E55" i="43"/>
  <c r="F55" i="43"/>
  <c r="G55" i="43"/>
  <c r="D56" i="43"/>
  <c r="E56" i="43"/>
  <c r="F56" i="43"/>
  <c r="G56" i="43"/>
  <c r="D57" i="43"/>
  <c r="E57" i="43"/>
  <c r="F57" i="43"/>
  <c r="G57" i="43"/>
  <c r="D58" i="43"/>
  <c r="E58" i="43"/>
  <c r="F58" i="43"/>
  <c r="G58" i="43"/>
  <c r="C56" i="43"/>
  <c r="C57" i="43"/>
  <c r="C58" i="43"/>
  <c r="C55" i="43"/>
  <c r="D60" i="43"/>
  <c r="E60" i="43"/>
  <c r="F60" i="43"/>
  <c r="G60" i="43"/>
  <c r="D61" i="43"/>
  <c r="E61" i="43"/>
  <c r="F61" i="43"/>
  <c r="G61" i="43"/>
  <c r="D62" i="43"/>
  <c r="E62" i="43"/>
  <c r="F62" i="43"/>
  <c r="G62" i="43"/>
  <c r="D63" i="43"/>
  <c r="E63" i="43"/>
  <c r="F63" i="43"/>
  <c r="G63" i="43"/>
  <c r="D64" i="43"/>
  <c r="E64" i="43"/>
  <c r="F64" i="43"/>
  <c r="G64" i="43"/>
  <c r="D65" i="43"/>
  <c r="E65" i="43"/>
  <c r="F65" i="43"/>
  <c r="G65" i="43"/>
  <c r="D66" i="43"/>
  <c r="E66" i="43"/>
  <c r="F66" i="43"/>
  <c r="G66" i="43"/>
  <c r="C61" i="43"/>
  <c r="C62" i="43"/>
  <c r="C63" i="43"/>
  <c r="C64" i="43"/>
  <c r="C65" i="43"/>
  <c r="C66" i="43"/>
  <c r="C60" i="43"/>
  <c r="A2" i="51"/>
  <c r="G8" i="51" s="1"/>
  <c r="A3" i="50"/>
  <c r="Q47" i="50"/>
  <c r="Q46" i="50"/>
  <c r="R49" i="50"/>
  <c r="Q49" i="50"/>
  <c r="P49" i="50"/>
  <c r="O49" i="50"/>
  <c r="R42" i="50"/>
  <c r="Q42" i="50"/>
  <c r="B38" i="50"/>
  <c r="B39" i="50"/>
  <c r="B40" i="50" s="1"/>
  <c r="B41" i="50" s="1"/>
  <c r="R46" i="50"/>
  <c r="P46" i="50"/>
  <c r="O46" i="50"/>
  <c r="P42" i="50"/>
  <c r="O42" i="50"/>
  <c r="N42" i="50"/>
  <c r="M42" i="50"/>
  <c r="L42" i="50"/>
  <c r="K42" i="50"/>
  <c r="J42" i="50"/>
  <c r="I42" i="50"/>
  <c r="H42" i="50"/>
  <c r="G42" i="50"/>
  <c r="S30" i="50"/>
  <c r="S29" i="50"/>
  <c r="R45" i="50" s="1"/>
  <c r="S28" i="50"/>
  <c r="S27" i="50"/>
  <c r="P45" i="50" s="1"/>
  <c r="S26" i="50"/>
  <c r="S25" i="50"/>
  <c r="S24" i="50"/>
  <c r="S23" i="50"/>
  <c r="S22" i="50"/>
  <c r="S21" i="50"/>
  <c r="S20" i="50"/>
  <c r="S19" i="50"/>
  <c r="S18" i="50"/>
  <c r="S17" i="50"/>
  <c r="S16" i="50"/>
  <c r="S15" i="50"/>
  <c r="R12" i="50"/>
  <c r="R31" i="50" s="1"/>
  <c r="Q12" i="50"/>
  <c r="Q31" i="50" s="1"/>
  <c r="P12" i="50"/>
  <c r="P31" i="50" s="1"/>
  <c r="O12" i="50"/>
  <c r="O31" i="50" s="1"/>
  <c r="N12" i="50"/>
  <c r="N31" i="50" s="1"/>
  <c r="M12" i="50"/>
  <c r="M31" i="50" s="1"/>
  <c r="L12" i="50"/>
  <c r="L31" i="50" s="1"/>
  <c r="K12" i="50"/>
  <c r="K31" i="50" s="1"/>
  <c r="J12" i="50"/>
  <c r="J31" i="50" s="1"/>
  <c r="I12" i="50"/>
  <c r="I31" i="50" s="1"/>
  <c r="H12" i="50"/>
  <c r="H31" i="50" s="1"/>
  <c r="G12" i="50"/>
  <c r="G31" i="50" s="1"/>
  <c r="F12" i="50"/>
  <c r="F31" i="50" s="1"/>
  <c r="E12" i="50"/>
  <c r="E31" i="50" s="1"/>
  <c r="D12" i="50"/>
  <c r="D31" i="50" s="1"/>
  <c r="C12" i="50"/>
  <c r="S11" i="50"/>
  <c r="S10" i="50"/>
  <c r="F100" i="13" l="1"/>
  <c r="F101" i="13" s="1"/>
  <c r="V78" i="13"/>
  <c r="V79" i="13" s="1"/>
  <c r="T78" i="13"/>
  <c r="T79" i="13" s="1"/>
  <c r="E78" i="13"/>
  <c r="E79" i="13" s="1"/>
  <c r="M100" i="13"/>
  <c r="M101" i="13" s="1"/>
  <c r="M78" i="13"/>
  <c r="M79" i="13" s="1"/>
  <c r="D78" i="13"/>
  <c r="D79" i="13" s="1"/>
  <c r="L15" i="54"/>
  <c r="L7" i="54"/>
  <c r="M23" i="4" s="1"/>
  <c r="D23" i="4" s="1"/>
  <c r="R78" i="13"/>
  <c r="R79" i="13" s="1"/>
  <c r="P78" i="13"/>
  <c r="P79" i="13" s="1"/>
  <c r="J78" i="13"/>
  <c r="J79" i="13" s="1"/>
  <c r="R100" i="13"/>
  <c r="R101" i="13" s="1"/>
  <c r="N100" i="13"/>
  <c r="N101" i="13" s="1"/>
  <c r="D99" i="13"/>
  <c r="D100" i="13" s="1"/>
  <c r="D101" i="13" s="1"/>
  <c r="K100" i="13"/>
  <c r="K101" i="13" s="1"/>
  <c r="C100" i="13"/>
  <c r="C101" i="13" s="1"/>
  <c r="D10" i="49"/>
  <c r="D12" i="49" s="1"/>
  <c r="G78" i="13"/>
  <c r="G79" i="13" s="1"/>
  <c r="G99" i="13"/>
  <c r="G100" i="13" s="1"/>
  <c r="G101" i="13" s="1"/>
  <c r="J102" i="12"/>
  <c r="H98" i="12"/>
  <c r="H91" i="12" s="1"/>
  <c r="F109" i="12"/>
  <c r="D77" i="12"/>
  <c r="H77" i="12"/>
  <c r="G77" i="12"/>
  <c r="E77" i="12"/>
  <c r="E84" i="12" s="1"/>
  <c r="E110" i="12" s="1"/>
  <c r="H73" i="12"/>
  <c r="J73" i="12"/>
  <c r="J84" i="12" s="1"/>
  <c r="J110" i="12" s="1"/>
  <c r="D84" i="12"/>
  <c r="D110" i="12" s="1"/>
  <c r="D66" i="12"/>
  <c r="H68" i="12"/>
  <c r="H67" i="12" s="1"/>
  <c r="C68" i="12"/>
  <c r="C67" i="12" s="1"/>
  <c r="I52" i="12"/>
  <c r="I59" i="12" s="1"/>
  <c r="D52" i="12"/>
  <c r="D59" i="12" s="1"/>
  <c r="C52" i="12"/>
  <c r="C48" i="12"/>
  <c r="H48" i="12"/>
  <c r="G48" i="12"/>
  <c r="J43" i="12"/>
  <c r="J42" i="12" s="1"/>
  <c r="E109" i="12"/>
  <c r="E91" i="12"/>
  <c r="E107" i="12" s="1"/>
  <c r="I93" i="12"/>
  <c r="I92" i="12" s="1"/>
  <c r="C102" i="12"/>
  <c r="C109" i="12" s="1"/>
  <c r="H102" i="12"/>
  <c r="H109" i="12" s="1"/>
  <c r="F91" i="12"/>
  <c r="F107" i="12" s="1"/>
  <c r="D109" i="12"/>
  <c r="D91" i="12"/>
  <c r="D107" i="12" s="1"/>
  <c r="K91" i="12"/>
  <c r="K107" i="12" s="1"/>
  <c r="C91" i="12"/>
  <c r="J109" i="12"/>
  <c r="J91" i="12"/>
  <c r="I102" i="12"/>
  <c r="G91" i="12"/>
  <c r="G107" i="12" s="1"/>
  <c r="G109" i="12"/>
  <c r="E66" i="12"/>
  <c r="K84" i="12"/>
  <c r="K110" i="12" s="1"/>
  <c r="K111" i="12" s="1"/>
  <c r="K112" i="12" s="1"/>
  <c r="K66" i="12"/>
  <c r="K82" i="12" s="1"/>
  <c r="C77" i="12"/>
  <c r="F68" i="12"/>
  <c r="F67" i="12" s="1"/>
  <c r="G68" i="12"/>
  <c r="G67" i="12" s="1"/>
  <c r="I77" i="12"/>
  <c r="I84" i="12" s="1"/>
  <c r="I110" i="12" s="1"/>
  <c r="I66" i="12"/>
  <c r="F77" i="12"/>
  <c r="H66" i="12"/>
  <c r="H82" i="12" s="1"/>
  <c r="H84" i="12"/>
  <c r="H110" i="12" s="1"/>
  <c r="E59" i="12"/>
  <c r="E41" i="12"/>
  <c r="E57" i="12" s="1"/>
  <c r="D41" i="12"/>
  <c r="H43" i="12"/>
  <c r="H42" i="12" s="1"/>
  <c r="C43" i="12"/>
  <c r="C42" i="12" s="1"/>
  <c r="J52" i="12"/>
  <c r="J59" i="12" s="1"/>
  <c r="I41" i="12"/>
  <c r="I57" i="12" s="1"/>
  <c r="J41" i="12"/>
  <c r="G43" i="12"/>
  <c r="G42" i="12" s="1"/>
  <c r="F43" i="12"/>
  <c r="F42" i="12" s="1"/>
  <c r="K59" i="12"/>
  <c r="K41" i="12"/>
  <c r="K57" i="12" s="1"/>
  <c r="G102" i="11"/>
  <c r="H102" i="11"/>
  <c r="K102" i="11"/>
  <c r="K109" i="11" s="1"/>
  <c r="E102" i="11"/>
  <c r="E107" i="11" s="1"/>
  <c r="C102" i="11"/>
  <c r="C109" i="11" s="1"/>
  <c r="F91" i="11"/>
  <c r="K91" i="11"/>
  <c r="C91" i="11"/>
  <c r="E109" i="11"/>
  <c r="H93" i="11"/>
  <c r="K77" i="11"/>
  <c r="K84" i="11" s="1"/>
  <c r="K110" i="11" s="1"/>
  <c r="D77" i="11"/>
  <c r="J77" i="11"/>
  <c r="J84" i="11" s="1"/>
  <c r="J110" i="11" s="1"/>
  <c r="C77" i="11"/>
  <c r="I73" i="11"/>
  <c r="H73" i="11"/>
  <c r="F73" i="11"/>
  <c r="F84" i="11" s="1"/>
  <c r="F110" i="11" s="1"/>
  <c r="E73" i="11"/>
  <c r="E66" i="11" s="1"/>
  <c r="E82" i="11" s="1"/>
  <c r="C84" i="11"/>
  <c r="C110" i="11" s="1"/>
  <c r="G68" i="11"/>
  <c r="G67" i="11" s="1"/>
  <c r="G66" i="11" s="1"/>
  <c r="G82" i="11" s="1"/>
  <c r="D52" i="11"/>
  <c r="G52" i="11"/>
  <c r="K52" i="11"/>
  <c r="K59" i="11" s="1"/>
  <c r="J52" i="11"/>
  <c r="J48" i="11"/>
  <c r="L41" i="11"/>
  <c r="L59" i="11"/>
  <c r="D43" i="11"/>
  <c r="D42" i="11" s="1"/>
  <c r="D41" i="11" s="1"/>
  <c r="F102" i="11"/>
  <c r="F109" i="11" s="1"/>
  <c r="D92" i="11"/>
  <c r="I91" i="11"/>
  <c r="J102" i="11"/>
  <c r="J109" i="11" s="1"/>
  <c r="I102" i="11"/>
  <c r="I109" i="11" s="1"/>
  <c r="G93" i="11"/>
  <c r="L102" i="11"/>
  <c r="L109" i="11" s="1"/>
  <c r="L92" i="11"/>
  <c r="L91" i="11" s="1"/>
  <c r="D102" i="11"/>
  <c r="J92" i="11"/>
  <c r="J91" i="11" s="1"/>
  <c r="D98" i="11"/>
  <c r="K66" i="11"/>
  <c r="I77" i="11"/>
  <c r="G84" i="11"/>
  <c r="G110" i="11" s="1"/>
  <c r="H66" i="11"/>
  <c r="C66" i="11"/>
  <c r="C82" i="11" s="1"/>
  <c r="I67" i="11"/>
  <c r="L68" i="11"/>
  <c r="L73" i="11"/>
  <c r="H77" i="11"/>
  <c r="H84" i="11" s="1"/>
  <c r="H110" i="11" s="1"/>
  <c r="J67" i="11"/>
  <c r="J66" i="11" s="1"/>
  <c r="F77" i="11"/>
  <c r="D68" i="11"/>
  <c r="D73" i="11"/>
  <c r="J59" i="11"/>
  <c r="J42" i="11"/>
  <c r="H59" i="11"/>
  <c r="H42" i="11"/>
  <c r="H41" i="11" s="1"/>
  <c r="H57" i="11" s="1"/>
  <c r="I42" i="11"/>
  <c r="I41" i="11" s="1"/>
  <c r="E59" i="11"/>
  <c r="E42" i="11"/>
  <c r="E41" i="11" s="1"/>
  <c r="E57" i="11" s="1"/>
  <c r="C59" i="11"/>
  <c r="C42" i="11"/>
  <c r="C41" i="11" s="1"/>
  <c r="C57" i="11" s="1"/>
  <c r="I52" i="11"/>
  <c r="I59" i="11" s="1"/>
  <c r="G59" i="11"/>
  <c r="G42" i="11"/>
  <c r="G41" i="11" s="1"/>
  <c r="G57" i="11" s="1"/>
  <c r="F59" i="11"/>
  <c r="F42" i="11"/>
  <c r="F41" i="11" s="1"/>
  <c r="F57" i="11" s="1"/>
  <c r="D59" i="11"/>
  <c r="L57" i="11"/>
  <c r="H102" i="10"/>
  <c r="H109" i="10" s="1"/>
  <c r="C102" i="10"/>
  <c r="C109" i="10" s="1"/>
  <c r="D109" i="10"/>
  <c r="C98" i="10"/>
  <c r="C91" i="10"/>
  <c r="E109" i="10"/>
  <c r="E91" i="10"/>
  <c r="E107" i="10" s="1"/>
  <c r="E98" i="10"/>
  <c r="I102" i="10"/>
  <c r="I109" i="10" s="1"/>
  <c r="D91" i="10"/>
  <c r="D107" i="10" s="1"/>
  <c r="I92" i="10"/>
  <c r="I91" i="10" s="1"/>
  <c r="J98" i="10"/>
  <c r="J109" i="10" s="1"/>
  <c r="H92" i="10"/>
  <c r="H91" i="10" s="1"/>
  <c r="H107" i="10" s="1"/>
  <c r="F92" i="10"/>
  <c r="F91" i="10" s="1"/>
  <c r="F107" i="10" s="1"/>
  <c r="F109" i="10"/>
  <c r="J92" i="10"/>
  <c r="G93" i="10"/>
  <c r="F77" i="10"/>
  <c r="C77" i="10"/>
  <c r="C84" i="10" s="1"/>
  <c r="C110" i="10" s="1"/>
  <c r="E77" i="10"/>
  <c r="E73" i="10"/>
  <c r="F73" i="10"/>
  <c r="J66" i="10"/>
  <c r="J82" i="10" s="1"/>
  <c r="J84" i="10"/>
  <c r="J110" i="10" s="1"/>
  <c r="D67" i="10"/>
  <c r="D66" i="10" s="1"/>
  <c r="D82" i="10" s="1"/>
  <c r="D84" i="10"/>
  <c r="D110" i="10" s="1"/>
  <c r="E67" i="10"/>
  <c r="C66" i="10"/>
  <c r="I77" i="10"/>
  <c r="I84" i="10" s="1"/>
  <c r="I110" i="10" s="1"/>
  <c r="G77" i="10"/>
  <c r="F67" i="10"/>
  <c r="H68" i="10"/>
  <c r="G68" i="10"/>
  <c r="I67" i="10"/>
  <c r="I66" i="10" s="1"/>
  <c r="E52" i="10"/>
  <c r="E59" i="10" s="1"/>
  <c r="E85" i="10" s="1"/>
  <c r="C59" i="10"/>
  <c r="I42" i="10"/>
  <c r="I41" i="10" s="1"/>
  <c r="I52" i="10"/>
  <c r="I48" i="10"/>
  <c r="H42" i="10"/>
  <c r="H41" i="10" s="1"/>
  <c r="E42" i="10"/>
  <c r="E41" i="10" s="1"/>
  <c r="G42" i="10"/>
  <c r="G41" i="10" s="1"/>
  <c r="G57" i="10" s="1"/>
  <c r="D43" i="10"/>
  <c r="J59" i="10"/>
  <c r="J85" i="10" s="1"/>
  <c r="J42" i="10"/>
  <c r="J41" i="10" s="1"/>
  <c r="J57" i="10" s="1"/>
  <c r="G52" i="10"/>
  <c r="G59" i="10" s="1"/>
  <c r="G85" i="10" s="1"/>
  <c r="F52" i="10"/>
  <c r="C42" i="10"/>
  <c r="H52" i="10"/>
  <c r="H59" i="10" s="1"/>
  <c r="H85" i="10" s="1"/>
  <c r="E46" i="4"/>
  <c r="E47" i="4" s="1"/>
  <c r="E31" i="4"/>
  <c r="E32" i="4" s="1"/>
  <c r="J63" i="4"/>
  <c r="K55" i="4"/>
  <c r="J45" i="4"/>
  <c r="J48" i="4" s="1"/>
  <c r="J30" i="4"/>
  <c r="J33" i="4" s="1"/>
  <c r="G30" i="4"/>
  <c r="G33" i="4" s="1"/>
  <c r="K28" i="36"/>
  <c r="K33" i="36" s="1"/>
  <c r="E19" i="36"/>
  <c r="B21" i="36"/>
  <c r="N38" i="36"/>
  <c r="N43" i="36" s="1"/>
  <c r="B41" i="36"/>
  <c r="N28" i="36"/>
  <c r="N33" i="36" s="1"/>
  <c r="B32" i="36"/>
  <c r="H28" i="36"/>
  <c r="H33" i="36" s="1"/>
  <c r="B42" i="36"/>
  <c r="B31" i="36"/>
  <c r="E39" i="36"/>
  <c r="E38" i="36" s="1"/>
  <c r="E28" i="36"/>
  <c r="B29" i="36"/>
  <c r="N46" i="60"/>
  <c r="N47" i="60" s="1"/>
  <c r="N45" i="60"/>
  <c r="O9" i="60"/>
  <c r="O8" i="60" s="1"/>
  <c r="I17" i="60"/>
  <c r="C17" i="60" s="1"/>
  <c r="O24" i="60"/>
  <c r="I34" i="60"/>
  <c r="I11" i="60"/>
  <c r="I9" i="60" s="1"/>
  <c r="I8" i="60" s="1"/>
  <c r="L15" i="60"/>
  <c r="O30" i="60"/>
  <c r="C30" i="60" s="1"/>
  <c r="O37" i="60"/>
  <c r="C37" i="60" s="1"/>
  <c r="N22" i="60"/>
  <c r="O22" i="60" s="1"/>
  <c r="C11" i="60"/>
  <c r="C14" i="60"/>
  <c r="K23" i="60"/>
  <c r="K24" i="60" s="1"/>
  <c r="E20" i="60"/>
  <c r="E22" i="60" s="1"/>
  <c r="F18" i="60"/>
  <c r="C18" i="60" s="1"/>
  <c r="H23" i="60"/>
  <c r="I22" i="60"/>
  <c r="I20" i="60"/>
  <c r="C34" i="60"/>
  <c r="C36" i="60"/>
  <c r="O35" i="60"/>
  <c r="F35" i="60"/>
  <c r="C10" i="60"/>
  <c r="F9" i="60"/>
  <c r="H43" i="60"/>
  <c r="H45" i="60" s="1"/>
  <c r="I40" i="60"/>
  <c r="I35" i="60" s="1"/>
  <c r="I43" i="60"/>
  <c r="L9" i="60"/>
  <c r="L8" i="60" s="1"/>
  <c r="I15" i="60"/>
  <c r="I7" i="60" s="1"/>
  <c r="L22" i="60"/>
  <c r="M56" i="4" s="1"/>
  <c r="O23" i="60"/>
  <c r="O21" i="60" s="1"/>
  <c r="O26" i="60" s="1"/>
  <c r="F45" i="60"/>
  <c r="E46" i="60"/>
  <c r="E47" i="60" s="1"/>
  <c r="F43" i="60"/>
  <c r="K43" i="60"/>
  <c r="K45" i="60" s="1"/>
  <c r="L41" i="60"/>
  <c r="C41" i="60" s="1"/>
  <c r="F20" i="60"/>
  <c r="L20" i="60"/>
  <c r="M54" i="4" s="1"/>
  <c r="L35" i="60"/>
  <c r="L27" i="60" s="1"/>
  <c r="O43" i="60"/>
  <c r="P54" i="4" s="1"/>
  <c r="O45" i="60"/>
  <c r="P56" i="4" s="1"/>
  <c r="H23" i="57"/>
  <c r="H24" i="57" s="1"/>
  <c r="I24" i="57" s="1"/>
  <c r="H22" i="57"/>
  <c r="E46" i="57"/>
  <c r="E47" i="57" s="1"/>
  <c r="E48" i="57" s="1"/>
  <c r="F48" i="57" s="1"/>
  <c r="E45" i="57"/>
  <c r="I35" i="57"/>
  <c r="I27" i="57" s="1"/>
  <c r="L35" i="57"/>
  <c r="H45" i="57"/>
  <c r="F15" i="57"/>
  <c r="I17" i="57"/>
  <c r="L18" i="57"/>
  <c r="C18" i="57" s="1"/>
  <c r="F20" i="57"/>
  <c r="L20" i="57"/>
  <c r="M39" i="4" s="1"/>
  <c r="O30" i="57"/>
  <c r="L34" i="57"/>
  <c r="I41" i="57"/>
  <c r="I43" i="57"/>
  <c r="K22" i="57"/>
  <c r="L22" i="57" s="1"/>
  <c r="M41" i="4" s="1"/>
  <c r="I9" i="57"/>
  <c r="I8" i="57" s="1"/>
  <c r="O9" i="57"/>
  <c r="O8" i="57" s="1"/>
  <c r="I18" i="57"/>
  <c r="I34" i="57"/>
  <c r="O10" i="57"/>
  <c r="C10" i="57" s="1"/>
  <c r="O20" i="57"/>
  <c r="O31" i="57"/>
  <c r="C31" i="57" s="1"/>
  <c r="O38" i="57"/>
  <c r="C38" i="57" s="1"/>
  <c r="N22" i="57"/>
  <c r="O22" i="57" s="1"/>
  <c r="F9" i="57"/>
  <c r="C34" i="57"/>
  <c r="C19" i="57"/>
  <c r="O15" i="57"/>
  <c r="L24" i="57"/>
  <c r="M43" i="4" s="1"/>
  <c r="H25" i="57"/>
  <c r="I25" i="57" s="1"/>
  <c r="C41" i="57"/>
  <c r="C36" i="57"/>
  <c r="C40" i="57"/>
  <c r="F35" i="57"/>
  <c r="N46" i="57"/>
  <c r="I47" i="57"/>
  <c r="L17" i="57"/>
  <c r="I20" i="57"/>
  <c r="F46" i="57"/>
  <c r="I22" i="57"/>
  <c r="N23" i="57"/>
  <c r="N24" i="57" s="1"/>
  <c r="N25" i="57" s="1"/>
  <c r="O25" i="57" s="1"/>
  <c r="C30" i="57"/>
  <c r="O29" i="57"/>
  <c r="O37" i="57"/>
  <c r="C37" i="57" s="1"/>
  <c r="O39" i="57"/>
  <c r="C39" i="57" s="1"/>
  <c r="K43" i="57"/>
  <c r="I46" i="57"/>
  <c r="O43" i="57"/>
  <c r="P39" i="4" s="1"/>
  <c r="Q39" i="4" s="1"/>
  <c r="F45" i="57"/>
  <c r="O14" i="57"/>
  <c r="C14" i="57" s="1"/>
  <c r="E23" i="57"/>
  <c r="L23" i="57"/>
  <c r="M42" i="4" s="1"/>
  <c r="L27" i="57"/>
  <c r="F43" i="57"/>
  <c r="I45" i="57"/>
  <c r="O45" i="57"/>
  <c r="P41" i="4" s="1"/>
  <c r="F47" i="57"/>
  <c r="F43" i="54"/>
  <c r="E45" i="54"/>
  <c r="O15" i="54"/>
  <c r="O9" i="54"/>
  <c r="O8" i="54" s="1"/>
  <c r="O7" i="54" s="1"/>
  <c r="O20" i="54"/>
  <c r="I34" i="54"/>
  <c r="O36" i="54"/>
  <c r="F40" i="54"/>
  <c r="F35" i="54" s="1"/>
  <c r="C35" i="54" s="1"/>
  <c r="O24" i="54"/>
  <c r="N22" i="54"/>
  <c r="O22" i="54" s="1"/>
  <c r="I40" i="54"/>
  <c r="I35" i="54" s="1"/>
  <c r="I27" i="54" s="1"/>
  <c r="H43" i="54"/>
  <c r="H45" i="54" s="1"/>
  <c r="K43" i="54"/>
  <c r="K45" i="54" s="1"/>
  <c r="L41" i="54"/>
  <c r="C41" i="54" s="1"/>
  <c r="N46" i="54"/>
  <c r="O43" i="54"/>
  <c r="P24" i="4" s="1"/>
  <c r="C14" i="54"/>
  <c r="C17" i="54"/>
  <c r="K23" i="54"/>
  <c r="K24" i="54" s="1"/>
  <c r="E20" i="54"/>
  <c r="F18" i="54"/>
  <c r="C18" i="54" s="1"/>
  <c r="H23" i="54"/>
  <c r="I22" i="54"/>
  <c r="I20" i="54"/>
  <c r="C34" i="54"/>
  <c r="C36" i="54"/>
  <c r="O35" i="54"/>
  <c r="C10" i="54"/>
  <c r="F9" i="54"/>
  <c r="I15" i="54"/>
  <c r="L22" i="54"/>
  <c r="M26" i="4" s="1"/>
  <c r="O23" i="54"/>
  <c r="O21" i="54" s="1"/>
  <c r="E46" i="54"/>
  <c r="E47" i="54" s="1"/>
  <c r="F45" i="54"/>
  <c r="L43" i="54"/>
  <c r="I11" i="54"/>
  <c r="C11" i="54" s="1"/>
  <c r="L20" i="54"/>
  <c r="M24" i="4" s="1"/>
  <c r="C30" i="54"/>
  <c r="O29" i="54"/>
  <c r="C29" i="54" s="1"/>
  <c r="O32" i="54"/>
  <c r="L35" i="54"/>
  <c r="L27" i="54" s="1"/>
  <c r="O45" i="54"/>
  <c r="P26" i="4" s="1"/>
  <c r="O38" i="5"/>
  <c r="C38" i="5" s="1"/>
  <c r="O36" i="5"/>
  <c r="C36" i="5" s="1"/>
  <c r="O37" i="5"/>
  <c r="C37" i="5" s="1"/>
  <c r="F71" i="43"/>
  <c r="C29" i="5"/>
  <c r="G71" i="43"/>
  <c r="E59" i="43"/>
  <c r="E71" i="43"/>
  <c r="D71" i="43"/>
  <c r="C71" i="43"/>
  <c r="G59" i="43"/>
  <c r="D59" i="43"/>
  <c r="F59" i="43"/>
  <c r="C59" i="43"/>
  <c r="Q50" i="50"/>
  <c r="O50" i="50"/>
  <c r="P47" i="50"/>
  <c r="R50" i="50"/>
  <c r="O47" i="50"/>
  <c r="S12" i="50"/>
  <c r="S31" i="50" s="1"/>
  <c r="P50" i="50"/>
  <c r="R47" i="50"/>
  <c r="Q56" i="4" l="1"/>
  <c r="Q54" i="4"/>
  <c r="N54" i="4"/>
  <c r="D54" i="4"/>
  <c r="E54" i="4" s="1"/>
  <c r="N56" i="4"/>
  <c r="D56" i="4"/>
  <c r="E56" i="4" s="1"/>
  <c r="C20" i="60"/>
  <c r="Q41" i="4"/>
  <c r="L15" i="57"/>
  <c r="D41" i="4"/>
  <c r="E41" i="4" s="1"/>
  <c r="M40" i="4"/>
  <c r="N41" i="4"/>
  <c r="N43" i="4"/>
  <c r="N42" i="4"/>
  <c r="D39" i="4"/>
  <c r="E39" i="4" s="1"/>
  <c r="N39" i="4"/>
  <c r="Q26" i="4"/>
  <c r="Q24" i="4"/>
  <c r="N26" i="4"/>
  <c r="D26" i="4"/>
  <c r="E26" i="4" s="1"/>
  <c r="D24" i="4"/>
  <c r="E24" i="4" s="1"/>
  <c r="N24" i="4"/>
  <c r="J111" i="10"/>
  <c r="J112" i="10" s="1"/>
  <c r="D111" i="10"/>
  <c r="D112" i="10" s="1"/>
  <c r="C111" i="10"/>
  <c r="C112" i="10" s="1"/>
  <c r="I111" i="10"/>
  <c r="I112" i="10" s="1"/>
  <c r="J86" i="10"/>
  <c r="J87" i="10" s="1"/>
  <c r="C61" i="10"/>
  <c r="C62" i="10" s="1"/>
  <c r="C85" i="10"/>
  <c r="C86" i="10" s="1"/>
  <c r="C87" i="10" s="1"/>
  <c r="J107" i="12"/>
  <c r="E82" i="12"/>
  <c r="D82" i="12"/>
  <c r="C84" i="12"/>
  <c r="C110" i="12" s="1"/>
  <c r="C111" i="12" s="1"/>
  <c r="C112" i="12" s="1"/>
  <c r="J66" i="12"/>
  <c r="J82" i="12" s="1"/>
  <c r="D111" i="12"/>
  <c r="D112" i="12" s="1"/>
  <c r="C66" i="12"/>
  <c r="C82" i="12" s="1"/>
  <c r="H111" i="12"/>
  <c r="H112" i="12" s="1"/>
  <c r="J111" i="12"/>
  <c r="J112" i="12" s="1"/>
  <c r="E111" i="12"/>
  <c r="E112" i="12" s="1"/>
  <c r="J57" i="12"/>
  <c r="D57" i="12"/>
  <c r="K85" i="12"/>
  <c r="K86" i="12" s="1"/>
  <c r="K87" i="12" s="1"/>
  <c r="E85" i="12"/>
  <c r="E86" i="12" s="1"/>
  <c r="E87" i="12" s="1"/>
  <c r="I85" i="12"/>
  <c r="I86" i="12" s="1"/>
  <c r="I87" i="12" s="1"/>
  <c r="J85" i="12"/>
  <c r="J86" i="12" s="1"/>
  <c r="J87" i="12" s="1"/>
  <c r="D85" i="12"/>
  <c r="D86" i="12" s="1"/>
  <c r="D87" i="12" s="1"/>
  <c r="C107" i="12"/>
  <c r="I91" i="12"/>
  <c r="I107" i="12" s="1"/>
  <c r="I109" i="12"/>
  <c r="I111" i="12" s="1"/>
  <c r="I112" i="12" s="1"/>
  <c r="H107" i="12"/>
  <c r="G66" i="12"/>
  <c r="G82" i="12" s="1"/>
  <c r="G84" i="12"/>
  <c r="G110" i="12" s="1"/>
  <c r="G111" i="12" s="1"/>
  <c r="G112" i="12" s="1"/>
  <c r="F84" i="12"/>
  <c r="F110" i="12" s="1"/>
  <c r="F111" i="12" s="1"/>
  <c r="F112" i="12" s="1"/>
  <c r="F66" i="12"/>
  <c r="F82" i="12" s="1"/>
  <c r="I82" i="12"/>
  <c r="C59" i="12"/>
  <c r="C41" i="12"/>
  <c r="C57" i="12" s="1"/>
  <c r="F41" i="12"/>
  <c r="F57" i="12" s="1"/>
  <c r="F59" i="12"/>
  <c r="H59" i="12"/>
  <c r="H41" i="12"/>
  <c r="H57" i="12" s="1"/>
  <c r="G41" i="12"/>
  <c r="G57" i="12" s="1"/>
  <c r="G59" i="12"/>
  <c r="K111" i="11"/>
  <c r="K112" i="11" s="1"/>
  <c r="K107" i="11"/>
  <c r="J107" i="11"/>
  <c r="L107" i="11"/>
  <c r="F107" i="11"/>
  <c r="C107" i="11"/>
  <c r="C111" i="11"/>
  <c r="C112" i="11" s="1"/>
  <c r="D109" i="11"/>
  <c r="D91" i="11"/>
  <c r="D107" i="11" s="1"/>
  <c r="H109" i="11"/>
  <c r="H111" i="11" s="1"/>
  <c r="H112" i="11" s="1"/>
  <c r="H92" i="11"/>
  <c r="H91" i="11" s="1"/>
  <c r="H107" i="11" s="1"/>
  <c r="J82" i="11"/>
  <c r="K82" i="11"/>
  <c r="F66" i="11"/>
  <c r="I66" i="11"/>
  <c r="I82" i="11" s="1"/>
  <c r="I84" i="11"/>
  <c r="I110" i="11" s="1"/>
  <c r="I111" i="11" s="1"/>
  <c r="I112" i="11" s="1"/>
  <c r="E84" i="11"/>
  <c r="E110" i="11" s="1"/>
  <c r="E111" i="11" s="1"/>
  <c r="E112" i="11" s="1"/>
  <c r="J111" i="11"/>
  <c r="J112" i="11" s="1"/>
  <c r="F111" i="11"/>
  <c r="F112" i="11" s="1"/>
  <c r="D57" i="11"/>
  <c r="K85" i="11"/>
  <c r="K86" i="11" s="1"/>
  <c r="K87" i="11" s="1"/>
  <c r="K57" i="11"/>
  <c r="J41" i="11"/>
  <c r="J57" i="11" s="1"/>
  <c r="L85" i="11"/>
  <c r="E85" i="11"/>
  <c r="F85" i="11"/>
  <c r="F86" i="11" s="1"/>
  <c r="F87" i="11" s="1"/>
  <c r="D85" i="11"/>
  <c r="I85" i="11"/>
  <c r="C85" i="11"/>
  <c r="C86" i="11" s="1"/>
  <c r="C87" i="11" s="1"/>
  <c r="G85" i="11"/>
  <c r="G86" i="11" s="1"/>
  <c r="G87" i="11" s="1"/>
  <c r="H85" i="11"/>
  <c r="H86" i="11" s="1"/>
  <c r="H87" i="11" s="1"/>
  <c r="J85" i="11"/>
  <c r="J86" i="11" s="1"/>
  <c r="J87" i="11" s="1"/>
  <c r="I107" i="11"/>
  <c r="G109" i="11"/>
  <c r="G111" i="11" s="1"/>
  <c r="G112" i="11" s="1"/>
  <c r="G92" i="11"/>
  <c r="G91" i="11" s="1"/>
  <c r="G107" i="11" s="1"/>
  <c r="H82" i="11"/>
  <c r="L84" i="11"/>
  <c r="L110" i="11" s="1"/>
  <c r="L111" i="11" s="1"/>
  <c r="L112" i="11" s="1"/>
  <c r="L67" i="11"/>
  <c r="L66" i="11" s="1"/>
  <c r="L82" i="11" s="1"/>
  <c r="D84" i="11"/>
  <c r="D110" i="11" s="1"/>
  <c r="D111" i="11" s="1"/>
  <c r="D112" i="11" s="1"/>
  <c r="D67" i="11"/>
  <c r="D66" i="11" s="1"/>
  <c r="D82" i="11" s="1"/>
  <c r="F82" i="11"/>
  <c r="I57" i="11"/>
  <c r="C107" i="10"/>
  <c r="J91" i="10"/>
  <c r="J107" i="10" s="1"/>
  <c r="G92" i="10"/>
  <c r="G91" i="10" s="1"/>
  <c r="G107" i="10" s="1"/>
  <c r="G109" i="10"/>
  <c r="I107" i="10"/>
  <c r="F84" i="10"/>
  <c r="F110" i="10" s="1"/>
  <c r="F111" i="10" s="1"/>
  <c r="F112" i="10" s="1"/>
  <c r="C82" i="10"/>
  <c r="E84" i="10"/>
  <c r="E66" i="10"/>
  <c r="E82" i="10" s="1"/>
  <c r="F66" i="10"/>
  <c r="F82" i="10" s="1"/>
  <c r="G67" i="10"/>
  <c r="G66" i="10" s="1"/>
  <c r="G82" i="10" s="1"/>
  <c r="G84" i="10"/>
  <c r="H84" i="10"/>
  <c r="H67" i="10"/>
  <c r="H66" i="10" s="1"/>
  <c r="H82" i="10" s="1"/>
  <c r="I82" i="10"/>
  <c r="E57" i="10"/>
  <c r="I59" i="10"/>
  <c r="I85" i="10" s="1"/>
  <c r="I86" i="10" s="1"/>
  <c r="I87" i="10" s="1"/>
  <c r="C41" i="10"/>
  <c r="C57" i="10" s="1"/>
  <c r="F59" i="10"/>
  <c r="F85" i="10" s="1"/>
  <c r="F42" i="10"/>
  <c r="F41" i="10" s="1"/>
  <c r="F57" i="10" s="1"/>
  <c r="H57" i="10"/>
  <c r="D42" i="10"/>
  <c r="D41" i="10" s="1"/>
  <c r="D57" i="10" s="1"/>
  <c r="D59" i="10"/>
  <c r="D85" i="10" s="1"/>
  <c r="D86" i="10" s="1"/>
  <c r="D87" i="10" s="1"/>
  <c r="I57" i="10"/>
  <c r="E18" i="36"/>
  <c r="B18" i="36" s="1"/>
  <c r="B19" i="36"/>
  <c r="B39" i="36"/>
  <c r="B38" i="36"/>
  <c r="E43" i="36"/>
  <c r="B43" i="36" s="1"/>
  <c r="B28" i="36"/>
  <c r="E33" i="36"/>
  <c r="B33" i="36" s="1"/>
  <c r="E23" i="36"/>
  <c r="B23" i="36" s="1"/>
  <c r="O29" i="60"/>
  <c r="I27" i="60"/>
  <c r="C35" i="60"/>
  <c r="O46" i="60"/>
  <c r="P57" i="4" s="1"/>
  <c r="Q57" i="4" s="1"/>
  <c r="L7" i="60"/>
  <c r="M53" i="4" s="1"/>
  <c r="E48" i="60"/>
  <c r="F48" i="60" s="1"/>
  <c r="F47" i="60"/>
  <c r="F22" i="60"/>
  <c r="E23" i="60"/>
  <c r="C40" i="60"/>
  <c r="F27" i="60"/>
  <c r="L24" i="60"/>
  <c r="M58" i="4" s="1"/>
  <c r="K25" i="60"/>
  <c r="L25" i="60" s="1"/>
  <c r="M59" i="4" s="1"/>
  <c r="H46" i="60"/>
  <c r="I45" i="60"/>
  <c r="L23" i="60"/>
  <c r="H24" i="60"/>
  <c r="I23" i="60"/>
  <c r="N48" i="60"/>
  <c r="O48" i="60" s="1"/>
  <c r="P59" i="4" s="1"/>
  <c r="Q59" i="4" s="1"/>
  <c r="O47" i="60"/>
  <c r="F46" i="60"/>
  <c r="F44" i="60" s="1"/>
  <c r="L45" i="60"/>
  <c r="K46" i="60"/>
  <c r="C9" i="60"/>
  <c r="F8" i="60"/>
  <c r="L43" i="60"/>
  <c r="C43" i="60" s="1"/>
  <c r="F15" i="60"/>
  <c r="C15" i="60" s="1"/>
  <c r="C15" i="57"/>
  <c r="L7" i="57"/>
  <c r="M38" i="4" s="1"/>
  <c r="O23" i="57"/>
  <c r="I7" i="57"/>
  <c r="I26" i="57" s="1"/>
  <c r="L43" i="57"/>
  <c r="K45" i="57"/>
  <c r="C20" i="57"/>
  <c r="O24" i="57"/>
  <c r="I23" i="57"/>
  <c r="I15" i="57"/>
  <c r="I21" i="57"/>
  <c r="C22" i="57"/>
  <c r="F44" i="57"/>
  <c r="C29" i="57"/>
  <c r="C43" i="57"/>
  <c r="C17" i="57"/>
  <c r="O35" i="57"/>
  <c r="C35" i="57" s="1"/>
  <c r="L21" i="57"/>
  <c r="L26" i="57" s="1"/>
  <c r="O7" i="57"/>
  <c r="L45" i="57"/>
  <c r="K46" i="57"/>
  <c r="I44" i="57"/>
  <c r="I49" i="57" s="1"/>
  <c r="E24" i="57"/>
  <c r="F23" i="57"/>
  <c r="F27" i="57"/>
  <c r="N47" i="57"/>
  <c r="O46" i="57"/>
  <c r="P42" i="4" s="1"/>
  <c r="Q42" i="4" s="1"/>
  <c r="F8" i="57"/>
  <c r="C9" i="57"/>
  <c r="I43" i="54"/>
  <c r="F20" i="54"/>
  <c r="C20" i="54" s="1"/>
  <c r="E22" i="54"/>
  <c r="O26" i="54"/>
  <c r="C43" i="54"/>
  <c r="L23" i="54"/>
  <c r="C40" i="54"/>
  <c r="F27" i="54"/>
  <c r="E48" i="54"/>
  <c r="F48" i="54" s="1"/>
  <c r="F47" i="54"/>
  <c r="F46" i="54"/>
  <c r="I23" i="54"/>
  <c r="H24" i="54"/>
  <c r="L24" i="54"/>
  <c r="M28" i="4" s="1"/>
  <c r="K25" i="54"/>
  <c r="L25" i="54" s="1"/>
  <c r="M29" i="4" s="1"/>
  <c r="L45" i="54"/>
  <c r="K46" i="54"/>
  <c r="I9" i="54"/>
  <c r="I8" i="54" s="1"/>
  <c r="I7" i="54" s="1"/>
  <c r="C32" i="54"/>
  <c r="F22" i="54"/>
  <c r="E23" i="54"/>
  <c r="O46" i="54"/>
  <c r="P27" i="4" s="1"/>
  <c r="Q27" i="4" s="1"/>
  <c r="N47" i="54"/>
  <c r="F8" i="54"/>
  <c r="F15" i="54"/>
  <c r="C15" i="54" s="1"/>
  <c r="H46" i="54"/>
  <c r="I45" i="54"/>
  <c r="C45" i="54" s="1"/>
  <c r="D121" i="43"/>
  <c r="E121" i="43"/>
  <c r="F121" i="43"/>
  <c r="G121" i="43"/>
  <c r="D122" i="43"/>
  <c r="E122" i="43"/>
  <c r="F122" i="43"/>
  <c r="G122" i="43"/>
  <c r="D123" i="43"/>
  <c r="E123" i="43"/>
  <c r="F123" i="43"/>
  <c r="G123" i="43"/>
  <c r="D124" i="43"/>
  <c r="E124" i="43"/>
  <c r="F124" i="43"/>
  <c r="G124" i="43"/>
  <c r="D115" i="43"/>
  <c r="E115" i="43"/>
  <c r="F115" i="43"/>
  <c r="G115" i="43"/>
  <c r="D16" i="43"/>
  <c r="E16" i="43"/>
  <c r="F16" i="43"/>
  <c r="G16" i="43"/>
  <c r="D14" i="43"/>
  <c r="E14" i="43"/>
  <c r="F14" i="43"/>
  <c r="G14" i="43"/>
  <c r="D12" i="43"/>
  <c r="E12" i="43"/>
  <c r="F12" i="43"/>
  <c r="G12" i="43"/>
  <c r="D10" i="43"/>
  <c r="E10" i="43"/>
  <c r="F10" i="43"/>
  <c r="G10" i="43"/>
  <c r="D30" i="43"/>
  <c r="E30" i="43"/>
  <c r="F30" i="43"/>
  <c r="G30" i="43"/>
  <c r="D31" i="43"/>
  <c r="D32" i="43" s="1"/>
  <c r="E31" i="43"/>
  <c r="F31" i="43"/>
  <c r="G31" i="43"/>
  <c r="D39" i="43"/>
  <c r="E39" i="43"/>
  <c r="F39" i="43"/>
  <c r="G39" i="43"/>
  <c r="D40" i="43"/>
  <c r="E40" i="43"/>
  <c r="E41" i="43" s="1"/>
  <c r="F40" i="43"/>
  <c r="G40" i="43"/>
  <c r="G41" i="43" s="1"/>
  <c r="D41" i="43"/>
  <c r="D51" i="43"/>
  <c r="E51" i="43"/>
  <c r="F51" i="43"/>
  <c r="G51" i="43"/>
  <c r="D52" i="43"/>
  <c r="E52" i="43"/>
  <c r="F52" i="43"/>
  <c r="G52" i="43"/>
  <c r="G53" i="43" s="1"/>
  <c r="D53" i="43"/>
  <c r="E53" i="43"/>
  <c r="F53" i="43"/>
  <c r="D79" i="43"/>
  <c r="E79" i="43"/>
  <c r="F79" i="43"/>
  <c r="G79" i="43"/>
  <c r="D80" i="43"/>
  <c r="E80" i="43"/>
  <c r="E81" i="43" s="1"/>
  <c r="F80" i="43"/>
  <c r="G80" i="43"/>
  <c r="G81" i="43" s="1"/>
  <c r="D81" i="43"/>
  <c r="G34" i="48"/>
  <c r="G33" i="48"/>
  <c r="G35" i="48" s="1"/>
  <c r="G32" i="48"/>
  <c r="G31" i="48"/>
  <c r="G28" i="48"/>
  <c r="G25" i="48"/>
  <c r="G22" i="48"/>
  <c r="F34" i="48"/>
  <c r="F33" i="48"/>
  <c r="F35" i="48" s="1"/>
  <c r="F32" i="48"/>
  <c r="F31" i="48"/>
  <c r="F28" i="48"/>
  <c r="F25" i="48"/>
  <c r="F22" i="48"/>
  <c r="E34" i="48"/>
  <c r="E33" i="48"/>
  <c r="E32" i="48"/>
  <c r="E31" i="48"/>
  <c r="E28" i="48"/>
  <c r="E25" i="48"/>
  <c r="E22" i="48"/>
  <c r="D84" i="43"/>
  <c r="G84" i="43"/>
  <c r="C85" i="43"/>
  <c r="F85" i="43"/>
  <c r="G85" i="43"/>
  <c r="C41" i="15"/>
  <c r="G94" i="43"/>
  <c r="F94" i="43"/>
  <c r="E94" i="43"/>
  <c r="J94" i="43" s="1"/>
  <c r="D94" i="43"/>
  <c r="G93" i="43"/>
  <c r="F93" i="43"/>
  <c r="E93" i="43"/>
  <c r="J93" i="43" s="1"/>
  <c r="D93" i="43"/>
  <c r="G92" i="43"/>
  <c r="F92" i="43"/>
  <c r="E92" i="43"/>
  <c r="D92" i="43"/>
  <c r="C83" i="43"/>
  <c r="D83" i="43"/>
  <c r="E83" i="43"/>
  <c r="J83" i="43" s="1"/>
  <c r="F83" i="43"/>
  <c r="G83" i="43"/>
  <c r="E84" i="43"/>
  <c r="J84" i="43" s="1"/>
  <c r="F84" i="43"/>
  <c r="D85" i="43"/>
  <c r="E85" i="43"/>
  <c r="J85" i="43" s="1"/>
  <c r="D34" i="43"/>
  <c r="E34" i="43"/>
  <c r="F34" i="43"/>
  <c r="G34" i="43"/>
  <c r="D35" i="43"/>
  <c r="E35" i="43"/>
  <c r="F35" i="43"/>
  <c r="G35" i="43"/>
  <c r="D36" i="43"/>
  <c r="E36" i="43"/>
  <c r="F36" i="43"/>
  <c r="G36" i="43"/>
  <c r="D37" i="43"/>
  <c r="E37" i="43"/>
  <c r="F37" i="43"/>
  <c r="G37" i="43"/>
  <c r="D43" i="43"/>
  <c r="E43" i="43"/>
  <c r="F43" i="43"/>
  <c r="G43" i="43"/>
  <c r="D44" i="43"/>
  <c r="E44" i="43"/>
  <c r="F44" i="43"/>
  <c r="G44" i="43"/>
  <c r="D45" i="43"/>
  <c r="E45" i="43"/>
  <c r="F45" i="43"/>
  <c r="G45" i="43"/>
  <c r="D47" i="43"/>
  <c r="E47" i="43"/>
  <c r="F47" i="43"/>
  <c r="G47" i="43"/>
  <c r="D48" i="43"/>
  <c r="E48" i="43"/>
  <c r="F48" i="43"/>
  <c r="G48" i="43"/>
  <c r="D49" i="43"/>
  <c r="E49" i="43"/>
  <c r="F49" i="43"/>
  <c r="G49" i="43"/>
  <c r="D86" i="43"/>
  <c r="E86" i="43"/>
  <c r="J86" i="43" s="1"/>
  <c r="F86" i="43"/>
  <c r="G86" i="43"/>
  <c r="D89" i="43"/>
  <c r="E89" i="43"/>
  <c r="J89" i="43" s="1"/>
  <c r="G89" i="43"/>
  <c r="D67" i="43"/>
  <c r="E67" i="43"/>
  <c r="F67" i="43"/>
  <c r="G67" i="43"/>
  <c r="D77" i="43"/>
  <c r="E77" i="43"/>
  <c r="F77" i="43"/>
  <c r="G77" i="43"/>
  <c r="F89" i="43"/>
  <c r="D27" i="43"/>
  <c r="E27" i="43"/>
  <c r="F27" i="43"/>
  <c r="G27" i="43"/>
  <c r="D28" i="43"/>
  <c r="E28" i="43"/>
  <c r="F28" i="43"/>
  <c r="G28" i="43"/>
  <c r="E25" i="43"/>
  <c r="F25" i="43"/>
  <c r="G25" i="43"/>
  <c r="E26" i="43"/>
  <c r="F26" i="43"/>
  <c r="G26" i="43"/>
  <c r="D9" i="43"/>
  <c r="E9" i="43"/>
  <c r="F9" i="43"/>
  <c r="G9" i="43"/>
  <c r="D11" i="43"/>
  <c r="E11" i="43"/>
  <c r="F11" i="43"/>
  <c r="G11" i="43"/>
  <c r="D13" i="43"/>
  <c r="E13" i="43"/>
  <c r="F13" i="43"/>
  <c r="G13" i="43"/>
  <c r="D15" i="43"/>
  <c r="E15" i="43"/>
  <c r="F15" i="43"/>
  <c r="G15" i="43"/>
  <c r="G71" i="42"/>
  <c r="F71" i="42"/>
  <c r="L71" i="42" s="1"/>
  <c r="E71" i="42"/>
  <c r="K71" i="42" s="1"/>
  <c r="D71" i="42"/>
  <c r="J71" i="42" s="1"/>
  <c r="C71" i="42"/>
  <c r="I71" i="42" s="1"/>
  <c r="G70" i="42"/>
  <c r="F70" i="42"/>
  <c r="E70" i="42"/>
  <c r="K70" i="42" s="1"/>
  <c r="D70" i="42"/>
  <c r="C70" i="42"/>
  <c r="I70" i="42" s="1"/>
  <c r="G69" i="42"/>
  <c r="F69" i="42"/>
  <c r="L69" i="42" s="1"/>
  <c r="E69" i="42"/>
  <c r="K69" i="42" s="1"/>
  <c r="D69" i="42"/>
  <c r="J69" i="42" s="1"/>
  <c r="C69" i="42"/>
  <c r="D51" i="42"/>
  <c r="E51" i="42"/>
  <c r="F51" i="42"/>
  <c r="G51" i="42"/>
  <c r="C51" i="42"/>
  <c r="G62" i="42"/>
  <c r="F62" i="42"/>
  <c r="L62" i="42" s="1"/>
  <c r="E62" i="42"/>
  <c r="D62" i="42"/>
  <c r="J62" i="42" s="1"/>
  <c r="C62" i="42"/>
  <c r="G61" i="42"/>
  <c r="F61" i="42"/>
  <c r="E61" i="42"/>
  <c r="K61" i="42" s="1"/>
  <c r="D61" i="42"/>
  <c r="J61" i="42" s="1"/>
  <c r="C61" i="42"/>
  <c r="I61" i="42" s="1"/>
  <c r="G60" i="42"/>
  <c r="F60" i="42"/>
  <c r="L60" i="42" s="1"/>
  <c r="E60" i="42"/>
  <c r="D60" i="42"/>
  <c r="J60" i="42" s="1"/>
  <c r="C60" i="42"/>
  <c r="D42" i="42"/>
  <c r="D58" i="42" s="1"/>
  <c r="D78" i="43" s="1"/>
  <c r="E42" i="42"/>
  <c r="F42" i="42"/>
  <c r="G42" i="42"/>
  <c r="C42" i="42"/>
  <c r="C58" i="42" s="1"/>
  <c r="G85" i="42"/>
  <c r="G74" i="42"/>
  <c r="G73" i="42"/>
  <c r="G72" i="42"/>
  <c r="G67" i="42"/>
  <c r="G66" i="42"/>
  <c r="G65" i="42"/>
  <c r="G64" i="42"/>
  <c r="G63" i="42"/>
  <c r="G37" i="42"/>
  <c r="G33" i="42"/>
  <c r="G27" i="42"/>
  <c r="G32" i="42" s="1"/>
  <c r="G38" i="43" s="1"/>
  <c r="G21" i="42"/>
  <c r="F85" i="42"/>
  <c r="F74" i="42"/>
  <c r="L74" i="42" s="1"/>
  <c r="F73" i="42"/>
  <c r="L73" i="42" s="1"/>
  <c r="F72" i="42"/>
  <c r="L72" i="42" s="1"/>
  <c r="F67" i="42"/>
  <c r="L67" i="42" s="1"/>
  <c r="F66" i="42"/>
  <c r="F65" i="42"/>
  <c r="L65" i="42" s="1"/>
  <c r="F64" i="42"/>
  <c r="F63" i="42"/>
  <c r="L63" i="42" s="1"/>
  <c r="F37" i="42"/>
  <c r="F68" i="42" s="1"/>
  <c r="F33" i="42"/>
  <c r="F27" i="42"/>
  <c r="F32" i="42" s="1"/>
  <c r="F38" i="43" s="1"/>
  <c r="F21" i="42"/>
  <c r="E85" i="42"/>
  <c r="E74" i="42"/>
  <c r="K74" i="42" s="1"/>
  <c r="E73" i="42"/>
  <c r="E72" i="42"/>
  <c r="K72" i="42" s="1"/>
  <c r="E67" i="42"/>
  <c r="K67" i="42" s="1"/>
  <c r="E66" i="42"/>
  <c r="K66" i="42" s="1"/>
  <c r="E65" i="42"/>
  <c r="K65" i="42" s="1"/>
  <c r="E64" i="42"/>
  <c r="K64" i="42" s="1"/>
  <c r="E63" i="42"/>
  <c r="E37" i="42"/>
  <c r="E33" i="42"/>
  <c r="E27" i="42"/>
  <c r="E32" i="42" s="1"/>
  <c r="E38" i="43" s="1"/>
  <c r="E21" i="42"/>
  <c r="E99" i="43"/>
  <c r="J99" i="43" s="1"/>
  <c r="G99" i="43"/>
  <c r="E107" i="43"/>
  <c r="F107" i="43"/>
  <c r="G107" i="43"/>
  <c r="E108" i="43"/>
  <c r="F108" i="43"/>
  <c r="G108" i="43"/>
  <c r="E109" i="43"/>
  <c r="F109" i="43"/>
  <c r="G109" i="43"/>
  <c r="E110" i="43"/>
  <c r="F110" i="43"/>
  <c r="G110" i="43"/>
  <c r="E111" i="43"/>
  <c r="F111" i="43"/>
  <c r="G111" i="43"/>
  <c r="E112" i="43"/>
  <c r="F112" i="43"/>
  <c r="G112" i="43"/>
  <c r="E113" i="43"/>
  <c r="F113" i="43"/>
  <c r="G113" i="43"/>
  <c r="E114" i="43"/>
  <c r="F114" i="43"/>
  <c r="G114" i="43"/>
  <c r="G60" i="15"/>
  <c r="G49" i="15"/>
  <c r="G48" i="15"/>
  <c r="G46" i="15"/>
  <c r="G45" i="15"/>
  <c r="G44" i="15"/>
  <c r="G43" i="15"/>
  <c r="G41" i="15"/>
  <c r="G38" i="15"/>
  <c r="G33" i="15"/>
  <c r="G29" i="15"/>
  <c r="G47" i="15" s="1"/>
  <c r="G26" i="15"/>
  <c r="G32" i="15" s="1"/>
  <c r="G25" i="15"/>
  <c r="G22" i="15"/>
  <c r="G21" i="15"/>
  <c r="G50" i="15" s="1"/>
  <c r="G18" i="15"/>
  <c r="F60" i="15"/>
  <c r="F49" i="15"/>
  <c r="L49" i="15" s="1"/>
  <c r="F48" i="15"/>
  <c r="L48" i="15" s="1"/>
  <c r="F46" i="15"/>
  <c r="L46" i="15" s="1"/>
  <c r="F45" i="15"/>
  <c r="L45" i="15" s="1"/>
  <c r="F44" i="15"/>
  <c r="L44" i="15" s="1"/>
  <c r="F43" i="15"/>
  <c r="L43" i="15" s="1"/>
  <c r="F38" i="15"/>
  <c r="F33" i="15"/>
  <c r="F41" i="15" s="1"/>
  <c r="F29" i="15"/>
  <c r="F47" i="15" s="1"/>
  <c r="L47" i="15" s="1"/>
  <c r="F26" i="15"/>
  <c r="F22" i="15"/>
  <c r="F25" i="15" s="1"/>
  <c r="F21" i="15"/>
  <c r="F18" i="15"/>
  <c r="E60" i="15"/>
  <c r="E49" i="15"/>
  <c r="K49" i="15" s="1"/>
  <c r="E48" i="15"/>
  <c r="E46" i="15"/>
  <c r="K46" i="15" s="1"/>
  <c r="E45" i="15"/>
  <c r="E44" i="15"/>
  <c r="K44" i="15" s="1"/>
  <c r="E43" i="15"/>
  <c r="E38" i="15"/>
  <c r="E33" i="15"/>
  <c r="E29" i="15"/>
  <c r="E47" i="15" s="1"/>
  <c r="K47" i="15" s="1"/>
  <c r="E26" i="15"/>
  <c r="E25" i="15"/>
  <c r="E22" i="15"/>
  <c r="E18" i="15"/>
  <c r="I65" i="3"/>
  <c r="G65" i="3"/>
  <c r="E65" i="3"/>
  <c r="G33" i="3"/>
  <c r="J64" i="3"/>
  <c r="J63" i="3"/>
  <c r="J62" i="3"/>
  <c r="J61" i="3" s="1"/>
  <c r="H64" i="3"/>
  <c r="H61" i="3" s="1"/>
  <c r="H63" i="3"/>
  <c r="H62" i="3"/>
  <c r="F64" i="3"/>
  <c r="G64" i="3" s="1"/>
  <c r="F63" i="3"/>
  <c r="G63" i="3" s="1"/>
  <c r="F62" i="3"/>
  <c r="D64" i="3"/>
  <c r="E64" i="3" s="1"/>
  <c r="D63" i="3"/>
  <c r="E63" i="3" s="1"/>
  <c r="D62" i="3"/>
  <c r="D61" i="3" s="1"/>
  <c r="B63" i="3"/>
  <c r="B64" i="3"/>
  <c r="B62" i="3"/>
  <c r="J48" i="3"/>
  <c r="J47" i="3"/>
  <c r="J46" i="3"/>
  <c r="H48" i="3"/>
  <c r="H47" i="3"/>
  <c r="H46" i="3"/>
  <c r="F48" i="3"/>
  <c r="F47" i="3"/>
  <c r="F46" i="3"/>
  <c r="D48" i="3"/>
  <c r="D47" i="3"/>
  <c r="D46" i="3"/>
  <c r="D45" i="3" s="1"/>
  <c r="B47" i="3"/>
  <c r="I47" i="3" s="1"/>
  <c r="B48" i="3"/>
  <c r="B46" i="3"/>
  <c r="J32" i="3"/>
  <c r="J31" i="3"/>
  <c r="J30" i="3"/>
  <c r="H32" i="3"/>
  <c r="H31" i="3"/>
  <c r="H29" i="3" s="1"/>
  <c r="H30" i="3"/>
  <c r="I30" i="3" s="1"/>
  <c r="F32" i="3"/>
  <c r="F31" i="3"/>
  <c r="F30" i="3"/>
  <c r="G30" i="3" s="1"/>
  <c r="D32" i="3"/>
  <c r="E32" i="3" s="1"/>
  <c r="D31" i="3"/>
  <c r="D30" i="3"/>
  <c r="D29" i="3" s="1"/>
  <c r="B31" i="3"/>
  <c r="B32" i="3"/>
  <c r="B30" i="3"/>
  <c r="J60" i="3"/>
  <c r="H60" i="3"/>
  <c r="F60" i="3"/>
  <c r="D60" i="3"/>
  <c r="B60" i="3"/>
  <c r="J44" i="3"/>
  <c r="H44" i="3"/>
  <c r="F44" i="3"/>
  <c r="D44" i="3"/>
  <c r="B44" i="3"/>
  <c r="J28" i="3"/>
  <c r="K28" i="3" s="1"/>
  <c r="H28" i="3"/>
  <c r="I28" i="3" s="1"/>
  <c r="F28" i="3"/>
  <c r="D28" i="3"/>
  <c r="B28" i="3"/>
  <c r="J56" i="3"/>
  <c r="H56" i="3"/>
  <c r="F56" i="3"/>
  <c r="D56" i="3"/>
  <c r="B56" i="3"/>
  <c r="J40" i="3"/>
  <c r="H40" i="3"/>
  <c r="F40" i="3"/>
  <c r="D40" i="3"/>
  <c r="B40" i="3"/>
  <c r="J24" i="3"/>
  <c r="H24" i="3"/>
  <c r="F24" i="3"/>
  <c r="G24" i="3" s="1"/>
  <c r="D24" i="3"/>
  <c r="B24" i="3"/>
  <c r="K64" i="3"/>
  <c r="B61" i="3"/>
  <c r="I63" i="3"/>
  <c r="G62" i="3"/>
  <c r="J58" i="3"/>
  <c r="K49" i="3"/>
  <c r="J45" i="3"/>
  <c r="H45" i="3"/>
  <c r="D42" i="3"/>
  <c r="B41" i="3"/>
  <c r="E40" i="3"/>
  <c r="E33" i="3"/>
  <c r="J29" i="3"/>
  <c r="J26" i="3"/>
  <c r="L157" i="2"/>
  <c r="K157" i="2"/>
  <c r="I157" i="2"/>
  <c r="G157" i="2"/>
  <c r="E157" i="2"/>
  <c r="C157" i="2"/>
  <c r="L154" i="2"/>
  <c r="K154" i="2"/>
  <c r="I154" i="2"/>
  <c r="G154" i="2"/>
  <c r="E154" i="2"/>
  <c r="C154" i="2"/>
  <c r="K153" i="2"/>
  <c r="J153" i="2"/>
  <c r="I153" i="2"/>
  <c r="H153" i="2"/>
  <c r="G153" i="2"/>
  <c r="F153" i="2"/>
  <c r="E153" i="2"/>
  <c r="D153" i="2"/>
  <c r="L153" i="2" s="1"/>
  <c r="C153" i="2"/>
  <c r="B153" i="2"/>
  <c r="L152" i="2"/>
  <c r="K152" i="2"/>
  <c r="I152" i="2"/>
  <c r="G152" i="2"/>
  <c r="E152" i="2"/>
  <c r="C152" i="2"/>
  <c r="L151" i="2"/>
  <c r="K151" i="2"/>
  <c r="I151" i="2"/>
  <c r="G151" i="2"/>
  <c r="E151" i="2"/>
  <c r="C151" i="2"/>
  <c r="L150" i="2"/>
  <c r="K150" i="2"/>
  <c r="I150" i="2"/>
  <c r="G150" i="2"/>
  <c r="E150" i="2"/>
  <c r="C150" i="2"/>
  <c r="L149" i="2"/>
  <c r="J149" i="2"/>
  <c r="K149" i="2" s="1"/>
  <c r="H149" i="2"/>
  <c r="F149" i="2"/>
  <c r="G149" i="2" s="1"/>
  <c r="D149" i="2"/>
  <c r="E149" i="2" s="1"/>
  <c r="B149" i="2"/>
  <c r="C149" i="2" s="1"/>
  <c r="L148" i="2"/>
  <c r="K148" i="2"/>
  <c r="I148" i="2"/>
  <c r="G148" i="2"/>
  <c r="E148" i="2"/>
  <c r="C148" i="2"/>
  <c r="L147" i="2"/>
  <c r="K147" i="2"/>
  <c r="I147" i="2"/>
  <c r="G147" i="2"/>
  <c r="E147" i="2"/>
  <c r="C147" i="2"/>
  <c r="K146" i="2"/>
  <c r="J146" i="2"/>
  <c r="I146" i="2"/>
  <c r="H146" i="2"/>
  <c r="F146" i="2"/>
  <c r="E146" i="2"/>
  <c r="D146" i="2"/>
  <c r="C146" i="2"/>
  <c r="B146" i="2"/>
  <c r="G146" i="2" s="1"/>
  <c r="L145" i="2"/>
  <c r="K145" i="2"/>
  <c r="I145" i="2"/>
  <c r="G145" i="2"/>
  <c r="E145" i="2"/>
  <c r="C145" i="2"/>
  <c r="L144" i="2"/>
  <c r="K144" i="2"/>
  <c r="I144" i="2"/>
  <c r="G144" i="2"/>
  <c r="E144" i="2"/>
  <c r="C144" i="2"/>
  <c r="L143" i="2"/>
  <c r="K143" i="2"/>
  <c r="I143" i="2"/>
  <c r="G143" i="2"/>
  <c r="E143" i="2"/>
  <c r="C143" i="2"/>
  <c r="L142" i="2"/>
  <c r="K142" i="2"/>
  <c r="I142" i="2"/>
  <c r="G142" i="2"/>
  <c r="E142" i="2"/>
  <c r="C142" i="2"/>
  <c r="L141" i="2"/>
  <c r="K141" i="2"/>
  <c r="I141" i="2"/>
  <c r="G141" i="2"/>
  <c r="E141" i="2"/>
  <c r="C141" i="2"/>
  <c r="L140" i="2"/>
  <c r="L139" i="2" s="1"/>
  <c r="K140" i="2"/>
  <c r="I140" i="2"/>
  <c r="G140" i="2"/>
  <c r="E140" i="2"/>
  <c r="C140" i="2"/>
  <c r="J139" i="2"/>
  <c r="K139" i="2" s="1"/>
  <c r="H139" i="2"/>
  <c r="I139" i="2" s="1"/>
  <c r="F139" i="2"/>
  <c r="D139" i="2"/>
  <c r="E139" i="2" s="1"/>
  <c r="B139" i="2"/>
  <c r="G139" i="2" s="1"/>
  <c r="L138" i="2"/>
  <c r="K138" i="2"/>
  <c r="I138" i="2"/>
  <c r="G138" i="2"/>
  <c r="E138" i="2"/>
  <c r="C138" i="2"/>
  <c r="L137" i="2"/>
  <c r="K137" i="2"/>
  <c r="I137" i="2"/>
  <c r="G137" i="2"/>
  <c r="E137" i="2"/>
  <c r="C137" i="2"/>
  <c r="L136" i="2"/>
  <c r="K136" i="2"/>
  <c r="I136" i="2"/>
  <c r="G136" i="2"/>
  <c r="E136" i="2"/>
  <c r="C136" i="2"/>
  <c r="L135" i="2"/>
  <c r="K135" i="2"/>
  <c r="I135" i="2"/>
  <c r="G135" i="2"/>
  <c r="E135" i="2"/>
  <c r="C135" i="2"/>
  <c r="L134" i="2"/>
  <c r="K134" i="2"/>
  <c r="I134" i="2"/>
  <c r="G134" i="2"/>
  <c r="E134" i="2"/>
  <c r="C134" i="2"/>
  <c r="L133" i="2"/>
  <c r="K133" i="2"/>
  <c r="I133" i="2"/>
  <c r="G133" i="2"/>
  <c r="E133" i="2"/>
  <c r="C133" i="2"/>
  <c r="L132" i="2"/>
  <c r="K132" i="2"/>
  <c r="I132" i="2"/>
  <c r="G132" i="2"/>
  <c r="E132" i="2"/>
  <c r="C132" i="2"/>
  <c r="L131" i="2"/>
  <c r="L130" i="2" s="1"/>
  <c r="K131" i="2"/>
  <c r="I131" i="2"/>
  <c r="G131" i="2"/>
  <c r="E131" i="2"/>
  <c r="C131" i="2"/>
  <c r="J130" i="2"/>
  <c r="K130" i="2" s="1"/>
  <c r="H130" i="2"/>
  <c r="I130" i="2" s="1"/>
  <c r="F130" i="2"/>
  <c r="E130" i="2"/>
  <c r="D130" i="2"/>
  <c r="D129" i="2" s="1"/>
  <c r="B130" i="2"/>
  <c r="C130" i="2" s="1"/>
  <c r="H129" i="2"/>
  <c r="F129" i="2"/>
  <c r="L128" i="2"/>
  <c r="K128" i="2"/>
  <c r="I128" i="2"/>
  <c r="G128" i="2"/>
  <c r="E128" i="2"/>
  <c r="C128" i="2"/>
  <c r="L127" i="2"/>
  <c r="K127" i="2"/>
  <c r="I127" i="2"/>
  <c r="G127" i="2"/>
  <c r="E127" i="2"/>
  <c r="C127" i="2"/>
  <c r="L126" i="2"/>
  <c r="L125" i="2" s="1"/>
  <c r="K126" i="2"/>
  <c r="I126" i="2"/>
  <c r="G126" i="2"/>
  <c r="E126" i="2"/>
  <c r="C126" i="2"/>
  <c r="J125" i="2"/>
  <c r="K125" i="2" s="1"/>
  <c r="H125" i="2"/>
  <c r="I125" i="2" s="1"/>
  <c r="F125" i="2"/>
  <c r="D125" i="2"/>
  <c r="D155" i="2" s="1"/>
  <c r="B125" i="2"/>
  <c r="C125" i="2" s="1"/>
  <c r="L118" i="2"/>
  <c r="K118" i="2"/>
  <c r="I118" i="2"/>
  <c r="G118" i="2"/>
  <c r="E118" i="2"/>
  <c r="C118" i="2"/>
  <c r="L115" i="2"/>
  <c r="K115" i="2"/>
  <c r="I115" i="2"/>
  <c r="G115" i="2"/>
  <c r="E115" i="2"/>
  <c r="C115" i="2"/>
  <c r="J114" i="2"/>
  <c r="K114" i="2" s="1"/>
  <c r="H114" i="2"/>
  <c r="I114" i="2" s="1"/>
  <c r="F114" i="2"/>
  <c r="G114" i="2" s="1"/>
  <c r="D114" i="2"/>
  <c r="E114" i="2" s="1"/>
  <c r="B114" i="2"/>
  <c r="C114" i="2" s="1"/>
  <c r="L113" i="2"/>
  <c r="K113" i="2"/>
  <c r="I113" i="2"/>
  <c r="G113" i="2"/>
  <c r="E113" i="2"/>
  <c r="C113" i="2"/>
  <c r="L112" i="2"/>
  <c r="K112" i="2"/>
  <c r="I112" i="2"/>
  <c r="G112" i="2"/>
  <c r="E112" i="2"/>
  <c r="C112" i="2"/>
  <c r="L111" i="2"/>
  <c r="K111" i="2"/>
  <c r="I111" i="2"/>
  <c r="G111" i="2"/>
  <c r="E111" i="2"/>
  <c r="C111" i="2"/>
  <c r="L110" i="2"/>
  <c r="K110" i="2"/>
  <c r="J110" i="2"/>
  <c r="I110" i="2"/>
  <c r="H110" i="2"/>
  <c r="F110" i="2"/>
  <c r="G110" i="2" s="1"/>
  <c r="D110" i="2"/>
  <c r="E110" i="2" s="1"/>
  <c r="C110" i="2"/>
  <c r="B110" i="2"/>
  <c r="L109" i="2"/>
  <c r="K109" i="2"/>
  <c r="I109" i="2"/>
  <c r="G109" i="2"/>
  <c r="E109" i="2"/>
  <c r="C109" i="2"/>
  <c r="L108" i="2"/>
  <c r="K108" i="2"/>
  <c r="I108" i="2"/>
  <c r="G108" i="2"/>
  <c r="E108" i="2"/>
  <c r="C108" i="2"/>
  <c r="J107" i="2"/>
  <c r="K107" i="2" s="1"/>
  <c r="H107" i="2"/>
  <c r="I107" i="2" s="1"/>
  <c r="F107" i="2"/>
  <c r="D107" i="2"/>
  <c r="E107" i="2" s="1"/>
  <c r="B107" i="2"/>
  <c r="C107" i="2" s="1"/>
  <c r="L106" i="2"/>
  <c r="K106" i="2"/>
  <c r="I106" i="2"/>
  <c r="G106" i="2"/>
  <c r="E106" i="2"/>
  <c r="C106" i="2"/>
  <c r="L105" i="2"/>
  <c r="K105" i="2"/>
  <c r="I105" i="2"/>
  <c r="G105" i="2"/>
  <c r="E105" i="2"/>
  <c r="C105" i="2"/>
  <c r="L104" i="2"/>
  <c r="K104" i="2"/>
  <c r="I104" i="2"/>
  <c r="G104" i="2"/>
  <c r="E104" i="2"/>
  <c r="C104" i="2"/>
  <c r="L103" i="2"/>
  <c r="K103" i="2"/>
  <c r="I103" i="2"/>
  <c r="G103" i="2"/>
  <c r="E103" i="2"/>
  <c r="C103" i="2"/>
  <c r="L102" i="2"/>
  <c r="K102" i="2"/>
  <c r="I102" i="2"/>
  <c r="G102" i="2"/>
  <c r="E102" i="2"/>
  <c r="C102" i="2"/>
  <c r="L101" i="2"/>
  <c r="L100" i="2" s="1"/>
  <c r="K101" i="2"/>
  <c r="I101" i="2"/>
  <c r="G101" i="2"/>
  <c r="E101" i="2"/>
  <c r="C101" i="2"/>
  <c r="J100" i="2"/>
  <c r="K100" i="2" s="1"/>
  <c r="I100" i="2"/>
  <c r="H100" i="2"/>
  <c r="F100" i="2"/>
  <c r="D100" i="2"/>
  <c r="B100" i="2"/>
  <c r="G100" i="2" s="1"/>
  <c r="L99" i="2"/>
  <c r="K99" i="2"/>
  <c r="I99" i="2"/>
  <c r="G99" i="2"/>
  <c r="E99" i="2"/>
  <c r="C99" i="2"/>
  <c r="L98" i="2"/>
  <c r="K98" i="2"/>
  <c r="I98" i="2"/>
  <c r="G98" i="2"/>
  <c r="E98" i="2"/>
  <c r="C98" i="2"/>
  <c r="L97" i="2"/>
  <c r="K97" i="2"/>
  <c r="I97" i="2"/>
  <c r="G97" i="2"/>
  <c r="E97" i="2"/>
  <c r="C97" i="2"/>
  <c r="L96" i="2"/>
  <c r="K96" i="2"/>
  <c r="I96" i="2"/>
  <c r="G96" i="2"/>
  <c r="E96" i="2"/>
  <c r="C96" i="2"/>
  <c r="L95" i="2"/>
  <c r="K95" i="2"/>
  <c r="I95" i="2"/>
  <c r="G95" i="2"/>
  <c r="E95" i="2"/>
  <c r="C95" i="2"/>
  <c r="L94" i="2"/>
  <c r="K94" i="2"/>
  <c r="I94" i="2"/>
  <c r="G94" i="2"/>
  <c r="E94" i="2"/>
  <c r="C94" i="2"/>
  <c r="L93" i="2"/>
  <c r="K93" i="2"/>
  <c r="I93" i="2"/>
  <c r="G93" i="2"/>
  <c r="E93" i="2"/>
  <c r="C93" i="2"/>
  <c r="L92" i="2"/>
  <c r="K92" i="2"/>
  <c r="I92" i="2"/>
  <c r="G92" i="2"/>
  <c r="E92" i="2"/>
  <c r="C92" i="2"/>
  <c r="L91" i="2"/>
  <c r="L90" i="2" s="1"/>
  <c r="J91" i="2"/>
  <c r="K91" i="2" s="1"/>
  <c r="H91" i="2"/>
  <c r="I91" i="2" s="1"/>
  <c r="F91" i="2"/>
  <c r="F90" i="2" s="1"/>
  <c r="D91" i="2"/>
  <c r="E91" i="2" s="1"/>
  <c r="B91" i="2"/>
  <c r="C91" i="2" s="1"/>
  <c r="H90" i="2"/>
  <c r="L89" i="2"/>
  <c r="K89" i="2"/>
  <c r="I89" i="2"/>
  <c r="G89" i="2"/>
  <c r="E89" i="2"/>
  <c r="C89" i="2"/>
  <c r="L88" i="2"/>
  <c r="K88" i="2"/>
  <c r="I88" i="2"/>
  <c r="G88" i="2"/>
  <c r="E88" i="2"/>
  <c r="C88" i="2"/>
  <c r="L87" i="2"/>
  <c r="K87" i="2"/>
  <c r="I87" i="2"/>
  <c r="G87" i="2"/>
  <c r="E87" i="2"/>
  <c r="C87" i="2"/>
  <c r="L86" i="2"/>
  <c r="J86" i="2"/>
  <c r="K86" i="2" s="1"/>
  <c r="H86" i="2"/>
  <c r="I86" i="2" s="1"/>
  <c r="F86" i="2"/>
  <c r="G86" i="2" s="1"/>
  <c r="D86" i="2"/>
  <c r="B86" i="2"/>
  <c r="C86" i="2" s="1"/>
  <c r="L79" i="2"/>
  <c r="K79" i="2"/>
  <c r="I79" i="2"/>
  <c r="G79" i="2"/>
  <c r="E79" i="2"/>
  <c r="C79" i="2"/>
  <c r="L76" i="2"/>
  <c r="K76" i="2"/>
  <c r="I76" i="2"/>
  <c r="G76" i="2"/>
  <c r="E76" i="2"/>
  <c r="C76" i="2"/>
  <c r="J75" i="2"/>
  <c r="K75" i="2" s="1"/>
  <c r="H75" i="2"/>
  <c r="I75" i="2" s="1"/>
  <c r="G75" i="2"/>
  <c r="F75" i="2"/>
  <c r="D75" i="2"/>
  <c r="B75" i="2"/>
  <c r="E75" i="2" s="1"/>
  <c r="L74" i="2"/>
  <c r="K74" i="2"/>
  <c r="I74" i="2"/>
  <c r="G74" i="2"/>
  <c r="E74" i="2"/>
  <c r="C74" i="2"/>
  <c r="L73" i="2"/>
  <c r="K73" i="2"/>
  <c r="I73" i="2"/>
  <c r="G73" i="2"/>
  <c r="E73" i="2"/>
  <c r="C73" i="2"/>
  <c r="L72" i="2"/>
  <c r="K72" i="2"/>
  <c r="I72" i="2"/>
  <c r="G72" i="2"/>
  <c r="E72" i="2"/>
  <c r="C72" i="2"/>
  <c r="L71" i="2"/>
  <c r="K71" i="2"/>
  <c r="J71" i="2"/>
  <c r="H71" i="2"/>
  <c r="I71" i="2" s="1"/>
  <c r="G71" i="2"/>
  <c r="F71" i="2"/>
  <c r="D71" i="2"/>
  <c r="E71" i="2" s="1"/>
  <c r="C71" i="2"/>
  <c r="B71" i="2"/>
  <c r="L70" i="2"/>
  <c r="K70" i="2"/>
  <c r="I70" i="2"/>
  <c r="G70" i="2"/>
  <c r="E70" i="2"/>
  <c r="C70" i="2"/>
  <c r="L69" i="2"/>
  <c r="K69" i="2"/>
  <c r="I69" i="2"/>
  <c r="G69" i="2"/>
  <c r="E69" i="2"/>
  <c r="C69" i="2"/>
  <c r="J68" i="2"/>
  <c r="H68" i="2"/>
  <c r="F68" i="2"/>
  <c r="G68" i="2" s="1"/>
  <c r="D68" i="2"/>
  <c r="E68" i="2" s="1"/>
  <c r="B68" i="2"/>
  <c r="I68" i="2" s="1"/>
  <c r="L67" i="2"/>
  <c r="K67" i="2"/>
  <c r="I67" i="2"/>
  <c r="G67" i="2"/>
  <c r="E67" i="2"/>
  <c r="C67" i="2"/>
  <c r="L66" i="2"/>
  <c r="K66" i="2"/>
  <c r="I66" i="2"/>
  <c r="G66" i="2"/>
  <c r="E66" i="2"/>
  <c r="C66" i="2"/>
  <c r="L65" i="2"/>
  <c r="K65" i="2"/>
  <c r="I65" i="2"/>
  <c r="G65" i="2"/>
  <c r="E65" i="2"/>
  <c r="C65" i="2"/>
  <c r="L64" i="2"/>
  <c r="K64" i="2"/>
  <c r="I64" i="2"/>
  <c r="G64" i="2"/>
  <c r="E64" i="2"/>
  <c r="C64" i="2"/>
  <c r="L63" i="2"/>
  <c r="K63" i="2"/>
  <c r="I63" i="2"/>
  <c r="G63" i="2"/>
  <c r="E63" i="2"/>
  <c r="C63" i="2"/>
  <c r="L62" i="2"/>
  <c r="L61" i="2" s="1"/>
  <c r="K62" i="2"/>
  <c r="I62" i="2"/>
  <c r="G62" i="2"/>
  <c r="E62" i="2"/>
  <c r="C62" i="2"/>
  <c r="J61" i="2"/>
  <c r="K61" i="2" s="1"/>
  <c r="I61" i="2"/>
  <c r="H61" i="2"/>
  <c r="F61" i="2"/>
  <c r="G61" i="2" s="1"/>
  <c r="D61" i="2"/>
  <c r="B61" i="2"/>
  <c r="E61" i="2" s="1"/>
  <c r="L60" i="2"/>
  <c r="K60" i="2"/>
  <c r="I60" i="2"/>
  <c r="G60" i="2"/>
  <c r="E60" i="2"/>
  <c r="C60" i="2"/>
  <c r="L59" i="2"/>
  <c r="K59" i="2"/>
  <c r="I59" i="2"/>
  <c r="G59" i="2"/>
  <c r="E59" i="2"/>
  <c r="C59" i="2"/>
  <c r="L58" i="2"/>
  <c r="K58" i="2"/>
  <c r="I58" i="2"/>
  <c r="G58" i="2"/>
  <c r="E58" i="2"/>
  <c r="C58" i="2"/>
  <c r="L57" i="2"/>
  <c r="K57" i="2"/>
  <c r="I57" i="2"/>
  <c r="G57" i="2"/>
  <c r="E57" i="2"/>
  <c r="C57" i="2"/>
  <c r="L56" i="2"/>
  <c r="K56" i="2"/>
  <c r="I56" i="2"/>
  <c r="G56" i="2"/>
  <c r="E56" i="2"/>
  <c r="C56" i="2"/>
  <c r="L55" i="2"/>
  <c r="K55" i="2"/>
  <c r="I55" i="2"/>
  <c r="G55" i="2"/>
  <c r="E55" i="2"/>
  <c r="C55" i="2"/>
  <c r="L54" i="2"/>
  <c r="K54" i="2"/>
  <c r="I54" i="2"/>
  <c r="G54" i="2"/>
  <c r="E54" i="2"/>
  <c r="C54" i="2"/>
  <c r="L53" i="2"/>
  <c r="K53" i="2"/>
  <c r="I53" i="2"/>
  <c r="G53" i="2"/>
  <c r="E53" i="2"/>
  <c r="C53" i="2"/>
  <c r="L52" i="2"/>
  <c r="L51" i="2" s="1"/>
  <c r="K52" i="2"/>
  <c r="J52" i="2"/>
  <c r="H52" i="2"/>
  <c r="I52" i="2" s="1"/>
  <c r="F52" i="2"/>
  <c r="F51" i="2" s="1"/>
  <c r="D52" i="2"/>
  <c r="E52" i="2" s="1"/>
  <c r="C52" i="2"/>
  <c r="B52" i="2"/>
  <c r="H51" i="2"/>
  <c r="L50" i="2"/>
  <c r="K50" i="2"/>
  <c r="I50" i="2"/>
  <c r="G50" i="2"/>
  <c r="E50" i="2"/>
  <c r="C50" i="2"/>
  <c r="L49" i="2"/>
  <c r="K49" i="2"/>
  <c r="I49" i="2"/>
  <c r="G49" i="2"/>
  <c r="E49" i="2"/>
  <c r="C49" i="2"/>
  <c r="L48" i="2"/>
  <c r="K48" i="2"/>
  <c r="I48" i="2"/>
  <c r="G48" i="2"/>
  <c r="E48" i="2"/>
  <c r="C48" i="2"/>
  <c r="L47" i="2"/>
  <c r="K47" i="2"/>
  <c r="J47" i="2"/>
  <c r="H47" i="2"/>
  <c r="I47" i="2" s="1"/>
  <c r="F47" i="2"/>
  <c r="G47" i="2" s="1"/>
  <c r="D47" i="2"/>
  <c r="C47" i="2"/>
  <c r="B47" i="2"/>
  <c r="J92" i="43" l="1"/>
  <c r="O44" i="60"/>
  <c r="P58" i="4"/>
  <c r="Q58" i="4" s="1"/>
  <c r="N59" i="4"/>
  <c r="D59" i="4"/>
  <c r="E59" i="4" s="1"/>
  <c r="D53" i="4"/>
  <c r="N58" i="4"/>
  <c r="D58" i="4"/>
  <c r="E58" i="4" s="1"/>
  <c r="L21" i="60"/>
  <c r="L26" i="60" s="1"/>
  <c r="M57" i="4"/>
  <c r="D42" i="4"/>
  <c r="E42" i="4" s="1"/>
  <c r="N40" i="4"/>
  <c r="D38" i="4"/>
  <c r="M45" i="4"/>
  <c r="M48" i="4" s="1"/>
  <c r="N29" i="4"/>
  <c r="N28" i="4"/>
  <c r="L21" i="54"/>
  <c r="L26" i="54" s="1"/>
  <c r="M27" i="4"/>
  <c r="K62" i="42"/>
  <c r="I69" i="42"/>
  <c r="L70" i="42"/>
  <c r="K73" i="42"/>
  <c r="L64" i="42"/>
  <c r="K63" i="42"/>
  <c r="L66" i="42"/>
  <c r="I60" i="42"/>
  <c r="L61" i="42"/>
  <c r="K60" i="42"/>
  <c r="I62" i="42"/>
  <c r="J70" i="42"/>
  <c r="K45" i="15"/>
  <c r="K43" i="15"/>
  <c r="K48" i="15"/>
  <c r="L86" i="43"/>
  <c r="K86" i="43"/>
  <c r="K83" i="43"/>
  <c r="L83" i="43"/>
  <c r="K85" i="43"/>
  <c r="L85" i="43"/>
  <c r="K89" i="43"/>
  <c r="L89" i="43"/>
  <c r="L84" i="43"/>
  <c r="K84" i="43"/>
  <c r="K93" i="43"/>
  <c r="L93" i="43"/>
  <c r="L94" i="43"/>
  <c r="K94" i="43"/>
  <c r="L92" i="43"/>
  <c r="K92" i="43"/>
  <c r="E86" i="10"/>
  <c r="E87" i="10" s="1"/>
  <c r="E110" i="10"/>
  <c r="E111" i="10" s="1"/>
  <c r="E112" i="10" s="1"/>
  <c r="H86" i="10"/>
  <c r="H87" i="10" s="1"/>
  <c r="H110" i="10"/>
  <c r="H111" i="10" s="1"/>
  <c r="H112" i="10" s="1"/>
  <c r="G86" i="10"/>
  <c r="G87" i="10" s="1"/>
  <c r="G110" i="10"/>
  <c r="G111" i="10"/>
  <c r="G112" i="10" s="1"/>
  <c r="F86" i="10"/>
  <c r="F87" i="10" s="1"/>
  <c r="H85" i="12"/>
  <c r="H86" i="12" s="1"/>
  <c r="H87" i="12" s="1"/>
  <c r="F85" i="12"/>
  <c r="F86" i="12" s="1"/>
  <c r="F87" i="12" s="1"/>
  <c r="C85" i="12"/>
  <c r="C86" i="12" s="1"/>
  <c r="C87" i="12" s="1"/>
  <c r="G85" i="12"/>
  <c r="G86" i="12" s="1"/>
  <c r="G87" i="12" s="1"/>
  <c r="E86" i="11"/>
  <c r="E87" i="11" s="1"/>
  <c r="I86" i="11"/>
  <c r="I87" i="11" s="1"/>
  <c r="L86" i="11"/>
  <c r="L87" i="11" s="1"/>
  <c r="D86" i="11"/>
  <c r="D87" i="11" s="1"/>
  <c r="F42" i="3"/>
  <c r="J42" i="3"/>
  <c r="B57" i="3"/>
  <c r="G57" i="3" s="1"/>
  <c r="F58" i="3"/>
  <c r="B25" i="3"/>
  <c r="I25" i="3" s="1"/>
  <c r="D26" i="3"/>
  <c r="C29" i="60"/>
  <c r="F7" i="60"/>
  <c r="C8" i="60"/>
  <c r="C22" i="60"/>
  <c r="H47" i="60"/>
  <c r="I46" i="60"/>
  <c r="C45" i="60"/>
  <c r="K47" i="60"/>
  <c r="L46" i="60"/>
  <c r="F49" i="60"/>
  <c r="I24" i="60"/>
  <c r="I21" i="60" s="1"/>
  <c r="H25" i="60"/>
  <c r="I25" i="60" s="1"/>
  <c r="E24" i="60"/>
  <c r="F23" i="60"/>
  <c r="C23" i="60" s="1"/>
  <c r="O21" i="57"/>
  <c r="O26" i="57" s="1"/>
  <c r="F49" i="57"/>
  <c r="E25" i="57"/>
  <c r="F25" i="57" s="1"/>
  <c r="C25" i="57" s="1"/>
  <c r="F24" i="57"/>
  <c r="C24" i="57" s="1"/>
  <c r="F7" i="57"/>
  <c r="C8" i="57"/>
  <c r="C28" i="57"/>
  <c r="C45" i="57"/>
  <c r="O47" i="57"/>
  <c r="N48" i="57"/>
  <c r="O48" i="57" s="1"/>
  <c r="P44" i="4" s="1"/>
  <c r="C23" i="57"/>
  <c r="K47" i="57"/>
  <c r="L46" i="57"/>
  <c r="C46" i="57" s="1"/>
  <c r="C9" i="54"/>
  <c r="F7" i="54"/>
  <c r="C8" i="54"/>
  <c r="E24" i="54"/>
  <c r="F23" i="54"/>
  <c r="C23" i="54" s="1"/>
  <c r="H47" i="54"/>
  <c r="I46" i="54"/>
  <c r="C22" i="54"/>
  <c r="K47" i="54"/>
  <c r="L46" i="54"/>
  <c r="H25" i="54"/>
  <c r="I25" i="54" s="1"/>
  <c r="I24" i="54"/>
  <c r="I21" i="54" s="1"/>
  <c r="I26" i="54" s="1"/>
  <c r="N48" i="54"/>
  <c r="O48" i="54" s="1"/>
  <c r="P29" i="4" s="1"/>
  <c r="Q29" i="4" s="1"/>
  <c r="O47" i="54"/>
  <c r="C28" i="54"/>
  <c r="F44" i="54"/>
  <c r="G97" i="43"/>
  <c r="F32" i="43"/>
  <c r="E32" i="43"/>
  <c r="C93" i="43"/>
  <c r="G96" i="43"/>
  <c r="C94" i="43"/>
  <c r="F96" i="43"/>
  <c r="F81" i="43"/>
  <c r="F41" i="43"/>
  <c r="C84" i="43"/>
  <c r="G32" i="43"/>
  <c r="E35" i="48"/>
  <c r="F68" i="43"/>
  <c r="E68" i="43"/>
  <c r="G68" i="43"/>
  <c r="D68" i="43"/>
  <c r="G54" i="43"/>
  <c r="E54" i="43"/>
  <c r="F54" i="43"/>
  <c r="G101" i="43"/>
  <c r="D54" i="43"/>
  <c r="C78" i="43"/>
  <c r="E90" i="43"/>
  <c r="J90" i="43" s="1"/>
  <c r="D90" i="43"/>
  <c r="D95" i="43"/>
  <c r="G88" i="43"/>
  <c r="F97" i="43"/>
  <c r="G100" i="43"/>
  <c r="E100" i="43"/>
  <c r="J100" i="43" s="1"/>
  <c r="D101" i="43"/>
  <c r="D100" i="43"/>
  <c r="E97" i="43"/>
  <c r="J97" i="43" s="1"/>
  <c r="G46" i="43"/>
  <c r="F46" i="43"/>
  <c r="E101" i="43"/>
  <c r="J101" i="43" s="1"/>
  <c r="E95" i="43"/>
  <c r="J95" i="43" s="1"/>
  <c r="E42" i="43"/>
  <c r="E87" i="43"/>
  <c r="J87" i="43" s="1"/>
  <c r="D97" i="43"/>
  <c r="D42" i="43"/>
  <c r="F88" i="43"/>
  <c r="G42" i="43"/>
  <c r="E33" i="43"/>
  <c r="E88" i="43"/>
  <c r="J88" i="43" s="1"/>
  <c r="G90" i="43"/>
  <c r="F90" i="43"/>
  <c r="G95" i="43"/>
  <c r="G91" i="43" s="1"/>
  <c r="F95" i="43"/>
  <c r="F91" i="43" s="1"/>
  <c r="F42" i="43"/>
  <c r="D33" i="43"/>
  <c r="E96" i="43"/>
  <c r="J96" i="43" s="1"/>
  <c r="E46" i="43"/>
  <c r="G33" i="43"/>
  <c r="D96" i="43"/>
  <c r="D46" i="43"/>
  <c r="F33" i="43"/>
  <c r="G87" i="43"/>
  <c r="F87" i="43"/>
  <c r="G68" i="42"/>
  <c r="L68" i="42" s="1"/>
  <c r="F41" i="42"/>
  <c r="F50" i="43" s="1"/>
  <c r="G58" i="42"/>
  <c r="G78" i="43" s="1"/>
  <c r="G41" i="42"/>
  <c r="G50" i="43" s="1"/>
  <c r="E68" i="42"/>
  <c r="K68" i="42" s="1"/>
  <c r="E41" i="42"/>
  <c r="E50" i="43" s="1"/>
  <c r="L59" i="42"/>
  <c r="G26" i="42"/>
  <c r="F58" i="42"/>
  <c r="F78" i="43" s="1"/>
  <c r="F26" i="42"/>
  <c r="E24" i="43"/>
  <c r="E29" i="43" s="1"/>
  <c r="G24" i="43"/>
  <c r="G29" i="43" s="1"/>
  <c r="E26" i="42"/>
  <c r="E58" i="42"/>
  <c r="E78" i="43" s="1"/>
  <c r="E41" i="15"/>
  <c r="F50" i="15"/>
  <c r="L50" i="15" s="1"/>
  <c r="F32" i="15"/>
  <c r="E32" i="15"/>
  <c r="E21" i="15"/>
  <c r="L42" i="15"/>
  <c r="K65" i="3"/>
  <c r="E49" i="3"/>
  <c r="G49" i="3"/>
  <c r="I49" i="3"/>
  <c r="I33" i="3"/>
  <c r="K33" i="3"/>
  <c r="I64" i="3"/>
  <c r="H59" i="3"/>
  <c r="I62" i="3"/>
  <c r="K62" i="3"/>
  <c r="K61" i="3"/>
  <c r="G48" i="3"/>
  <c r="E47" i="3"/>
  <c r="E48" i="3"/>
  <c r="I48" i="3"/>
  <c r="G47" i="3"/>
  <c r="K48" i="3"/>
  <c r="K46" i="3"/>
  <c r="B45" i="3"/>
  <c r="I46" i="3"/>
  <c r="G46" i="3"/>
  <c r="F29" i="3"/>
  <c r="E31" i="3"/>
  <c r="K32" i="3"/>
  <c r="G31" i="3"/>
  <c r="I31" i="3"/>
  <c r="G32" i="3"/>
  <c r="K30" i="3"/>
  <c r="K60" i="3"/>
  <c r="I60" i="3"/>
  <c r="E60" i="3"/>
  <c r="G60" i="3"/>
  <c r="H43" i="3"/>
  <c r="G44" i="3"/>
  <c r="E44" i="3"/>
  <c r="K44" i="3"/>
  <c r="I44" i="3"/>
  <c r="H27" i="3"/>
  <c r="E28" i="3"/>
  <c r="G28" i="3"/>
  <c r="E56" i="3"/>
  <c r="G56" i="3"/>
  <c r="G40" i="3"/>
  <c r="E24" i="3"/>
  <c r="I61" i="3"/>
  <c r="E61" i="3"/>
  <c r="D59" i="3"/>
  <c r="F53" i="4" s="1"/>
  <c r="D58" i="3"/>
  <c r="J59" i="3"/>
  <c r="O53" i="4" s="1"/>
  <c r="F61" i="3"/>
  <c r="G61" i="3" s="1"/>
  <c r="I56" i="3"/>
  <c r="E62" i="3"/>
  <c r="K63" i="3"/>
  <c r="K56" i="3"/>
  <c r="H58" i="3"/>
  <c r="F59" i="3"/>
  <c r="I53" i="4" s="1"/>
  <c r="F43" i="3"/>
  <c r="I38" i="4" s="1"/>
  <c r="D43" i="3"/>
  <c r="F38" i="4" s="1"/>
  <c r="E41" i="3"/>
  <c r="B42" i="3"/>
  <c r="K41" i="3"/>
  <c r="B43" i="3"/>
  <c r="I41" i="3"/>
  <c r="J43" i="3"/>
  <c r="O38" i="4" s="1"/>
  <c r="F45" i="3"/>
  <c r="I40" i="3"/>
  <c r="G41" i="3"/>
  <c r="E46" i="3"/>
  <c r="K47" i="3"/>
  <c r="K40" i="3"/>
  <c r="H42" i="3"/>
  <c r="J27" i="3"/>
  <c r="O23" i="4" s="1"/>
  <c r="I24" i="3"/>
  <c r="E30" i="3"/>
  <c r="K31" i="3"/>
  <c r="I32" i="3"/>
  <c r="F26" i="3"/>
  <c r="D27" i="3"/>
  <c r="F23" i="4" s="1"/>
  <c r="K24" i="3"/>
  <c r="B29" i="3"/>
  <c r="H26" i="3"/>
  <c r="F27" i="3"/>
  <c r="I23" i="4" s="1"/>
  <c r="L129" i="2"/>
  <c r="L158" i="2" s="1"/>
  <c r="D158" i="2"/>
  <c r="C139" i="2"/>
  <c r="L146" i="2"/>
  <c r="E125" i="2"/>
  <c r="G125" i="2"/>
  <c r="B129" i="2"/>
  <c r="C129" i="2" s="1"/>
  <c r="J129" i="2"/>
  <c r="G130" i="2"/>
  <c r="H155" i="2"/>
  <c r="F155" i="2"/>
  <c r="J155" i="2"/>
  <c r="I149" i="2"/>
  <c r="L155" i="2"/>
  <c r="F116" i="2"/>
  <c r="D116" i="2"/>
  <c r="E86" i="2"/>
  <c r="C100" i="2"/>
  <c r="L107" i="2"/>
  <c r="B90" i="2"/>
  <c r="C90" i="2" s="1"/>
  <c r="J90" i="2"/>
  <c r="K90" i="2" s="1"/>
  <c r="G91" i="2"/>
  <c r="H116" i="2"/>
  <c r="E100" i="2"/>
  <c r="D90" i="2"/>
  <c r="G107" i="2"/>
  <c r="B116" i="2"/>
  <c r="L114" i="2"/>
  <c r="L116" i="2" s="1"/>
  <c r="I51" i="2"/>
  <c r="J77" i="2"/>
  <c r="B77" i="2"/>
  <c r="L77" i="2"/>
  <c r="G51" i="2"/>
  <c r="F77" i="2"/>
  <c r="E47" i="2"/>
  <c r="K68" i="2"/>
  <c r="C61" i="2"/>
  <c r="L68" i="2"/>
  <c r="B51" i="2"/>
  <c r="C51" i="2" s="1"/>
  <c r="J51" i="2"/>
  <c r="K51" i="2" s="1"/>
  <c r="G52" i="2"/>
  <c r="H77" i="2"/>
  <c r="D51" i="2"/>
  <c r="E51" i="2" s="1"/>
  <c r="C75" i="2"/>
  <c r="C68" i="2"/>
  <c r="L75" i="2"/>
  <c r="L80" i="2" s="1"/>
  <c r="E91" i="43" l="1"/>
  <c r="J91" i="43" s="1"/>
  <c r="P55" i="4"/>
  <c r="Q55" i="4" s="1"/>
  <c r="N57" i="4"/>
  <c r="D57" i="4"/>
  <c r="E57" i="4" s="1"/>
  <c r="M55" i="4"/>
  <c r="Q44" i="4"/>
  <c r="D44" i="4"/>
  <c r="E44" i="4" s="1"/>
  <c r="O44" i="57"/>
  <c r="P43" i="4"/>
  <c r="D29" i="4"/>
  <c r="E29" i="4" s="1"/>
  <c r="O44" i="54"/>
  <c r="P28" i="4"/>
  <c r="N27" i="4"/>
  <c r="D27" i="4"/>
  <c r="E27" i="4" s="1"/>
  <c r="M25" i="4"/>
  <c r="K59" i="42"/>
  <c r="K42" i="15"/>
  <c r="K97" i="43"/>
  <c r="L97" i="43"/>
  <c r="K87" i="43"/>
  <c r="L87" i="43"/>
  <c r="K95" i="43"/>
  <c r="L95" i="43"/>
  <c r="L88" i="43"/>
  <c r="K88" i="43"/>
  <c r="L96" i="43"/>
  <c r="K96" i="43"/>
  <c r="L90" i="43"/>
  <c r="K90" i="43"/>
  <c r="O60" i="4"/>
  <c r="O63" i="4" s="1"/>
  <c r="Q53" i="4"/>
  <c r="H66" i="3"/>
  <c r="L53" i="4"/>
  <c r="K53" i="4"/>
  <c r="K60" i="4" s="1"/>
  <c r="K63" i="4" s="1"/>
  <c r="I60" i="4"/>
  <c r="I63" i="4" s="1"/>
  <c r="H53" i="4"/>
  <c r="H60" i="4" s="1"/>
  <c r="H63" i="4" s="1"/>
  <c r="F60" i="4"/>
  <c r="F63" i="4" s="1"/>
  <c r="C53" i="4"/>
  <c r="O45" i="4"/>
  <c r="O48" i="4" s="1"/>
  <c r="Q38" i="4"/>
  <c r="H50" i="3"/>
  <c r="L38" i="4"/>
  <c r="I45" i="4"/>
  <c r="I48" i="4" s="1"/>
  <c r="K38" i="4"/>
  <c r="K45" i="4" s="1"/>
  <c r="K48" i="4" s="1"/>
  <c r="H38" i="4"/>
  <c r="H45" i="4" s="1"/>
  <c r="H48" i="4" s="1"/>
  <c r="F45" i="4"/>
  <c r="F48" i="4" s="1"/>
  <c r="C38" i="4"/>
  <c r="O30" i="4"/>
  <c r="O33" i="4" s="1"/>
  <c r="Q23" i="4"/>
  <c r="H34" i="3"/>
  <c r="L23" i="4"/>
  <c r="K23" i="4"/>
  <c r="K30" i="4" s="1"/>
  <c r="K33" i="4" s="1"/>
  <c r="I30" i="4"/>
  <c r="I33" i="4" s="1"/>
  <c r="C23" i="4"/>
  <c r="H23" i="4"/>
  <c r="H30" i="4" s="1"/>
  <c r="H33" i="4" s="1"/>
  <c r="F30" i="4"/>
  <c r="F33" i="4" s="1"/>
  <c r="B59" i="3"/>
  <c r="K59" i="3" s="1"/>
  <c r="B58" i="3"/>
  <c r="K57" i="3"/>
  <c r="E57" i="3"/>
  <c r="I57" i="3"/>
  <c r="B26" i="3"/>
  <c r="G25" i="3"/>
  <c r="E25" i="3"/>
  <c r="I42" i="3"/>
  <c r="K25" i="3"/>
  <c r="C28" i="60"/>
  <c r="I26" i="60"/>
  <c r="C46" i="60"/>
  <c r="C7" i="60"/>
  <c r="E25" i="60"/>
  <c r="F25" i="60" s="1"/>
  <c r="C25" i="60" s="1"/>
  <c r="F24" i="60"/>
  <c r="C24" i="60" s="1"/>
  <c r="K48" i="60"/>
  <c r="L48" i="60" s="1"/>
  <c r="L47" i="60"/>
  <c r="L44" i="60" s="1"/>
  <c r="L49" i="60" s="1"/>
  <c r="H48" i="60"/>
  <c r="I48" i="60" s="1"/>
  <c r="I47" i="60"/>
  <c r="F21" i="60"/>
  <c r="C21" i="60" s="1"/>
  <c r="F21" i="57"/>
  <c r="C21" i="57" s="1"/>
  <c r="C7" i="57"/>
  <c r="O49" i="57"/>
  <c r="C27" i="57"/>
  <c r="K48" i="57"/>
  <c r="L48" i="57" s="1"/>
  <c r="C48" i="57" s="1"/>
  <c r="L47" i="57"/>
  <c r="C47" i="57" s="1"/>
  <c r="C7" i="54"/>
  <c r="C46" i="54"/>
  <c r="F49" i="54"/>
  <c r="K48" i="54"/>
  <c r="L48" i="54" s="1"/>
  <c r="L47" i="54"/>
  <c r="L44" i="54" s="1"/>
  <c r="H48" i="54"/>
  <c r="I48" i="54" s="1"/>
  <c r="I47" i="54"/>
  <c r="C47" i="54" s="1"/>
  <c r="E25" i="54"/>
  <c r="F25" i="54" s="1"/>
  <c r="C25" i="54" s="1"/>
  <c r="F24" i="54"/>
  <c r="C24" i="54" s="1"/>
  <c r="O49" i="54"/>
  <c r="C27" i="54"/>
  <c r="F21" i="54"/>
  <c r="C21" i="54" s="1"/>
  <c r="F82" i="43"/>
  <c r="E82" i="43"/>
  <c r="J82" i="43" s="1"/>
  <c r="G82" i="43"/>
  <c r="G102" i="43"/>
  <c r="D102" i="43"/>
  <c r="E102" i="43"/>
  <c r="J102" i="43" s="1"/>
  <c r="G98" i="43"/>
  <c r="E98" i="43"/>
  <c r="J98" i="43" s="1"/>
  <c r="G75" i="42"/>
  <c r="F75" i="42"/>
  <c r="L75" i="42" s="1"/>
  <c r="E75" i="42"/>
  <c r="K75" i="42" s="1"/>
  <c r="E50" i="15"/>
  <c r="K50" i="15" s="1"/>
  <c r="K45" i="3"/>
  <c r="G45" i="3"/>
  <c r="E45" i="3"/>
  <c r="I45" i="3"/>
  <c r="G29" i="3"/>
  <c r="I58" i="3"/>
  <c r="E58" i="3"/>
  <c r="G58" i="3"/>
  <c r="K42" i="3"/>
  <c r="E26" i="3"/>
  <c r="G26" i="3"/>
  <c r="I26" i="3"/>
  <c r="J66" i="3"/>
  <c r="F66" i="3"/>
  <c r="K58" i="3"/>
  <c r="D66" i="3"/>
  <c r="J50" i="3"/>
  <c r="K43" i="3"/>
  <c r="G43" i="3"/>
  <c r="F50" i="3"/>
  <c r="B50" i="3"/>
  <c r="I43" i="3"/>
  <c r="E43" i="3"/>
  <c r="D50" i="3"/>
  <c r="G42" i="3"/>
  <c r="E42" i="3"/>
  <c r="E29" i="3"/>
  <c r="B27" i="3"/>
  <c r="E27" i="3" s="1"/>
  <c r="J34" i="3"/>
  <c r="F34" i="3"/>
  <c r="D34" i="3"/>
  <c r="K29" i="3"/>
  <c r="I29" i="3"/>
  <c r="B155" i="2"/>
  <c r="F158" i="2"/>
  <c r="J158" i="2"/>
  <c r="H158" i="2"/>
  <c r="E129" i="2"/>
  <c r="I129" i="2"/>
  <c r="K129" i="2"/>
  <c r="G129" i="2"/>
  <c r="F119" i="2"/>
  <c r="G116" i="2"/>
  <c r="J116" i="2"/>
  <c r="E90" i="2"/>
  <c r="G90" i="2"/>
  <c r="L119" i="2"/>
  <c r="D119" i="2"/>
  <c r="E116" i="2"/>
  <c r="H119" i="2"/>
  <c r="I116" i="2"/>
  <c r="B119" i="2"/>
  <c r="C119" i="2" s="1"/>
  <c r="C116" i="2"/>
  <c r="I90" i="2"/>
  <c r="I77" i="2"/>
  <c r="H80" i="2"/>
  <c r="I80" i="2" s="1"/>
  <c r="D77" i="2"/>
  <c r="G77" i="2"/>
  <c r="F80" i="2"/>
  <c r="B80" i="2"/>
  <c r="C80" i="2" s="1"/>
  <c r="C77" i="2"/>
  <c r="J80" i="2"/>
  <c r="K77" i="2"/>
  <c r="Q60" i="4" l="1"/>
  <c r="Q63" i="4" s="1"/>
  <c r="P60" i="4"/>
  <c r="P63" i="4" s="1"/>
  <c r="N55" i="4"/>
  <c r="D55" i="4"/>
  <c r="M60" i="4"/>
  <c r="M63" i="4" s="1"/>
  <c r="Q43" i="4"/>
  <c r="D43" i="4"/>
  <c r="E43" i="4" s="1"/>
  <c r="P40" i="4"/>
  <c r="Q28" i="4"/>
  <c r="P25" i="4"/>
  <c r="D28" i="4"/>
  <c r="E28" i="4" s="1"/>
  <c r="M30" i="4"/>
  <c r="M33" i="4" s="1"/>
  <c r="N25" i="4"/>
  <c r="D25" i="4"/>
  <c r="K91" i="43"/>
  <c r="L91" i="43"/>
  <c r="L82" i="43"/>
  <c r="K82" i="43"/>
  <c r="L60" i="4"/>
  <c r="L63" i="4" s="1"/>
  <c r="N53" i="4"/>
  <c r="N60" i="4" s="1"/>
  <c r="N63" i="4" s="1"/>
  <c r="E53" i="4"/>
  <c r="C60" i="4"/>
  <c r="C63" i="4" s="1"/>
  <c r="L45" i="4"/>
  <c r="L48" i="4" s="1"/>
  <c r="N38" i="4"/>
  <c r="N45" i="4" s="1"/>
  <c r="N48" i="4" s="1"/>
  <c r="E38" i="4"/>
  <c r="C45" i="4"/>
  <c r="C48" i="4" s="1"/>
  <c r="L30" i="4"/>
  <c r="L33" i="4" s="1"/>
  <c r="N23" i="4"/>
  <c r="E23" i="4"/>
  <c r="C30" i="4"/>
  <c r="C33" i="4" s="1"/>
  <c r="I59" i="3"/>
  <c r="B66" i="3"/>
  <c r="E66" i="3" s="1"/>
  <c r="E59" i="3"/>
  <c r="G59" i="3"/>
  <c r="K26" i="3"/>
  <c r="O49" i="60"/>
  <c r="C27" i="60"/>
  <c r="C47" i="60"/>
  <c r="I44" i="60"/>
  <c r="F26" i="60"/>
  <c r="C26" i="60" s="1"/>
  <c r="C48" i="60"/>
  <c r="F26" i="57"/>
  <c r="C26" i="57" s="1"/>
  <c r="L44" i="57"/>
  <c r="L49" i="54"/>
  <c r="F26" i="54"/>
  <c r="C26" i="54" s="1"/>
  <c r="C48" i="54"/>
  <c r="I44" i="54"/>
  <c r="K50" i="3"/>
  <c r="I50" i="3"/>
  <c r="G50" i="3"/>
  <c r="E50" i="3"/>
  <c r="B34" i="3"/>
  <c r="K34" i="3" s="1"/>
  <c r="I27" i="3"/>
  <c r="K27" i="3"/>
  <c r="G27" i="3"/>
  <c r="K158" i="2"/>
  <c r="C155" i="2"/>
  <c r="E155" i="2"/>
  <c r="I155" i="2"/>
  <c r="K155" i="2"/>
  <c r="G155" i="2"/>
  <c r="J119" i="2"/>
  <c r="K119" i="2" s="1"/>
  <c r="K116" i="2"/>
  <c r="I119" i="2"/>
  <c r="G119" i="2"/>
  <c r="E119" i="2"/>
  <c r="K80" i="2"/>
  <c r="D80" i="2"/>
  <c r="E80" i="2" s="1"/>
  <c r="E77" i="2"/>
  <c r="G80" i="2"/>
  <c r="D60" i="4" l="1"/>
  <c r="D63" i="4" s="1"/>
  <c r="E55" i="4"/>
  <c r="E60" i="4"/>
  <c r="E63" i="4" s="1"/>
  <c r="P45" i="4"/>
  <c r="P48" i="4" s="1"/>
  <c r="Q40" i="4"/>
  <c r="Q45" i="4" s="1"/>
  <c r="Q48" i="4" s="1"/>
  <c r="D40" i="4"/>
  <c r="Q25" i="4"/>
  <c r="Q30" i="4" s="1"/>
  <c r="Q33" i="4" s="1"/>
  <c r="P30" i="4"/>
  <c r="P33" i="4" s="1"/>
  <c r="E25" i="4"/>
  <c r="D30" i="4"/>
  <c r="D33" i="4" s="1"/>
  <c r="E30" i="4"/>
  <c r="E33" i="4" s="1"/>
  <c r="N30" i="4"/>
  <c r="N33" i="4" s="1"/>
  <c r="I66" i="3"/>
  <c r="K66" i="3"/>
  <c r="G66" i="3"/>
  <c r="I49" i="60"/>
  <c r="C49" i="60" s="1"/>
  <c r="C44" i="60"/>
  <c r="L49" i="57"/>
  <c r="C49" i="57" s="1"/>
  <c r="C44" i="57"/>
  <c r="I49" i="54"/>
  <c r="C49" i="54" s="1"/>
  <c r="C44" i="54"/>
  <c r="G34" i="3"/>
  <c r="I34" i="3"/>
  <c r="E34" i="3"/>
  <c r="C158" i="2"/>
  <c r="E158" i="2"/>
  <c r="G158" i="2"/>
  <c r="I158" i="2"/>
  <c r="E40" i="4" l="1"/>
  <c r="E45" i="4" s="1"/>
  <c r="E48" i="4" s="1"/>
  <c r="D45" i="4"/>
  <c r="D48" i="4" s="1"/>
  <c r="K26" i="2"/>
  <c r="K31" i="2"/>
  <c r="K30" i="2"/>
  <c r="I34" i="2"/>
  <c r="I35" i="2"/>
  <c r="I30" i="2"/>
  <c r="I31" i="2"/>
  <c r="G33" i="2"/>
  <c r="G30" i="2"/>
  <c r="G31" i="2"/>
  <c r="E30" i="2"/>
  <c r="E31" i="2"/>
  <c r="C40" i="2"/>
  <c r="L30" i="2"/>
  <c r="L31" i="2"/>
  <c r="L35" i="2"/>
  <c r="J29" i="2"/>
  <c r="H29" i="2"/>
  <c r="F29" i="2"/>
  <c r="D29" i="2"/>
  <c r="B29" i="2"/>
  <c r="L29" i="2" s="1"/>
  <c r="U11" i="13"/>
  <c r="Q11" i="13"/>
  <c r="O11" i="13"/>
  <c r="B32" i="2"/>
  <c r="J32" i="2"/>
  <c r="U51" i="13" l="1"/>
  <c r="U70" i="13"/>
  <c r="U73" i="13"/>
  <c r="U50" i="13"/>
  <c r="U94" i="13"/>
  <c r="U52" i="13"/>
  <c r="U95" i="13"/>
  <c r="U93" i="13" s="1"/>
  <c r="U53" i="13"/>
  <c r="U75" i="13"/>
  <c r="U92" i="13"/>
  <c r="U72" i="13"/>
  <c r="U74" i="13"/>
  <c r="U71" i="13" s="1"/>
  <c r="U48" i="13"/>
  <c r="U96" i="13"/>
  <c r="U97" i="13"/>
  <c r="S53" i="13"/>
  <c r="S72" i="13"/>
  <c r="S50" i="13"/>
  <c r="S48" i="13"/>
  <c r="S70" i="13"/>
  <c r="S97" i="13"/>
  <c r="S75" i="13"/>
  <c r="S74" i="13"/>
  <c r="S73" i="13"/>
  <c r="S96" i="13"/>
  <c r="S52" i="13"/>
  <c r="S94" i="13"/>
  <c r="S51" i="13"/>
  <c r="S49" i="13" s="1"/>
  <c r="S95" i="13"/>
  <c r="S92" i="13"/>
  <c r="Q52" i="13"/>
  <c r="Q70" i="13"/>
  <c r="Q92" i="13"/>
  <c r="Q75" i="13"/>
  <c r="Q50" i="13"/>
  <c r="Q48" i="13"/>
  <c r="Q74" i="13"/>
  <c r="Q95" i="13"/>
  <c r="Q94" i="13"/>
  <c r="Q97" i="13"/>
  <c r="Q96" i="13"/>
  <c r="Q72" i="13"/>
  <c r="Q53" i="13"/>
  <c r="Q73" i="13"/>
  <c r="Q51" i="13"/>
  <c r="O70" i="13"/>
  <c r="O74" i="13"/>
  <c r="O48" i="13"/>
  <c r="O50" i="13"/>
  <c r="O52" i="13"/>
  <c r="O96" i="13"/>
  <c r="O97" i="13"/>
  <c r="O72" i="13"/>
  <c r="O73" i="13"/>
  <c r="O53" i="13"/>
  <c r="O94" i="13"/>
  <c r="O93" i="13" s="1"/>
  <c r="O98" i="13" s="1"/>
  <c r="O92" i="13"/>
  <c r="O95" i="13"/>
  <c r="O51" i="13"/>
  <c r="O75" i="13"/>
  <c r="E29" i="2"/>
  <c r="G29" i="2"/>
  <c r="I29" i="2"/>
  <c r="K29" i="2"/>
  <c r="I16" i="13"/>
  <c r="J16" i="13"/>
  <c r="K16" i="13"/>
  <c r="L16" i="13"/>
  <c r="M16" i="13"/>
  <c r="N16" i="13"/>
  <c r="O16" i="13"/>
  <c r="P16" i="13"/>
  <c r="Q16" i="13"/>
  <c r="R16" i="13"/>
  <c r="S16" i="13"/>
  <c r="T16" i="13"/>
  <c r="U16" i="13"/>
  <c r="V16" i="13"/>
  <c r="W16" i="13"/>
  <c r="O49" i="13" l="1"/>
  <c r="O54" i="13"/>
  <c r="Q49" i="13"/>
  <c r="Q54" i="13"/>
  <c r="Q77" i="13" s="1"/>
  <c r="U49" i="13"/>
  <c r="U54" i="13"/>
  <c r="U76" i="13"/>
  <c r="U98" i="13"/>
  <c r="S93" i="13"/>
  <c r="S98" i="13" s="1"/>
  <c r="S54" i="13"/>
  <c r="S71" i="13"/>
  <c r="S76" i="13" s="1"/>
  <c r="Q71" i="13"/>
  <c r="Q76" i="13" s="1"/>
  <c r="Q93" i="13"/>
  <c r="Q98" i="13" s="1"/>
  <c r="O71" i="13"/>
  <c r="O76" i="13" s="1"/>
  <c r="O77" i="13"/>
  <c r="H15" i="12"/>
  <c r="I15" i="12"/>
  <c r="J15" i="12"/>
  <c r="K15" i="12"/>
  <c r="K7" i="12"/>
  <c r="J7" i="12"/>
  <c r="I7" i="12"/>
  <c r="H7" i="12"/>
  <c r="G12" i="12"/>
  <c r="F12" i="12"/>
  <c r="E12" i="12"/>
  <c r="D12" i="12"/>
  <c r="C12" i="12"/>
  <c r="L13" i="11"/>
  <c r="K13" i="11"/>
  <c r="J13" i="11"/>
  <c r="I13" i="11"/>
  <c r="L7" i="11"/>
  <c r="K7" i="11"/>
  <c r="J7" i="11"/>
  <c r="I7" i="11"/>
  <c r="H12" i="11"/>
  <c r="G12" i="11"/>
  <c r="F12" i="11"/>
  <c r="E12" i="11"/>
  <c r="D12" i="11"/>
  <c r="C12" i="11"/>
  <c r="U99" i="13" l="1"/>
  <c r="U100" i="13" s="1"/>
  <c r="U101" i="13" s="1"/>
  <c r="U77" i="13"/>
  <c r="U78" i="13" s="1"/>
  <c r="U79" i="13" s="1"/>
  <c r="S99" i="13"/>
  <c r="S100" i="13" s="1"/>
  <c r="S101" i="13" s="1"/>
  <c r="S77" i="13"/>
  <c r="S78" i="13" s="1"/>
  <c r="S79" i="13" s="1"/>
  <c r="Q78" i="13"/>
  <c r="Q79" i="13" s="1"/>
  <c r="Q99" i="13"/>
  <c r="Q100" i="13" s="1"/>
  <c r="Q101" i="13" s="1"/>
  <c r="O78" i="13"/>
  <c r="O79" i="13" s="1"/>
  <c r="O99" i="13"/>
  <c r="O100" i="13" s="1"/>
  <c r="O101" i="13" s="1"/>
  <c r="I15" i="11"/>
  <c r="J15" i="11"/>
  <c r="K15" i="11"/>
  <c r="L15" i="11"/>
  <c r="F12" i="10"/>
  <c r="E12" i="10"/>
  <c r="D12" i="10"/>
  <c r="C12" i="10"/>
  <c r="G15" i="10"/>
  <c r="H15" i="10"/>
  <c r="I15" i="10"/>
  <c r="J15" i="10"/>
  <c r="F17" i="4"/>
  <c r="C17" i="4"/>
  <c r="C7" i="49"/>
  <c r="J7" i="10" l="1"/>
  <c r="J8" i="10" s="1"/>
  <c r="J10" i="10" s="1"/>
  <c r="I7" i="10"/>
  <c r="I8" i="10" s="1"/>
  <c r="I10" i="10" s="1"/>
  <c r="H7" i="10"/>
  <c r="H8" i="10" s="1"/>
  <c r="H10" i="10" s="1"/>
  <c r="G7" i="10"/>
  <c r="G8" i="10" s="1"/>
  <c r="G10" i="10" s="1"/>
  <c r="F32" i="2" l="1"/>
  <c r="G32" i="2" s="1"/>
  <c r="L34" i="2"/>
  <c r="K34" i="2"/>
  <c r="G34" i="2"/>
  <c r="E34" i="2"/>
  <c r="L40" i="2" l="1"/>
  <c r="J36" i="2"/>
  <c r="H36" i="2"/>
  <c r="F36" i="2"/>
  <c r="D36" i="2"/>
  <c r="B36" i="2"/>
  <c r="L37" i="2"/>
  <c r="K37" i="2"/>
  <c r="I37" i="2"/>
  <c r="G37" i="2"/>
  <c r="E37" i="2"/>
  <c r="L9" i="2"/>
  <c r="K9" i="2"/>
  <c r="I9" i="2"/>
  <c r="G9" i="2"/>
  <c r="E9" i="2"/>
  <c r="J8" i="2"/>
  <c r="H8" i="2"/>
  <c r="F8" i="2"/>
  <c r="D8" i="2"/>
  <c r="B8" i="2"/>
  <c r="L36" i="2" l="1"/>
  <c r="G40" i="2"/>
  <c r="E40" i="2"/>
  <c r="I40" i="2"/>
  <c r="K40" i="2"/>
  <c r="B30" i="29" l="1"/>
  <c r="A30" i="29" l="1"/>
  <c r="A11" i="29"/>
  <c r="B20" i="29"/>
  <c r="A20" i="29"/>
  <c r="A18" i="29"/>
  <c r="B17" i="29"/>
  <c r="B16" i="29"/>
  <c r="B15" i="29"/>
  <c r="B14" i="29"/>
  <c r="N33" i="5" l="1"/>
  <c r="E10" i="5"/>
  <c r="F10" i="5" s="1"/>
  <c r="E11" i="5"/>
  <c r="D85" i="42" l="1"/>
  <c r="C85" i="42"/>
  <c r="D60" i="15"/>
  <c r="C60" i="15"/>
  <c r="C77" i="43" l="1"/>
  <c r="C67" i="43"/>
  <c r="C48" i="43"/>
  <c r="C47" i="43"/>
  <c r="C22" i="15"/>
  <c r="D22" i="15"/>
  <c r="D34" i="48"/>
  <c r="D32" i="48"/>
  <c r="D33" i="48"/>
  <c r="C34" i="48"/>
  <c r="C32" i="48"/>
  <c r="C33" i="48"/>
  <c r="C35" i="48" l="1"/>
  <c r="D35" i="48"/>
  <c r="J34" i="5" l="1"/>
  <c r="J41" i="5"/>
  <c r="J43" i="5"/>
  <c r="G43" i="5"/>
  <c r="G40" i="5"/>
  <c r="J40" i="5"/>
  <c r="G34" i="5"/>
  <c r="D34" i="5"/>
  <c r="D43" i="5"/>
  <c r="J48" i="5"/>
  <c r="J47" i="5"/>
  <c r="J46" i="5"/>
  <c r="J45" i="5"/>
  <c r="G48" i="5"/>
  <c r="G47" i="5"/>
  <c r="G46" i="5"/>
  <c r="G45" i="5"/>
  <c r="D48" i="5"/>
  <c r="D47" i="5"/>
  <c r="D46" i="5"/>
  <c r="D45" i="5"/>
  <c r="K30" i="13" l="1"/>
  <c r="S30" i="13"/>
  <c r="N30" i="13"/>
  <c r="O30" i="13"/>
  <c r="D30" i="13"/>
  <c r="L30" i="13"/>
  <c r="T30" i="13"/>
  <c r="E30" i="13"/>
  <c r="M30" i="13"/>
  <c r="U30" i="13"/>
  <c r="F30" i="13"/>
  <c r="V30" i="13"/>
  <c r="G30" i="13"/>
  <c r="W30" i="13"/>
  <c r="P30" i="13"/>
  <c r="J30" i="13"/>
  <c r="R30" i="13"/>
  <c r="H30" i="13"/>
  <c r="C30" i="13"/>
  <c r="Q30" i="13"/>
  <c r="G29" i="13"/>
  <c r="O29" i="13"/>
  <c r="W29" i="13"/>
  <c r="R29" i="13"/>
  <c r="S29" i="13"/>
  <c r="D29" i="13"/>
  <c r="T29" i="13"/>
  <c r="H29" i="13"/>
  <c r="P29" i="13"/>
  <c r="Q29" i="13"/>
  <c r="J29" i="13"/>
  <c r="K29" i="13"/>
  <c r="L29" i="13"/>
  <c r="F29" i="13"/>
  <c r="N29" i="13"/>
  <c r="V29" i="13"/>
  <c r="E29" i="13"/>
  <c r="M29" i="13"/>
  <c r="C29" i="13"/>
  <c r="U29" i="13"/>
  <c r="G31" i="13"/>
  <c r="O31" i="13"/>
  <c r="W31" i="13"/>
  <c r="Q31" i="13"/>
  <c r="J31" i="13"/>
  <c r="K31" i="13"/>
  <c r="T31" i="13"/>
  <c r="H31" i="13"/>
  <c r="P31" i="13"/>
  <c r="R31" i="13"/>
  <c r="S31" i="13"/>
  <c r="D31" i="13"/>
  <c r="F31" i="13"/>
  <c r="N31" i="13"/>
  <c r="V31" i="13"/>
  <c r="C31" i="13"/>
  <c r="L31" i="13"/>
  <c r="U31" i="13"/>
  <c r="M31" i="13"/>
  <c r="E31" i="13"/>
  <c r="D20" i="13"/>
  <c r="L20" i="13"/>
  <c r="T20" i="13"/>
  <c r="G20" i="13"/>
  <c r="W20" i="13"/>
  <c r="P20" i="13"/>
  <c r="E20" i="13"/>
  <c r="M20" i="13"/>
  <c r="U20" i="13"/>
  <c r="F20" i="13"/>
  <c r="N20" i="13"/>
  <c r="V20" i="13"/>
  <c r="O20" i="13"/>
  <c r="H20" i="13"/>
  <c r="Q20" i="13"/>
  <c r="I20" i="13"/>
  <c r="K20" i="13"/>
  <c r="S20" i="13"/>
  <c r="J20" i="13"/>
  <c r="R20" i="13"/>
  <c r="K28" i="13"/>
  <c r="S28" i="13"/>
  <c r="F28" i="13"/>
  <c r="V28" i="13"/>
  <c r="G28" i="13"/>
  <c r="W28" i="13"/>
  <c r="D28" i="13"/>
  <c r="L28" i="13"/>
  <c r="T28" i="13"/>
  <c r="E28" i="13"/>
  <c r="M28" i="13"/>
  <c r="U28" i="13"/>
  <c r="N28" i="13"/>
  <c r="O28" i="13"/>
  <c r="H28" i="13"/>
  <c r="J28" i="13"/>
  <c r="R28" i="13"/>
  <c r="C28" i="13"/>
  <c r="P28" i="13"/>
  <c r="Q28" i="13"/>
  <c r="G26" i="13"/>
  <c r="O26" i="13"/>
  <c r="W26" i="13"/>
  <c r="J26" i="13"/>
  <c r="K26" i="13"/>
  <c r="D26" i="13"/>
  <c r="H26" i="13"/>
  <c r="P26" i="13"/>
  <c r="C26" i="13"/>
  <c r="Q26" i="13"/>
  <c r="R26" i="13"/>
  <c r="S26" i="13"/>
  <c r="T26" i="13"/>
  <c r="F26" i="13"/>
  <c r="N26" i="13"/>
  <c r="V26" i="13"/>
  <c r="L26" i="13"/>
  <c r="E26" i="13"/>
  <c r="U26" i="13"/>
  <c r="M26" i="13"/>
  <c r="A3" i="49"/>
  <c r="N27" i="13" l="1"/>
  <c r="L27" i="13"/>
  <c r="M27" i="13"/>
  <c r="G27" i="13"/>
  <c r="V27" i="13"/>
  <c r="Q27" i="13"/>
  <c r="F27" i="13"/>
  <c r="P27" i="13"/>
  <c r="C27" i="13"/>
  <c r="H27" i="13"/>
  <c r="E27" i="13"/>
  <c r="T27" i="13"/>
  <c r="D27" i="13"/>
  <c r="U27" i="13"/>
  <c r="K27" i="13"/>
  <c r="S27" i="13"/>
  <c r="O27" i="13"/>
  <c r="W27" i="13"/>
  <c r="J27" i="13"/>
  <c r="R27" i="13"/>
  <c r="A3" i="4"/>
  <c r="J12" i="36" l="1"/>
  <c r="J11" i="36"/>
  <c r="G12" i="36"/>
  <c r="G11" i="36"/>
  <c r="D11" i="36"/>
  <c r="D12" i="36"/>
  <c r="A3" i="5"/>
  <c r="A3" i="48"/>
  <c r="A3" i="42"/>
  <c r="A3" i="15"/>
  <c r="C124" i="43"/>
  <c r="C123" i="43"/>
  <c r="C122" i="43"/>
  <c r="C121" i="43"/>
  <c r="D114" i="43"/>
  <c r="D113" i="43"/>
  <c r="D112" i="43"/>
  <c r="D111" i="43"/>
  <c r="D110" i="43"/>
  <c r="D109" i="43"/>
  <c r="D108" i="43"/>
  <c r="D107" i="43"/>
  <c r="C115" i="43"/>
  <c r="C114" i="43"/>
  <c r="C113" i="43"/>
  <c r="C112" i="43"/>
  <c r="C111" i="43"/>
  <c r="C110" i="43"/>
  <c r="C109" i="43"/>
  <c r="C108" i="43"/>
  <c r="C107" i="43"/>
  <c r="D26" i="43"/>
  <c r="D88" i="43" s="1"/>
  <c r="D25" i="43"/>
  <c r="D23" i="43"/>
  <c r="D99" i="43" s="1"/>
  <c r="C80" i="43"/>
  <c r="C79" i="43"/>
  <c r="C52" i="43"/>
  <c r="C51" i="43"/>
  <c r="C46" i="43"/>
  <c r="C49" i="43"/>
  <c r="C45" i="43"/>
  <c r="C37" i="43"/>
  <c r="C36" i="43"/>
  <c r="C31" i="43"/>
  <c r="C30" i="43"/>
  <c r="C28" i="43"/>
  <c r="C27" i="43"/>
  <c r="C23" i="43"/>
  <c r="C40" i="43"/>
  <c r="C39" i="43"/>
  <c r="C16" i="43"/>
  <c r="C14" i="43"/>
  <c r="C12" i="43"/>
  <c r="C10" i="43"/>
  <c r="D49" i="15"/>
  <c r="J49" i="15" s="1"/>
  <c r="D48" i="15"/>
  <c r="J48" i="15" s="1"/>
  <c r="D46" i="15"/>
  <c r="J46" i="15" s="1"/>
  <c r="D45" i="15"/>
  <c r="J45" i="15" s="1"/>
  <c r="D44" i="15"/>
  <c r="J44" i="15" s="1"/>
  <c r="D43" i="15"/>
  <c r="J43" i="15" s="1"/>
  <c r="D38" i="15"/>
  <c r="D33" i="15"/>
  <c r="D29" i="15"/>
  <c r="D26" i="15"/>
  <c r="D25" i="15"/>
  <c r="D18" i="15"/>
  <c r="D31" i="48"/>
  <c r="D28" i="48"/>
  <c r="D25" i="48"/>
  <c r="D22" i="48"/>
  <c r="C31" i="48"/>
  <c r="C28" i="48"/>
  <c r="C25" i="48"/>
  <c r="C22" i="48"/>
  <c r="C99" i="43" l="1"/>
  <c r="C32" i="43"/>
  <c r="D24" i="43"/>
  <c r="D29" i="43" s="1"/>
  <c r="D87" i="43"/>
  <c r="D82" i="43" s="1"/>
  <c r="C97" i="43"/>
  <c r="C101" i="43"/>
  <c r="C100" i="43"/>
  <c r="C90" i="43"/>
  <c r="C41" i="43"/>
  <c r="C53" i="43"/>
  <c r="C81" i="43"/>
  <c r="D32" i="15"/>
  <c r="D41" i="15"/>
  <c r="J42" i="15"/>
  <c r="D21" i="15"/>
  <c r="D47" i="15"/>
  <c r="J47" i="15" s="1"/>
  <c r="F99" i="43" l="1"/>
  <c r="K23" i="43"/>
  <c r="L23" i="43"/>
  <c r="F101" i="43"/>
  <c r="F100" i="43"/>
  <c r="D50" i="15"/>
  <c r="J50" i="15" s="1"/>
  <c r="L100" i="43" l="1"/>
  <c r="K100" i="43"/>
  <c r="K101" i="43"/>
  <c r="L101" i="43"/>
  <c r="K99" i="43"/>
  <c r="L99" i="43"/>
  <c r="F102" i="43"/>
  <c r="G15" i="12"/>
  <c r="F15" i="12"/>
  <c r="E15" i="12"/>
  <c r="D15" i="12"/>
  <c r="C15" i="12"/>
  <c r="F15" i="10"/>
  <c r="E15" i="10"/>
  <c r="D15" i="10"/>
  <c r="C15" i="10"/>
  <c r="D20" i="5"/>
  <c r="C44" i="43"/>
  <c r="C43" i="43"/>
  <c r="C35" i="43"/>
  <c r="C34" i="43"/>
  <c r="C26" i="43"/>
  <c r="C25" i="43"/>
  <c r="C15" i="43"/>
  <c r="C13" i="43"/>
  <c r="C11" i="43"/>
  <c r="C9" i="43"/>
  <c r="A3" i="43"/>
  <c r="N42" i="5"/>
  <c r="N43" i="5" s="1"/>
  <c r="L41" i="5"/>
  <c r="L40" i="5"/>
  <c r="L35" i="5" s="1"/>
  <c r="H41" i="5"/>
  <c r="H40" i="5"/>
  <c r="E40" i="5"/>
  <c r="E41" i="5"/>
  <c r="K34" i="5"/>
  <c r="L34" i="5" s="1"/>
  <c r="H34" i="5"/>
  <c r="I34" i="5" s="1"/>
  <c r="E34" i="5"/>
  <c r="F34" i="5" s="1"/>
  <c r="D74" i="42"/>
  <c r="J74" i="42" s="1"/>
  <c r="C74" i="42"/>
  <c r="I74" i="42" s="1"/>
  <c r="D73" i="42"/>
  <c r="J73" i="42" s="1"/>
  <c r="C73" i="42"/>
  <c r="D72" i="42"/>
  <c r="J72" i="42" s="1"/>
  <c r="C72" i="42"/>
  <c r="D67" i="42"/>
  <c r="J67" i="42" s="1"/>
  <c r="C67" i="42"/>
  <c r="I67" i="42" s="1"/>
  <c r="D66" i="42"/>
  <c r="J66" i="42" s="1"/>
  <c r="C66" i="42"/>
  <c r="I66" i="42" s="1"/>
  <c r="D65" i="42"/>
  <c r="J65" i="42" s="1"/>
  <c r="C65" i="42"/>
  <c r="D64" i="42"/>
  <c r="J64" i="42" s="1"/>
  <c r="C64" i="42"/>
  <c r="D63" i="42"/>
  <c r="J63" i="42" s="1"/>
  <c r="C63" i="42"/>
  <c r="I63" i="42" s="1"/>
  <c r="D37" i="42"/>
  <c r="C37" i="42"/>
  <c r="C68" i="42" s="1"/>
  <c r="D33" i="42"/>
  <c r="C33" i="42"/>
  <c r="D27" i="42"/>
  <c r="D32" i="42" s="1"/>
  <c r="D38" i="43" s="1"/>
  <c r="C27" i="42"/>
  <c r="D21" i="42"/>
  <c r="D26" i="42" s="1"/>
  <c r="C21" i="42"/>
  <c r="N19" i="5"/>
  <c r="N16" i="5"/>
  <c r="N14" i="5"/>
  <c r="N11" i="5"/>
  <c r="N10" i="5"/>
  <c r="K14" i="5"/>
  <c r="K11" i="5"/>
  <c r="K10" i="5"/>
  <c r="H18" i="5"/>
  <c r="H17" i="5"/>
  <c r="H14" i="5"/>
  <c r="I14" i="5" s="1"/>
  <c r="H11" i="5"/>
  <c r="H10" i="5"/>
  <c r="E18" i="5"/>
  <c r="E17" i="5"/>
  <c r="E14" i="5"/>
  <c r="M25" i="5"/>
  <c r="M24" i="5"/>
  <c r="M23" i="5"/>
  <c r="M22" i="5"/>
  <c r="M20" i="5"/>
  <c r="M19" i="5"/>
  <c r="M18" i="5"/>
  <c r="M17" i="5"/>
  <c r="M16" i="5"/>
  <c r="M14" i="5"/>
  <c r="M11" i="5"/>
  <c r="M10" i="5"/>
  <c r="J25" i="5"/>
  <c r="B31" i="12" s="1"/>
  <c r="J24" i="5"/>
  <c r="B30" i="12" s="1"/>
  <c r="J23" i="5"/>
  <c r="B29" i="12" s="1"/>
  <c r="J22" i="5"/>
  <c r="B28" i="12" s="1"/>
  <c r="J20" i="5"/>
  <c r="J18" i="5"/>
  <c r="J17" i="5"/>
  <c r="J14" i="5"/>
  <c r="J11" i="5"/>
  <c r="J10" i="5"/>
  <c r="G41" i="5"/>
  <c r="G25" i="5"/>
  <c r="G24" i="5"/>
  <c r="G23" i="5"/>
  <c r="G22" i="5"/>
  <c r="G20" i="5"/>
  <c r="G18" i="5"/>
  <c r="G17" i="5"/>
  <c r="I17" i="5" s="1"/>
  <c r="G11" i="5"/>
  <c r="G10" i="5"/>
  <c r="D41" i="5"/>
  <c r="D40" i="5"/>
  <c r="D24" i="5"/>
  <c r="B30" i="10" s="1"/>
  <c r="D23" i="5"/>
  <c r="B29" i="10" s="1"/>
  <c r="D22" i="5"/>
  <c r="B28" i="10" s="1"/>
  <c r="D25" i="5"/>
  <c r="B31" i="10" s="1"/>
  <c r="D18" i="5"/>
  <c r="D17" i="5"/>
  <c r="D14" i="5"/>
  <c r="D11" i="5"/>
  <c r="F11" i="5" s="1"/>
  <c r="I64" i="42" l="1"/>
  <c r="I72" i="42"/>
  <c r="I65" i="42"/>
  <c r="I73" i="42"/>
  <c r="L102" i="43"/>
  <c r="K102" i="43"/>
  <c r="E43" i="5"/>
  <c r="E45" i="5" s="1"/>
  <c r="I40" i="5"/>
  <c r="H43" i="5"/>
  <c r="H45" i="5" s="1"/>
  <c r="I18" i="5"/>
  <c r="I15" i="5" s="1"/>
  <c r="E20" i="5"/>
  <c r="N20" i="5"/>
  <c r="I59" i="42"/>
  <c r="O16" i="5"/>
  <c r="I10" i="5"/>
  <c r="I11" i="5"/>
  <c r="I9" i="5" s="1"/>
  <c r="I8" i="5" s="1"/>
  <c r="C16" i="5"/>
  <c r="F40" i="5"/>
  <c r="O14" i="5"/>
  <c r="B28" i="11"/>
  <c r="G28" i="11" s="1"/>
  <c r="B29" i="11"/>
  <c r="J29" i="11" s="1"/>
  <c r="F14" i="5"/>
  <c r="B30" i="11"/>
  <c r="F30" i="11" s="1"/>
  <c r="B26" i="12"/>
  <c r="E26" i="12" s="1"/>
  <c r="B25" i="10"/>
  <c r="F25" i="10" s="1"/>
  <c r="F18" i="5"/>
  <c r="F9" i="5"/>
  <c r="F17" i="5"/>
  <c r="B26" i="11"/>
  <c r="J26" i="11" s="1"/>
  <c r="B31" i="11"/>
  <c r="E31" i="11" s="1"/>
  <c r="B26" i="10"/>
  <c r="G26" i="10" s="1"/>
  <c r="C68" i="43"/>
  <c r="C54" i="43"/>
  <c r="C26" i="42"/>
  <c r="C32" i="42"/>
  <c r="F24" i="43"/>
  <c r="F29" i="43" s="1"/>
  <c r="F98" i="43" s="1"/>
  <c r="C86" i="43"/>
  <c r="C89" i="43"/>
  <c r="C95" i="43"/>
  <c r="C96" i="43"/>
  <c r="E29" i="12"/>
  <c r="H29" i="12"/>
  <c r="I29" i="12"/>
  <c r="F29" i="12"/>
  <c r="G29" i="12"/>
  <c r="J29" i="12"/>
  <c r="K29" i="12"/>
  <c r="D29" i="12"/>
  <c r="C10" i="49"/>
  <c r="C12" i="49" s="1"/>
  <c r="H31" i="10"/>
  <c r="F31" i="10"/>
  <c r="I31" i="10"/>
  <c r="J31" i="10"/>
  <c r="G31" i="10"/>
  <c r="D31" i="10"/>
  <c r="E31" i="10"/>
  <c r="F29" i="10"/>
  <c r="G29" i="10"/>
  <c r="H29" i="10"/>
  <c r="I29" i="10"/>
  <c r="D29" i="10"/>
  <c r="E29" i="10"/>
  <c r="J29" i="10"/>
  <c r="E31" i="12"/>
  <c r="G31" i="12"/>
  <c r="H31" i="12"/>
  <c r="I31" i="12"/>
  <c r="J31" i="12"/>
  <c r="F31" i="12"/>
  <c r="D31" i="12"/>
  <c r="G24" i="13"/>
  <c r="O24" i="13"/>
  <c r="W24" i="13"/>
  <c r="R24" i="13"/>
  <c r="K24" i="13"/>
  <c r="C24" i="13"/>
  <c r="T24" i="13"/>
  <c r="H24" i="13"/>
  <c r="P24" i="13"/>
  <c r="I24" i="13"/>
  <c r="Q24" i="13"/>
  <c r="J24" i="13"/>
  <c r="S24" i="13"/>
  <c r="D24" i="13"/>
  <c r="L24" i="13"/>
  <c r="F24" i="13"/>
  <c r="N24" i="13"/>
  <c r="V24" i="13"/>
  <c r="M24" i="13"/>
  <c r="U24" i="13"/>
  <c r="E24" i="13"/>
  <c r="E30" i="12"/>
  <c r="F30" i="12"/>
  <c r="G30" i="12"/>
  <c r="D30" i="12"/>
  <c r="H30" i="12"/>
  <c r="I30" i="12"/>
  <c r="J30" i="12"/>
  <c r="K25" i="13"/>
  <c r="S25" i="13"/>
  <c r="C25" i="13"/>
  <c r="N25" i="13"/>
  <c r="G25" i="13"/>
  <c r="O25" i="13"/>
  <c r="D25" i="13"/>
  <c r="L25" i="13"/>
  <c r="T25" i="13"/>
  <c r="E25" i="13"/>
  <c r="M25" i="13"/>
  <c r="U25" i="13"/>
  <c r="F25" i="13"/>
  <c r="V25" i="13"/>
  <c r="W25" i="13"/>
  <c r="P25" i="13"/>
  <c r="J25" i="13"/>
  <c r="R25" i="13"/>
  <c r="H25" i="13"/>
  <c r="I25" i="13"/>
  <c r="Q25" i="13"/>
  <c r="K23" i="13"/>
  <c r="S23" i="13"/>
  <c r="F23" i="13"/>
  <c r="V23" i="13"/>
  <c r="G23" i="13"/>
  <c r="O23" i="13"/>
  <c r="W23" i="13"/>
  <c r="P23" i="13"/>
  <c r="D23" i="13"/>
  <c r="L23" i="13"/>
  <c r="T23" i="13"/>
  <c r="E23" i="13"/>
  <c r="M23" i="13"/>
  <c r="U23" i="13"/>
  <c r="N23" i="13"/>
  <c r="C23" i="13"/>
  <c r="J23" i="13"/>
  <c r="R23" i="13"/>
  <c r="H23" i="13"/>
  <c r="Q23" i="13"/>
  <c r="I26" i="11"/>
  <c r="B22" i="10"/>
  <c r="L18" i="5"/>
  <c r="E28" i="10"/>
  <c r="F28" i="10"/>
  <c r="G28" i="10"/>
  <c r="H28" i="10"/>
  <c r="I28" i="10"/>
  <c r="J28" i="10"/>
  <c r="D28" i="10"/>
  <c r="B24" i="10"/>
  <c r="G30" i="10"/>
  <c r="J30" i="10"/>
  <c r="F30" i="10"/>
  <c r="H30" i="10"/>
  <c r="I30" i="10"/>
  <c r="D30" i="10"/>
  <c r="E30" i="10"/>
  <c r="E28" i="12"/>
  <c r="G28" i="12"/>
  <c r="J28" i="12"/>
  <c r="F28" i="12"/>
  <c r="C28" i="12"/>
  <c r="H28" i="12"/>
  <c r="I28" i="12"/>
  <c r="K28" i="12"/>
  <c r="D28" i="12"/>
  <c r="O33" i="5"/>
  <c r="C33" i="5" s="1"/>
  <c r="C88" i="43"/>
  <c r="C87" i="43"/>
  <c r="O11" i="5"/>
  <c r="O10" i="5"/>
  <c r="I41" i="5"/>
  <c r="L11" i="5"/>
  <c r="O42" i="5"/>
  <c r="C42" i="5" s="1"/>
  <c r="L10" i="5"/>
  <c r="B19" i="10"/>
  <c r="B20" i="10"/>
  <c r="F41" i="5"/>
  <c r="O39" i="5"/>
  <c r="O40" i="5"/>
  <c r="O41" i="5"/>
  <c r="C29" i="12"/>
  <c r="C30" i="12"/>
  <c r="C31" i="12"/>
  <c r="C41" i="42"/>
  <c r="D41" i="42"/>
  <c r="D50" i="43" s="1"/>
  <c r="D98" i="43" s="1"/>
  <c r="L17" i="5"/>
  <c r="B22" i="11"/>
  <c r="B22" i="12"/>
  <c r="L14" i="5"/>
  <c r="O17" i="5"/>
  <c r="C42" i="43"/>
  <c r="C24" i="43"/>
  <c r="C29" i="43" s="1"/>
  <c r="B25" i="12"/>
  <c r="O18" i="5"/>
  <c r="C33" i="43"/>
  <c r="O19" i="5"/>
  <c r="C19" i="5" s="1"/>
  <c r="O34" i="5"/>
  <c r="C34" i="5" s="1"/>
  <c r="D68" i="42"/>
  <c r="J68" i="42" s="1"/>
  <c r="B19" i="12"/>
  <c r="B24" i="11"/>
  <c r="B24" i="12"/>
  <c r="B20" i="11"/>
  <c r="B20" i="12"/>
  <c r="B19" i="11"/>
  <c r="B25" i="11"/>
  <c r="L20" i="5"/>
  <c r="M9" i="4" s="1"/>
  <c r="O20" i="5"/>
  <c r="J59" i="42"/>
  <c r="I68" i="42" l="1"/>
  <c r="L98" i="43"/>
  <c r="K98" i="43"/>
  <c r="I35" i="5"/>
  <c r="I27" i="5" s="1"/>
  <c r="F35" i="5"/>
  <c r="O35" i="5"/>
  <c r="C35" i="5" s="1"/>
  <c r="H25" i="10"/>
  <c r="E25" i="10"/>
  <c r="L26" i="11"/>
  <c r="D28" i="11"/>
  <c r="I26" i="10"/>
  <c r="C26" i="12"/>
  <c r="J26" i="12"/>
  <c r="D26" i="12"/>
  <c r="F28" i="11"/>
  <c r="I28" i="11"/>
  <c r="K26" i="12"/>
  <c r="H26" i="12"/>
  <c r="J28" i="11"/>
  <c r="I26" i="12"/>
  <c r="L28" i="11"/>
  <c r="H28" i="11"/>
  <c r="G26" i="12"/>
  <c r="F29" i="11"/>
  <c r="F27" i="11" s="1"/>
  <c r="C29" i="11"/>
  <c r="F26" i="10"/>
  <c r="D29" i="11"/>
  <c r="I29" i="11"/>
  <c r="I20" i="5"/>
  <c r="H22" i="5"/>
  <c r="I22" i="5" s="1"/>
  <c r="J11" i="4" s="1"/>
  <c r="I25" i="10"/>
  <c r="H29" i="11"/>
  <c r="E23" i="5"/>
  <c r="E24" i="5" s="1"/>
  <c r="E22" i="5"/>
  <c r="F22" i="5" s="1"/>
  <c r="G29" i="11"/>
  <c r="L15" i="5"/>
  <c r="O9" i="5"/>
  <c r="E26" i="10"/>
  <c r="D26" i="10"/>
  <c r="H26" i="10"/>
  <c r="J26" i="10"/>
  <c r="I7" i="5"/>
  <c r="O15" i="5"/>
  <c r="G31" i="11"/>
  <c r="G25" i="10"/>
  <c r="D25" i="10"/>
  <c r="L29" i="11"/>
  <c r="E29" i="11"/>
  <c r="C28" i="11"/>
  <c r="C31" i="11"/>
  <c r="J25" i="10"/>
  <c r="E28" i="11"/>
  <c r="K28" i="11"/>
  <c r="F26" i="12"/>
  <c r="K29" i="11"/>
  <c r="C11" i="5"/>
  <c r="K31" i="11"/>
  <c r="C39" i="5"/>
  <c r="O8" i="5"/>
  <c r="C18" i="5"/>
  <c r="C41" i="5"/>
  <c r="C14" i="5"/>
  <c r="C26" i="11"/>
  <c r="H26" i="11"/>
  <c r="C17" i="5"/>
  <c r="C40" i="5"/>
  <c r="C10" i="5"/>
  <c r="J31" i="11"/>
  <c r="F31" i="11"/>
  <c r="L30" i="11"/>
  <c r="I31" i="11"/>
  <c r="L31" i="11"/>
  <c r="I30" i="11"/>
  <c r="I27" i="11" s="1"/>
  <c r="D31" i="11"/>
  <c r="H31" i="11"/>
  <c r="K30" i="11"/>
  <c r="G26" i="11"/>
  <c r="C30" i="11"/>
  <c r="J30" i="11"/>
  <c r="G30" i="11"/>
  <c r="F26" i="11"/>
  <c r="K26" i="11"/>
  <c r="F8" i="5"/>
  <c r="F27" i="5"/>
  <c r="H30" i="11"/>
  <c r="H27" i="11" s="1"/>
  <c r="D26" i="11"/>
  <c r="D30" i="11"/>
  <c r="E30" i="11"/>
  <c r="E26" i="11"/>
  <c r="F15" i="5"/>
  <c r="G27" i="12"/>
  <c r="C82" i="43"/>
  <c r="F27" i="12"/>
  <c r="J27" i="10"/>
  <c r="J27" i="12"/>
  <c r="D27" i="12"/>
  <c r="I27" i="10"/>
  <c r="I27" i="12"/>
  <c r="E27" i="12"/>
  <c r="E20" i="11"/>
  <c r="F20" i="11"/>
  <c r="G20" i="11"/>
  <c r="H20" i="11"/>
  <c r="L20" i="11"/>
  <c r="I20" i="11"/>
  <c r="J20" i="11"/>
  <c r="K20" i="11"/>
  <c r="E25" i="12"/>
  <c r="F25" i="12"/>
  <c r="G25" i="12"/>
  <c r="C25" i="12"/>
  <c r="K25" i="12"/>
  <c r="D25" i="12"/>
  <c r="H25" i="12"/>
  <c r="I25" i="12"/>
  <c r="J25" i="12"/>
  <c r="D27" i="10"/>
  <c r="E24" i="12"/>
  <c r="I24" i="12"/>
  <c r="J24" i="12"/>
  <c r="F24" i="12"/>
  <c r="G24" i="12"/>
  <c r="H24" i="12"/>
  <c r="C24" i="12"/>
  <c r="K24" i="12"/>
  <c r="D24" i="12"/>
  <c r="J25" i="11"/>
  <c r="I25" i="11"/>
  <c r="K25" i="11"/>
  <c r="D25" i="11"/>
  <c r="L25" i="11"/>
  <c r="E25" i="11"/>
  <c r="F25" i="11"/>
  <c r="G25" i="11"/>
  <c r="H25" i="11"/>
  <c r="K27" i="12"/>
  <c r="D22" i="10"/>
  <c r="E22" i="10"/>
  <c r="F22" i="10"/>
  <c r="G22" i="10"/>
  <c r="H22" i="10"/>
  <c r="I22" i="10"/>
  <c r="J22" i="10"/>
  <c r="G27" i="10"/>
  <c r="K24" i="11"/>
  <c r="D24" i="11"/>
  <c r="L24" i="11"/>
  <c r="E24" i="11"/>
  <c r="F24" i="11"/>
  <c r="G24" i="11"/>
  <c r="H24" i="11"/>
  <c r="I24" i="11"/>
  <c r="J24" i="11"/>
  <c r="D20" i="10"/>
  <c r="E20" i="10"/>
  <c r="F20" i="10"/>
  <c r="J20" i="10"/>
  <c r="G20" i="10"/>
  <c r="H20" i="10"/>
  <c r="I20" i="10"/>
  <c r="H27" i="10"/>
  <c r="D22" i="11"/>
  <c r="L22" i="11"/>
  <c r="C22" i="11"/>
  <c r="E22" i="11"/>
  <c r="F22" i="11"/>
  <c r="G22" i="11"/>
  <c r="H22" i="11"/>
  <c r="I22" i="11"/>
  <c r="J22" i="11"/>
  <c r="K22" i="11"/>
  <c r="F19" i="11"/>
  <c r="I19" i="11"/>
  <c r="E19" i="11"/>
  <c r="G19" i="11"/>
  <c r="H19" i="11"/>
  <c r="J19" i="11"/>
  <c r="K19" i="11"/>
  <c r="L19" i="11"/>
  <c r="J19" i="10"/>
  <c r="E19" i="10"/>
  <c r="D19" i="10"/>
  <c r="F19" i="10"/>
  <c r="G19" i="10"/>
  <c r="H19" i="10"/>
  <c r="I19" i="10"/>
  <c r="H27" i="12"/>
  <c r="F24" i="10"/>
  <c r="F23" i="10" s="1"/>
  <c r="J24" i="10"/>
  <c r="D24" i="10"/>
  <c r="E24" i="10"/>
  <c r="E23" i="10" s="1"/>
  <c r="G24" i="10"/>
  <c r="I24" i="10"/>
  <c r="H24" i="10"/>
  <c r="H23" i="10" s="1"/>
  <c r="F27" i="10"/>
  <c r="E20" i="12"/>
  <c r="F20" i="12"/>
  <c r="G20" i="12"/>
  <c r="H20" i="12"/>
  <c r="I20" i="12"/>
  <c r="K20" i="12"/>
  <c r="D20" i="12"/>
  <c r="C20" i="12"/>
  <c r="J20" i="12"/>
  <c r="E19" i="12"/>
  <c r="H19" i="12"/>
  <c r="I19" i="12"/>
  <c r="J19" i="12"/>
  <c r="F19" i="12"/>
  <c r="G19" i="12"/>
  <c r="C19" i="12"/>
  <c r="C18" i="12" s="1"/>
  <c r="K19" i="12"/>
  <c r="D19" i="12"/>
  <c r="E22" i="12"/>
  <c r="F22" i="12"/>
  <c r="G22" i="12"/>
  <c r="H22" i="12"/>
  <c r="J22" i="12"/>
  <c r="K22" i="12"/>
  <c r="C22" i="12"/>
  <c r="D22" i="12"/>
  <c r="I22" i="12"/>
  <c r="E27" i="10"/>
  <c r="G22" i="13"/>
  <c r="G21" i="13" s="1"/>
  <c r="G17" i="13" s="1"/>
  <c r="G32" i="13" s="1"/>
  <c r="O22" i="13"/>
  <c r="O21" i="13" s="1"/>
  <c r="O17" i="13" s="1"/>
  <c r="O32" i="13" s="1"/>
  <c r="W22" i="13"/>
  <c r="W21" i="13" s="1"/>
  <c r="W17" i="13" s="1"/>
  <c r="W32" i="13" s="1"/>
  <c r="J22" i="13"/>
  <c r="J21" i="13" s="1"/>
  <c r="J17" i="13" s="1"/>
  <c r="J32" i="13" s="1"/>
  <c r="K22" i="13"/>
  <c r="K21" i="13" s="1"/>
  <c r="K17" i="13" s="1"/>
  <c r="K32" i="13" s="1"/>
  <c r="S22" i="13"/>
  <c r="S21" i="13" s="1"/>
  <c r="S17" i="13" s="1"/>
  <c r="S32" i="13" s="1"/>
  <c r="D22" i="13"/>
  <c r="D21" i="13" s="1"/>
  <c r="D17" i="13" s="1"/>
  <c r="D32" i="13" s="1"/>
  <c r="H22" i="13"/>
  <c r="H21" i="13" s="1"/>
  <c r="H17" i="13" s="1"/>
  <c r="H32" i="13" s="1"/>
  <c r="P22" i="13"/>
  <c r="P21" i="13" s="1"/>
  <c r="P17" i="13" s="1"/>
  <c r="P32" i="13" s="1"/>
  <c r="I22" i="13"/>
  <c r="Q22" i="13"/>
  <c r="Q21" i="13" s="1"/>
  <c r="Q17" i="13" s="1"/>
  <c r="Q32" i="13" s="1"/>
  <c r="R22" i="13"/>
  <c r="R21" i="13" s="1"/>
  <c r="R17" i="13" s="1"/>
  <c r="R32" i="13" s="1"/>
  <c r="T22" i="13"/>
  <c r="T21" i="13" s="1"/>
  <c r="T17" i="13" s="1"/>
  <c r="T32" i="13" s="1"/>
  <c r="F22" i="13"/>
  <c r="F21" i="13" s="1"/>
  <c r="F17" i="13" s="1"/>
  <c r="F32" i="13" s="1"/>
  <c r="N22" i="13"/>
  <c r="N21" i="13" s="1"/>
  <c r="N17" i="13" s="1"/>
  <c r="N32" i="13" s="1"/>
  <c r="V22" i="13"/>
  <c r="V21" i="13" s="1"/>
  <c r="V17" i="13" s="1"/>
  <c r="V32" i="13" s="1"/>
  <c r="L22" i="13"/>
  <c r="L21" i="13" s="1"/>
  <c r="L17" i="13" s="1"/>
  <c r="L32" i="13" s="1"/>
  <c r="E22" i="13"/>
  <c r="E21" i="13" s="1"/>
  <c r="E17" i="13" s="1"/>
  <c r="E32" i="13" s="1"/>
  <c r="M22" i="13"/>
  <c r="M21" i="13" s="1"/>
  <c r="M17" i="13" s="1"/>
  <c r="M32" i="13" s="1"/>
  <c r="C22" i="13"/>
  <c r="U22" i="13"/>
  <c r="U21" i="13" s="1"/>
  <c r="U17" i="13" s="1"/>
  <c r="U32" i="13" s="1"/>
  <c r="C25" i="11"/>
  <c r="C27" i="10"/>
  <c r="L9" i="5"/>
  <c r="L8" i="5" s="1"/>
  <c r="H23" i="5"/>
  <c r="I23" i="5" s="1"/>
  <c r="J12" i="4" s="1"/>
  <c r="L22" i="5"/>
  <c r="M11" i="4" s="1"/>
  <c r="N23" i="5"/>
  <c r="O23" i="5" s="1"/>
  <c r="N22" i="5"/>
  <c r="O22" i="5" s="1"/>
  <c r="O45" i="5"/>
  <c r="K46" i="5"/>
  <c r="L45" i="5"/>
  <c r="E46" i="5"/>
  <c r="F46" i="5" s="1"/>
  <c r="F45" i="5"/>
  <c r="H46" i="5"/>
  <c r="I45" i="5"/>
  <c r="O43" i="5"/>
  <c r="P9" i="4" s="1"/>
  <c r="L43" i="5"/>
  <c r="I43" i="5"/>
  <c r="C19" i="11"/>
  <c r="C20" i="13"/>
  <c r="C24" i="11"/>
  <c r="C20" i="11"/>
  <c r="C27" i="12"/>
  <c r="C75" i="42"/>
  <c r="D75" i="42"/>
  <c r="J75" i="42" s="1"/>
  <c r="P34" i="13" l="1"/>
  <c r="P35" i="13" s="1"/>
  <c r="P55" i="13"/>
  <c r="P56" i="13" s="1"/>
  <c r="P57" i="13" s="1"/>
  <c r="D34" i="13"/>
  <c r="D35" i="13" s="1"/>
  <c r="D55" i="13"/>
  <c r="D56" i="13" s="1"/>
  <c r="D57" i="13" s="1"/>
  <c r="R34" i="13"/>
  <c r="R35" i="13" s="1"/>
  <c r="R55" i="13"/>
  <c r="R56" i="13" s="1"/>
  <c r="R57" i="13" s="1"/>
  <c r="J34" i="13"/>
  <c r="J35" i="13" s="1"/>
  <c r="J55" i="13"/>
  <c r="J56" i="13" s="1"/>
  <c r="J57" i="13" s="1"/>
  <c r="T34" i="13"/>
  <c r="T35" i="13" s="1"/>
  <c r="T55" i="13"/>
  <c r="T56" i="13" s="1"/>
  <c r="T57" i="13" s="1"/>
  <c r="V34" i="13"/>
  <c r="V35" i="13" s="1"/>
  <c r="V55" i="13"/>
  <c r="V56" i="13" s="1"/>
  <c r="V57" i="13" s="1"/>
  <c r="N34" i="13"/>
  <c r="N35" i="13" s="1"/>
  <c r="N55" i="13"/>
  <c r="N56" i="13" s="1"/>
  <c r="N57" i="13" s="1"/>
  <c r="F34" i="13"/>
  <c r="F35" i="13" s="1"/>
  <c r="F55" i="13"/>
  <c r="F56" i="13" s="1"/>
  <c r="F57" i="13" s="1"/>
  <c r="U34" i="13"/>
  <c r="U35" i="13" s="1"/>
  <c r="U55" i="13"/>
  <c r="U56" i="13" s="1"/>
  <c r="U57" i="13" s="1"/>
  <c r="S34" i="13"/>
  <c r="S35" i="13" s="1"/>
  <c r="S55" i="13"/>
  <c r="S56" i="13" s="1"/>
  <c r="S57" i="13" s="1"/>
  <c r="Q34" i="13"/>
  <c r="Q35" i="13" s="1"/>
  <c r="Q55" i="13"/>
  <c r="Q56" i="13" s="1"/>
  <c r="Q57" i="13" s="1"/>
  <c r="O34" i="13"/>
  <c r="O35" i="13" s="1"/>
  <c r="O55" i="13"/>
  <c r="O56" i="13" s="1"/>
  <c r="O57" i="13" s="1"/>
  <c r="P11" i="4"/>
  <c r="D11" i="4" s="1"/>
  <c r="I75" i="42"/>
  <c r="C20" i="5"/>
  <c r="J9" i="4"/>
  <c r="D9" i="4" s="1"/>
  <c r="W34" i="13"/>
  <c r="W35" i="13" s="1"/>
  <c r="W55" i="13"/>
  <c r="W56" i="13" s="1"/>
  <c r="W57" i="13" s="1"/>
  <c r="M34" i="13"/>
  <c r="M35" i="13" s="1"/>
  <c r="M55" i="13"/>
  <c r="M56" i="13" s="1"/>
  <c r="M57" i="13" s="1"/>
  <c r="L34" i="13"/>
  <c r="L35" i="13" s="1"/>
  <c r="L55" i="13"/>
  <c r="L56" i="13" s="1"/>
  <c r="L57" i="13" s="1"/>
  <c r="K34" i="13"/>
  <c r="K35" i="13" s="1"/>
  <c r="K55" i="13"/>
  <c r="K56" i="13" s="1"/>
  <c r="K57" i="13" s="1"/>
  <c r="H34" i="13"/>
  <c r="H35" i="13" s="1"/>
  <c r="H55" i="13"/>
  <c r="H56" i="13" s="1"/>
  <c r="H57" i="13" s="1"/>
  <c r="G34" i="13"/>
  <c r="G35" i="13" s="1"/>
  <c r="G55" i="13"/>
  <c r="G56" i="13" s="1"/>
  <c r="G57" i="13" s="1"/>
  <c r="E34" i="13"/>
  <c r="E35" i="13" s="1"/>
  <c r="E55" i="13"/>
  <c r="E56" i="13" s="1"/>
  <c r="E57" i="13" s="1"/>
  <c r="J27" i="11"/>
  <c r="C27" i="11"/>
  <c r="L7" i="5"/>
  <c r="M8" i="4" s="1"/>
  <c r="D8" i="4" s="1"/>
  <c r="I23" i="10"/>
  <c r="G23" i="10"/>
  <c r="D27" i="11"/>
  <c r="G27" i="11"/>
  <c r="K27" i="11"/>
  <c r="C43" i="5"/>
  <c r="C15" i="5"/>
  <c r="D23" i="10"/>
  <c r="L27" i="11"/>
  <c r="J23" i="10"/>
  <c r="E27" i="11"/>
  <c r="C22" i="5"/>
  <c r="C8" i="5"/>
  <c r="C45" i="5"/>
  <c r="C9" i="5"/>
  <c r="C32" i="5"/>
  <c r="F7" i="5"/>
  <c r="J18" i="12"/>
  <c r="J17" i="12" s="1"/>
  <c r="I23" i="11"/>
  <c r="F23" i="11"/>
  <c r="H18" i="11"/>
  <c r="H17" i="11" s="1"/>
  <c r="G23" i="12"/>
  <c r="G18" i="11"/>
  <c r="G17" i="11" s="1"/>
  <c r="F23" i="12"/>
  <c r="D23" i="12"/>
  <c r="D18" i="12"/>
  <c r="D17" i="12" s="1"/>
  <c r="H23" i="12"/>
  <c r="E23" i="11"/>
  <c r="D23" i="11"/>
  <c r="D18" i="10"/>
  <c r="I18" i="10"/>
  <c r="F18" i="11"/>
  <c r="F17" i="11" s="1"/>
  <c r="D18" i="11"/>
  <c r="D17" i="11" s="1"/>
  <c r="I23" i="12"/>
  <c r="K18" i="11"/>
  <c r="K17" i="11" s="1"/>
  <c r="E23" i="12"/>
  <c r="E18" i="11"/>
  <c r="E17" i="11" s="1"/>
  <c r="J23" i="12"/>
  <c r="J34" i="12" s="1"/>
  <c r="H18" i="10"/>
  <c r="H17" i="10" s="1"/>
  <c r="H16" i="10" s="1"/>
  <c r="H32" i="10" s="1"/>
  <c r="F18" i="12"/>
  <c r="F17" i="12" s="1"/>
  <c r="F16" i="12" s="1"/>
  <c r="F32" i="12" s="1"/>
  <c r="K18" i="12"/>
  <c r="K17" i="12" s="1"/>
  <c r="F18" i="10"/>
  <c r="F34" i="10" s="1"/>
  <c r="J18" i="11"/>
  <c r="J17" i="11" s="1"/>
  <c r="L23" i="11"/>
  <c r="H18" i="12"/>
  <c r="H17" i="12" s="1"/>
  <c r="E18" i="10"/>
  <c r="K23" i="12"/>
  <c r="E18" i="12"/>
  <c r="E17" i="12" s="1"/>
  <c r="J18" i="10"/>
  <c r="I18" i="11"/>
  <c r="J23" i="11"/>
  <c r="J34" i="11" s="1"/>
  <c r="K23" i="11"/>
  <c r="C23" i="12"/>
  <c r="C18" i="10"/>
  <c r="I17" i="10"/>
  <c r="L18" i="11"/>
  <c r="H23" i="11"/>
  <c r="I18" i="12"/>
  <c r="I17" i="12" s="1"/>
  <c r="C18" i="11"/>
  <c r="C17" i="11" s="1"/>
  <c r="G18" i="12"/>
  <c r="G17" i="12" s="1"/>
  <c r="G18" i="10"/>
  <c r="G23" i="11"/>
  <c r="C21" i="13"/>
  <c r="C17" i="13" s="1"/>
  <c r="C32" i="13" s="1"/>
  <c r="L23" i="5"/>
  <c r="M12" i="4" s="1"/>
  <c r="H24" i="5"/>
  <c r="I24" i="5" s="1"/>
  <c r="F23" i="5"/>
  <c r="C23" i="11"/>
  <c r="C17" i="12"/>
  <c r="C34" i="13" l="1"/>
  <c r="C35" i="13" s="1"/>
  <c r="C55" i="13"/>
  <c r="C56" i="13" s="1"/>
  <c r="C57" i="13" s="1"/>
  <c r="F36" i="10"/>
  <c r="F37" i="10" s="1"/>
  <c r="F60" i="10"/>
  <c r="F61" i="10" s="1"/>
  <c r="F62" i="10" s="1"/>
  <c r="J36" i="11"/>
  <c r="J37" i="11" s="1"/>
  <c r="J60" i="11"/>
  <c r="J61" i="11" s="1"/>
  <c r="J62" i="11" s="1"/>
  <c r="J36" i="12"/>
  <c r="J37" i="12" s="1"/>
  <c r="J60" i="12"/>
  <c r="J61" i="12" s="1"/>
  <c r="J62" i="12" s="1"/>
  <c r="I21" i="5"/>
  <c r="J13" i="4"/>
  <c r="I16" i="10"/>
  <c r="I32" i="10" s="1"/>
  <c r="I34" i="10"/>
  <c r="D34" i="10"/>
  <c r="C7" i="5"/>
  <c r="C23" i="5"/>
  <c r="C28" i="5"/>
  <c r="G34" i="11"/>
  <c r="D16" i="12"/>
  <c r="D32" i="12" s="1"/>
  <c r="H34" i="11"/>
  <c r="D34" i="12"/>
  <c r="D16" i="11"/>
  <c r="D32" i="11" s="1"/>
  <c r="F16" i="11"/>
  <c r="F32" i="11" s="1"/>
  <c r="K34" i="11"/>
  <c r="D34" i="11"/>
  <c r="H34" i="10"/>
  <c r="D17" i="10"/>
  <c r="D16" i="10" s="1"/>
  <c r="D32" i="10" s="1"/>
  <c r="E34" i="11"/>
  <c r="F17" i="10"/>
  <c r="F16" i="10" s="1"/>
  <c r="F32" i="10" s="1"/>
  <c r="E16" i="11"/>
  <c r="E32" i="11" s="1"/>
  <c r="F34" i="11"/>
  <c r="F34" i="12"/>
  <c r="J16" i="12"/>
  <c r="J32" i="12" s="1"/>
  <c r="C34" i="12"/>
  <c r="K16" i="12"/>
  <c r="K32" i="12" s="1"/>
  <c r="K16" i="11"/>
  <c r="K32" i="11" s="1"/>
  <c r="J17" i="10"/>
  <c r="J16" i="10" s="1"/>
  <c r="J32" i="10" s="1"/>
  <c r="J34" i="10"/>
  <c r="L17" i="11"/>
  <c r="L16" i="11" s="1"/>
  <c r="L32" i="11" s="1"/>
  <c r="L34" i="11"/>
  <c r="E17" i="10"/>
  <c r="E16" i="10" s="1"/>
  <c r="E32" i="10" s="1"/>
  <c r="E34" i="10"/>
  <c r="E16" i="12"/>
  <c r="E32" i="12" s="1"/>
  <c r="E34" i="12"/>
  <c r="I16" i="12"/>
  <c r="I32" i="12" s="1"/>
  <c r="I34" i="12"/>
  <c r="H16" i="11"/>
  <c r="H32" i="11" s="1"/>
  <c r="J16" i="11"/>
  <c r="J32" i="11" s="1"/>
  <c r="H34" i="12"/>
  <c r="H16" i="12"/>
  <c r="H32" i="12" s="1"/>
  <c r="G17" i="10"/>
  <c r="G16" i="10" s="1"/>
  <c r="G32" i="10" s="1"/>
  <c r="G34" i="10"/>
  <c r="K34" i="12"/>
  <c r="C34" i="11"/>
  <c r="G16" i="12"/>
  <c r="G32" i="12" s="1"/>
  <c r="G34" i="12"/>
  <c r="C32" i="10"/>
  <c r="I17" i="11"/>
  <c r="I16" i="11" s="1"/>
  <c r="I32" i="11" s="1"/>
  <c r="I34" i="11"/>
  <c r="G16" i="11"/>
  <c r="G32" i="11" s="1"/>
  <c r="C16" i="11"/>
  <c r="C32" i="11" s="1"/>
  <c r="K47" i="5"/>
  <c r="L46" i="5"/>
  <c r="N47" i="5"/>
  <c r="O46" i="5"/>
  <c r="H47" i="5"/>
  <c r="I46" i="5"/>
  <c r="E47" i="5"/>
  <c r="C16" i="12"/>
  <c r="C32" i="12" s="1"/>
  <c r="N24" i="5"/>
  <c r="H25" i="5"/>
  <c r="I25" i="5" s="1"/>
  <c r="J14" i="4" s="1"/>
  <c r="E25" i="5"/>
  <c r="F25" i="5" s="1"/>
  <c r="F24" i="5"/>
  <c r="L25" i="5"/>
  <c r="M14" i="4" s="1"/>
  <c r="L24" i="5"/>
  <c r="M13" i="4" s="1"/>
  <c r="M10" i="4" s="1"/>
  <c r="P12" i="4" l="1"/>
  <c r="D36" i="10"/>
  <c r="D37" i="10" s="1"/>
  <c r="D60" i="10"/>
  <c r="D61" i="10" s="1"/>
  <c r="D62" i="10" s="1"/>
  <c r="J36" i="10"/>
  <c r="J37" i="10" s="1"/>
  <c r="J60" i="10"/>
  <c r="J61" i="10" s="1"/>
  <c r="J62" i="10" s="1"/>
  <c r="I36" i="10"/>
  <c r="I37" i="10" s="1"/>
  <c r="I60" i="10"/>
  <c r="I61" i="10" s="1"/>
  <c r="I62" i="10" s="1"/>
  <c r="E36" i="10"/>
  <c r="E37" i="10" s="1"/>
  <c r="E60" i="10"/>
  <c r="E61" i="10" s="1"/>
  <c r="E62" i="10" s="1"/>
  <c r="H36" i="10"/>
  <c r="H37" i="10" s="1"/>
  <c r="H60" i="10"/>
  <c r="H61" i="10" s="1"/>
  <c r="H62" i="10" s="1"/>
  <c r="G36" i="10"/>
  <c r="G37" i="10" s="1"/>
  <c r="G60" i="10"/>
  <c r="G61" i="10" s="1"/>
  <c r="G62" i="10" s="1"/>
  <c r="H36" i="11"/>
  <c r="H37" i="11" s="1"/>
  <c r="H60" i="11"/>
  <c r="H61" i="11" s="1"/>
  <c r="H62" i="11" s="1"/>
  <c r="K36" i="11"/>
  <c r="K37" i="11" s="1"/>
  <c r="K60" i="11"/>
  <c r="K61" i="11" s="1"/>
  <c r="K62" i="11" s="1"/>
  <c r="G36" i="11"/>
  <c r="G37" i="11" s="1"/>
  <c r="G60" i="11"/>
  <c r="G61" i="11" s="1"/>
  <c r="G62" i="11" s="1"/>
  <c r="E36" i="11"/>
  <c r="E37" i="11" s="1"/>
  <c r="E60" i="11"/>
  <c r="E61" i="11" s="1"/>
  <c r="E62" i="11" s="1"/>
  <c r="D36" i="11"/>
  <c r="D37" i="11" s="1"/>
  <c r="D60" i="11"/>
  <c r="D61" i="11" s="1"/>
  <c r="D62" i="11" s="1"/>
  <c r="C36" i="11"/>
  <c r="C60" i="11"/>
  <c r="C61" i="11" s="1"/>
  <c r="C62" i="11" s="1"/>
  <c r="I36" i="11"/>
  <c r="I37" i="11" s="1"/>
  <c r="I60" i="11"/>
  <c r="I61" i="11" s="1"/>
  <c r="I62" i="11" s="1"/>
  <c r="L36" i="11"/>
  <c r="L37" i="11" s="1"/>
  <c r="L60" i="11"/>
  <c r="L61" i="11" s="1"/>
  <c r="L62" i="11" s="1"/>
  <c r="F36" i="11"/>
  <c r="F37" i="11" s="1"/>
  <c r="F60" i="11"/>
  <c r="F61" i="11" s="1"/>
  <c r="F62" i="11" s="1"/>
  <c r="E36" i="12"/>
  <c r="E37" i="12" s="1"/>
  <c r="E60" i="12"/>
  <c r="E61" i="12" s="1"/>
  <c r="E62" i="12" s="1"/>
  <c r="C36" i="12"/>
  <c r="C60" i="12"/>
  <c r="C61" i="12" s="1"/>
  <c r="C62" i="12" s="1"/>
  <c r="I36" i="12"/>
  <c r="I37" i="12" s="1"/>
  <c r="I60" i="12"/>
  <c r="I61" i="12" s="1"/>
  <c r="I62" i="12" s="1"/>
  <c r="D36" i="12"/>
  <c r="D37" i="12" s="1"/>
  <c r="D60" i="12"/>
  <c r="D61" i="12" s="1"/>
  <c r="D62" i="12" s="1"/>
  <c r="H36" i="12"/>
  <c r="H37" i="12" s="1"/>
  <c r="H60" i="12"/>
  <c r="H61" i="12" s="1"/>
  <c r="H62" i="12" s="1"/>
  <c r="K36" i="12"/>
  <c r="K37" i="12" s="1"/>
  <c r="K60" i="12"/>
  <c r="K61" i="12" s="1"/>
  <c r="K62" i="12" s="1"/>
  <c r="F36" i="12"/>
  <c r="F37" i="12" s="1"/>
  <c r="F60" i="12"/>
  <c r="F61" i="12" s="1"/>
  <c r="F62" i="12" s="1"/>
  <c r="G36" i="12"/>
  <c r="G37" i="12" s="1"/>
  <c r="G60" i="12"/>
  <c r="G61" i="12" s="1"/>
  <c r="G62" i="12" s="1"/>
  <c r="C27" i="5"/>
  <c r="C46" i="5"/>
  <c r="F21" i="5"/>
  <c r="C37" i="12"/>
  <c r="L21" i="5"/>
  <c r="H48" i="5"/>
  <c r="I47" i="5"/>
  <c r="I44" i="5" s="1"/>
  <c r="N48" i="5"/>
  <c r="O48" i="5" s="1"/>
  <c r="P14" i="4" s="1"/>
  <c r="D14" i="4" s="1"/>
  <c r="O47" i="5"/>
  <c r="F47" i="5"/>
  <c r="F44" i="5" s="1"/>
  <c r="E48" i="5"/>
  <c r="K48" i="5"/>
  <c r="L48" i="5" s="1"/>
  <c r="L47" i="5"/>
  <c r="N25" i="5"/>
  <c r="O25" i="5" s="1"/>
  <c r="C25" i="5" s="1"/>
  <c r="O24" i="5"/>
  <c r="O21" i="5" s="1"/>
  <c r="M6" i="37"/>
  <c r="A2" i="37"/>
  <c r="G8" i="37" s="1"/>
  <c r="L12" i="36"/>
  <c r="I12" i="36"/>
  <c r="F12" i="36"/>
  <c r="C12" i="36"/>
  <c r="E12" i="36" s="1"/>
  <c r="L11" i="36"/>
  <c r="I11" i="36"/>
  <c r="F11" i="36"/>
  <c r="C11" i="36"/>
  <c r="B10" i="36"/>
  <c r="A3" i="36"/>
  <c r="N6" i="16"/>
  <c r="O44" i="5" l="1"/>
  <c r="O49" i="5" s="1"/>
  <c r="P13" i="4"/>
  <c r="D13" i="4" s="1"/>
  <c r="E10" i="49"/>
  <c r="E12" i="49" s="1"/>
  <c r="P10" i="4"/>
  <c r="D12" i="4"/>
  <c r="C21" i="5"/>
  <c r="O26" i="5"/>
  <c r="C24" i="5"/>
  <c r="C47" i="5"/>
  <c r="L44" i="5"/>
  <c r="L49" i="5" s="1"/>
  <c r="F48" i="5"/>
  <c r="I48" i="5"/>
  <c r="I49" i="5" s="1"/>
  <c r="I26" i="5"/>
  <c r="L26" i="5"/>
  <c r="C37" i="11"/>
  <c r="J10" i="4"/>
  <c r="D10" i="4" s="1"/>
  <c r="E11" i="36"/>
  <c r="E9" i="36" s="1"/>
  <c r="K12" i="36"/>
  <c r="H11" i="36"/>
  <c r="H9" i="36" s="1"/>
  <c r="N11" i="36"/>
  <c r="N9" i="36" s="1"/>
  <c r="H12" i="36"/>
  <c r="K11" i="36"/>
  <c r="K9" i="36" s="1"/>
  <c r="N12" i="36"/>
  <c r="H8" i="36" l="1"/>
  <c r="C48" i="5"/>
  <c r="C44" i="5"/>
  <c r="F49" i="5"/>
  <c r="C49" i="5" s="1"/>
  <c r="F26" i="5"/>
  <c r="C26" i="5" s="1"/>
  <c r="B9" i="36"/>
  <c r="J15" i="4"/>
  <c r="B12" i="36"/>
  <c r="P15" i="4"/>
  <c r="M15" i="4"/>
  <c r="H13" i="36"/>
  <c r="F9" i="3" s="1"/>
  <c r="K8" i="36"/>
  <c r="K13" i="36" s="1"/>
  <c r="H9" i="3" s="1"/>
  <c r="N8" i="36"/>
  <c r="N13" i="36" s="1"/>
  <c r="J9" i="3" s="1"/>
  <c r="B11" i="36"/>
  <c r="E8" i="36"/>
  <c r="G15" i="4" l="1"/>
  <c r="B8" i="36"/>
  <c r="J16" i="4"/>
  <c r="P16" i="4"/>
  <c r="M16" i="4"/>
  <c r="D15" i="4"/>
  <c r="E13" i="36"/>
  <c r="D9" i="3" s="1"/>
  <c r="B9" i="3" l="1"/>
  <c r="G16" i="4"/>
  <c r="B13" i="36"/>
  <c r="D17" i="4" s="1"/>
  <c r="D18" i="4" s="1"/>
  <c r="C48" i="15"/>
  <c r="I48" i="15" s="1"/>
  <c r="C49" i="15"/>
  <c r="I49" i="15" s="1"/>
  <c r="C38" i="15"/>
  <c r="C29" i="15"/>
  <c r="G9" i="3" l="1"/>
  <c r="C18" i="15" l="1"/>
  <c r="C21" i="15" s="1"/>
  <c r="A39" i="29" l="1"/>
  <c r="B39" i="29"/>
  <c r="A40" i="29"/>
  <c r="B40" i="29"/>
  <c r="A13" i="29"/>
  <c r="B13" i="29"/>
  <c r="B18" i="29"/>
  <c r="A31" i="29"/>
  <c r="B31" i="29"/>
  <c r="A32" i="29"/>
  <c r="B32" i="29"/>
  <c r="A36" i="29"/>
  <c r="B36" i="29"/>
  <c r="A37" i="29"/>
  <c r="B37" i="29"/>
  <c r="A38" i="29"/>
  <c r="B38" i="29"/>
  <c r="B11" i="29"/>
  <c r="G16" i="13" l="1"/>
  <c r="H16" i="13"/>
  <c r="A2" i="16" l="1"/>
  <c r="G8" i="16" s="1"/>
  <c r="F16" i="13" l="1"/>
  <c r="E16" i="13"/>
  <c r="D16" i="13"/>
  <c r="C16" i="13"/>
  <c r="A3" i="11"/>
  <c r="H15" i="11"/>
  <c r="G15" i="11"/>
  <c r="F15" i="11"/>
  <c r="E15" i="11"/>
  <c r="D15" i="11"/>
  <c r="C15" i="11"/>
  <c r="A3" i="10"/>
  <c r="O17" i="4"/>
  <c r="L17" i="4"/>
  <c r="C47" i="15"/>
  <c r="I47" i="15" s="1"/>
  <c r="C46" i="15"/>
  <c r="I46" i="15" s="1"/>
  <c r="C45" i="15"/>
  <c r="I45" i="15" s="1"/>
  <c r="C44" i="15"/>
  <c r="I44" i="15" s="1"/>
  <c r="C43" i="15"/>
  <c r="I43" i="15" s="1"/>
  <c r="C33" i="15"/>
  <c r="C26" i="15"/>
  <c r="C32" i="15" s="1"/>
  <c r="C50" i="43" s="1"/>
  <c r="C25" i="15"/>
  <c r="C38" i="43" l="1"/>
  <c r="I17" i="4"/>
  <c r="I42" i="15"/>
  <c r="C98" i="43" l="1"/>
  <c r="C50" i="15"/>
  <c r="I50" i="15" s="1"/>
  <c r="M17" i="4"/>
  <c r="Q16" i="4"/>
  <c r="Q17" i="4" s="1"/>
  <c r="P17" i="4"/>
  <c r="P18" i="4" s="1"/>
  <c r="K16" i="4"/>
  <c r="K17" i="4" s="1"/>
  <c r="J17" i="4"/>
  <c r="N16" i="4" l="1"/>
  <c r="N17" i="4" s="1"/>
  <c r="E16" i="4"/>
  <c r="E17" i="4" s="1"/>
  <c r="G17" i="4" l="1"/>
  <c r="H16" i="4"/>
  <c r="H17" i="4" s="1"/>
  <c r="J18" i="4"/>
  <c r="G18" i="4" l="1"/>
  <c r="M18" i="4"/>
  <c r="O14" i="4" l="1"/>
  <c r="Q14" i="4" s="1"/>
  <c r="J16" i="3"/>
  <c r="O13" i="4" s="1"/>
  <c r="Q13" i="4" s="1"/>
  <c r="J15" i="3"/>
  <c r="J14" i="3"/>
  <c r="O11" i="4" s="1"/>
  <c r="Q11" i="4" s="1"/>
  <c r="L14" i="4"/>
  <c r="N14" i="4" s="1"/>
  <c r="H16" i="3"/>
  <c r="H15" i="3"/>
  <c r="L12" i="4" s="1"/>
  <c r="N12" i="4" s="1"/>
  <c r="H14" i="3"/>
  <c r="L11" i="4" s="1"/>
  <c r="N11" i="4" s="1"/>
  <c r="I14" i="4"/>
  <c r="K14" i="4" s="1"/>
  <c r="F16" i="3"/>
  <c r="I13" i="4" s="1"/>
  <c r="K13" i="4" s="1"/>
  <c r="F15" i="3"/>
  <c r="F14" i="3"/>
  <c r="I11" i="4" s="1"/>
  <c r="K11" i="4" s="1"/>
  <c r="D16" i="3"/>
  <c r="F13" i="4" s="1"/>
  <c r="H13" i="4" s="1"/>
  <c r="D15" i="3"/>
  <c r="F12" i="4" s="1"/>
  <c r="H12" i="4" s="1"/>
  <c r="D14" i="3"/>
  <c r="F11" i="4" s="1"/>
  <c r="H11" i="4" s="1"/>
  <c r="B16" i="3"/>
  <c r="B15" i="3"/>
  <c r="B14" i="3"/>
  <c r="A3" i="3"/>
  <c r="K9" i="3"/>
  <c r="I9" i="3"/>
  <c r="L33" i="2"/>
  <c r="L28" i="2"/>
  <c r="L27" i="2"/>
  <c r="L26" i="2"/>
  <c r="L25" i="2"/>
  <c r="L24" i="2"/>
  <c r="L23" i="2"/>
  <c r="L21" i="2"/>
  <c r="L20" i="2"/>
  <c r="L19" i="2"/>
  <c r="L18" i="2"/>
  <c r="L17" i="2"/>
  <c r="L16" i="2"/>
  <c r="L15" i="2"/>
  <c r="L14" i="2"/>
  <c r="L11" i="2"/>
  <c r="L10" i="2"/>
  <c r="A3" i="2"/>
  <c r="K36" i="2"/>
  <c r="K35" i="2"/>
  <c r="K33" i="2"/>
  <c r="K28" i="2"/>
  <c r="K27" i="2"/>
  <c r="K25" i="2"/>
  <c r="K24" i="2"/>
  <c r="K23" i="2"/>
  <c r="K21" i="2"/>
  <c r="K20" i="2"/>
  <c r="K19" i="2"/>
  <c r="K18" i="2"/>
  <c r="K17" i="2"/>
  <c r="K16" i="2"/>
  <c r="K15" i="2"/>
  <c r="K14" i="2"/>
  <c r="K11" i="2"/>
  <c r="K10" i="2"/>
  <c r="I36" i="2"/>
  <c r="I33" i="2"/>
  <c r="I28" i="2"/>
  <c r="I27" i="2"/>
  <c r="I26" i="2"/>
  <c r="I25" i="2"/>
  <c r="I24" i="2"/>
  <c r="I23" i="2"/>
  <c r="I21" i="2"/>
  <c r="I20" i="2"/>
  <c r="I19" i="2"/>
  <c r="I18" i="2"/>
  <c r="I17" i="2"/>
  <c r="I16" i="2"/>
  <c r="I15" i="2"/>
  <c r="I14" i="2"/>
  <c r="I11" i="2"/>
  <c r="I10" i="2"/>
  <c r="G36" i="2"/>
  <c r="G35" i="2"/>
  <c r="G28" i="2"/>
  <c r="G27" i="2"/>
  <c r="G26" i="2"/>
  <c r="G25" i="2"/>
  <c r="G24" i="2"/>
  <c r="G23" i="2"/>
  <c r="G21" i="2"/>
  <c r="G20" i="2"/>
  <c r="G19" i="2"/>
  <c r="G18" i="2"/>
  <c r="G17" i="2"/>
  <c r="G16" i="2"/>
  <c r="G15" i="2"/>
  <c r="G14" i="2"/>
  <c r="G11" i="2"/>
  <c r="G10" i="2"/>
  <c r="E36" i="2"/>
  <c r="E35" i="2"/>
  <c r="E33" i="2"/>
  <c r="E28" i="2"/>
  <c r="E27" i="2"/>
  <c r="E26" i="2"/>
  <c r="E25" i="2"/>
  <c r="E24" i="2"/>
  <c r="E23" i="2"/>
  <c r="E21" i="2"/>
  <c r="E20" i="2"/>
  <c r="E19" i="2"/>
  <c r="E18" i="2"/>
  <c r="E17" i="2"/>
  <c r="E16" i="2"/>
  <c r="E15" i="2"/>
  <c r="E14" i="2"/>
  <c r="E11" i="2"/>
  <c r="E10" i="2"/>
  <c r="J22" i="2"/>
  <c r="J12" i="3" s="1"/>
  <c r="J13" i="2"/>
  <c r="H32" i="2"/>
  <c r="I32" i="2" s="1"/>
  <c r="H22" i="2"/>
  <c r="H12" i="3" s="1"/>
  <c r="H13" i="2"/>
  <c r="F22" i="2"/>
  <c r="F13" i="2"/>
  <c r="D32" i="2"/>
  <c r="E32" i="2" s="1"/>
  <c r="D22" i="2"/>
  <c r="D12" i="3" s="1"/>
  <c r="D13" i="2"/>
  <c r="B22" i="2"/>
  <c r="B13" i="2"/>
  <c r="F12" i="3" l="1"/>
  <c r="G22" i="2"/>
  <c r="L8" i="2"/>
  <c r="I9" i="4"/>
  <c r="K9" i="4" s="1"/>
  <c r="E9" i="4"/>
  <c r="O9" i="4"/>
  <c r="Q9" i="4" s="1"/>
  <c r="I22" i="2"/>
  <c r="E22" i="2"/>
  <c r="B12" i="2"/>
  <c r="E11" i="4"/>
  <c r="E13" i="4"/>
  <c r="F9" i="4"/>
  <c r="H9" i="4" s="1"/>
  <c r="L9" i="4"/>
  <c r="N9" i="4" s="1"/>
  <c r="L32" i="2"/>
  <c r="E12" i="4"/>
  <c r="F14" i="4"/>
  <c r="E17" i="3"/>
  <c r="D13" i="3"/>
  <c r="F10" i="4" s="1"/>
  <c r="H10" i="4" s="1"/>
  <c r="F13" i="3"/>
  <c r="I10" i="4" s="1"/>
  <c r="K10" i="4" s="1"/>
  <c r="I12" i="4"/>
  <c r="K12" i="4" s="1"/>
  <c r="J13" i="3"/>
  <c r="O10" i="4" s="1"/>
  <c r="Q10" i="4" s="1"/>
  <c r="O12" i="4"/>
  <c r="Q12" i="4" s="1"/>
  <c r="H13" i="3"/>
  <c r="L10" i="4" s="1"/>
  <c r="N10" i="4" s="1"/>
  <c r="L13" i="4"/>
  <c r="N13" i="4" s="1"/>
  <c r="E13" i="2"/>
  <c r="K32" i="2"/>
  <c r="L22" i="2"/>
  <c r="F12" i="2"/>
  <c r="F38" i="2" s="1"/>
  <c r="L13" i="2"/>
  <c r="G13" i="2"/>
  <c r="J12" i="2"/>
  <c r="J38" i="2" s="1"/>
  <c r="K22" i="2"/>
  <c r="H12" i="2"/>
  <c r="H38" i="2" s="1"/>
  <c r="K13" i="2"/>
  <c r="I13" i="2"/>
  <c r="D12" i="2"/>
  <c r="D38" i="2" s="1"/>
  <c r="H14" i="4" l="1"/>
  <c r="C14" i="4"/>
  <c r="E14" i="4" s="1"/>
  <c r="H41" i="2"/>
  <c r="H8" i="3" s="1"/>
  <c r="I38" i="2"/>
  <c r="J41" i="2"/>
  <c r="J8" i="3" s="1"/>
  <c r="K38" i="2"/>
  <c r="G38" i="2"/>
  <c r="F41" i="2"/>
  <c r="F8" i="3" s="1"/>
  <c r="F10" i="3" s="1"/>
  <c r="D41" i="2"/>
  <c r="D8" i="3" s="1"/>
  <c r="D10" i="3" s="1"/>
  <c r="E38" i="2"/>
  <c r="C38" i="2"/>
  <c r="K12" i="2"/>
  <c r="I12" i="2"/>
  <c r="E12" i="2"/>
  <c r="G12" i="2"/>
  <c r="L12" i="2"/>
  <c r="G8" i="2"/>
  <c r="K8" i="2"/>
  <c r="C37" i="2"/>
  <c r="I8" i="2"/>
  <c r="E8" i="2"/>
  <c r="C30" i="2" l="1"/>
  <c r="C33" i="2"/>
  <c r="C29" i="2"/>
  <c r="C31" i="2"/>
  <c r="C32" i="2"/>
  <c r="C22" i="2"/>
  <c r="C34" i="2"/>
  <c r="F11" i="3"/>
  <c r="F18" i="3" s="1"/>
  <c r="C41" i="2"/>
  <c r="H11" i="3"/>
  <c r="H18" i="3" s="1"/>
  <c r="H10" i="3"/>
  <c r="J11" i="3"/>
  <c r="O8" i="4" s="1"/>
  <c r="O15" i="4" s="1"/>
  <c r="O18" i="4" s="1"/>
  <c r="J10" i="3"/>
  <c r="G41" i="2"/>
  <c r="E41" i="2"/>
  <c r="K41" i="2"/>
  <c r="L41" i="2"/>
  <c r="L38" i="2"/>
  <c r="I41" i="2"/>
  <c r="C9" i="2"/>
  <c r="D11" i="3"/>
  <c r="D18" i="3" s="1"/>
  <c r="C27" i="2"/>
  <c r="C23" i="2"/>
  <c r="C19" i="2"/>
  <c r="C15" i="2"/>
  <c r="C11" i="2"/>
  <c r="C26" i="2"/>
  <c r="C18" i="2"/>
  <c r="C14" i="2"/>
  <c r="C10" i="2"/>
  <c r="C36" i="2"/>
  <c r="C28" i="2"/>
  <c r="C25" i="2"/>
  <c r="C21" i="2"/>
  <c r="C17" i="2"/>
  <c r="C13" i="2"/>
  <c r="C35" i="2"/>
  <c r="C24" i="2"/>
  <c r="C20" i="2"/>
  <c r="C16" i="2"/>
  <c r="C12" i="2"/>
  <c r="C8" i="2"/>
  <c r="C41" i="3" l="1"/>
  <c r="C42" i="3"/>
  <c r="C57" i="3"/>
  <c r="C25" i="3"/>
  <c r="C58" i="3"/>
  <c r="C26" i="3"/>
  <c r="L8" i="4"/>
  <c r="L15" i="4" s="1"/>
  <c r="L18" i="4" s="1"/>
  <c r="J18" i="3"/>
  <c r="F8" i="4"/>
  <c r="C9" i="3"/>
  <c r="Q8" i="4"/>
  <c r="Q15" i="4" s="1"/>
  <c r="Q18" i="4" s="1"/>
  <c r="I8" i="4"/>
  <c r="H8" i="4" l="1"/>
  <c r="H15" i="4" s="1"/>
  <c r="H18" i="4" s="1"/>
  <c r="C8" i="4"/>
  <c r="C15" i="4" s="1"/>
  <c r="C49" i="3"/>
  <c r="C62" i="3"/>
  <c r="C33" i="3"/>
  <c r="C32" i="3"/>
  <c r="C31" i="3"/>
  <c r="C30" i="3"/>
  <c r="C63" i="3"/>
  <c r="C61" i="3"/>
  <c r="C65" i="3"/>
  <c r="C48" i="3"/>
  <c r="C64" i="3"/>
  <c r="C47" i="3"/>
  <c r="C44" i="3"/>
  <c r="C60" i="3"/>
  <c r="C46" i="3"/>
  <c r="C28" i="3"/>
  <c r="C29" i="3"/>
  <c r="C59" i="3"/>
  <c r="C45" i="3"/>
  <c r="C43" i="3"/>
  <c r="C66" i="3"/>
  <c r="C50" i="3"/>
  <c r="C27" i="3"/>
  <c r="C34" i="3"/>
  <c r="N8" i="4"/>
  <c r="N15" i="4" s="1"/>
  <c r="N18" i="4" s="1"/>
  <c r="K8" i="4"/>
  <c r="K15" i="4" s="1"/>
  <c r="K18" i="4" s="1"/>
  <c r="I15" i="4"/>
  <c r="I18" i="4" s="1"/>
  <c r="F15" i="4"/>
  <c r="F18" i="4" s="1"/>
  <c r="E10" i="3"/>
  <c r="C10" i="3"/>
  <c r="K10" i="3"/>
  <c r="I10" i="3"/>
  <c r="G10" i="3"/>
  <c r="C16" i="3"/>
  <c r="C15" i="3"/>
  <c r="C12" i="3"/>
  <c r="C14" i="3"/>
  <c r="C17" i="3"/>
  <c r="B18" i="3"/>
  <c r="G18" i="3" s="1"/>
  <c r="K17" i="3"/>
  <c r="K16" i="3"/>
  <c r="K15" i="3"/>
  <c r="K14" i="3"/>
  <c r="I17" i="3"/>
  <c r="I16" i="3"/>
  <c r="I15" i="3"/>
  <c r="I14" i="3"/>
  <c r="I12" i="3"/>
  <c r="G17" i="3"/>
  <c r="G16" i="3"/>
  <c r="G15" i="3"/>
  <c r="G14" i="3"/>
  <c r="E16" i="3"/>
  <c r="E15" i="3"/>
  <c r="E14" i="3"/>
  <c r="C13" i="3" l="1"/>
  <c r="I11" i="3"/>
  <c r="E13" i="3"/>
  <c r="E10" i="4"/>
  <c r="K12" i="3"/>
  <c r="G13" i="3"/>
  <c r="K13" i="3"/>
  <c r="I13" i="3"/>
  <c r="G8" i="3"/>
  <c r="G12" i="3"/>
  <c r="E12" i="3"/>
  <c r="I8" i="3"/>
  <c r="G11" i="3" l="1"/>
  <c r="C11" i="3"/>
  <c r="E11" i="3"/>
  <c r="K11" i="3"/>
  <c r="C18" i="4"/>
  <c r="K8" i="3"/>
  <c r="E8" i="3"/>
  <c r="C18" i="3" l="1"/>
  <c r="E18" i="3"/>
  <c r="K18" i="3"/>
  <c r="I18" i="3"/>
  <c r="E8" i="4"/>
  <c r="E15" i="4" s="1"/>
  <c r="E18" i="4" s="1"/>
  <c r="I23" i="13" l="1"/>
  <c r="I21" i="13" s="1"/>
  <c r="I17" i="13" s="1"/>
  <c r="I28" i="13"/>
  <c r="I30" i="13"/>
  <c r="I31" i="13"/>
  <c r="I29" i="13"/>
  <c r="I26" i="13"/>
  <c r="I27" i="13" l="1"/>
  <c r="I32" i="13"/>
  <c r="I34" i="13"/>
  <c r="I35" i="13" s="1"/>
  <c r="I55" i="13"/>
  <c r="I56" i="13" s="1"/>
  <c r="I57" i="13" s="1"/>
</calcChain>
</file>

<file path=xl/sharedStrings.xml><?xml version="1.0" encoding="utf-8"?>
<sst xmlns="http://schemas.openxmlformats.org/spreadsheetml/2006/main" count="3577" uniqueCount="551">
  <si>
    <t>Intitulé</t>
  </si>
  <si>
    <t>Hors OSP</t>
  </si>
  <si>
    <t>OSP</t>
  </si>
  <si>
    <t>Marge équitable</t>
  </si>
  <si>
    <t>Redevance de voirie</t>
  </si>
  <si>
    <t>T-MT</t>
  </si>
  <si>
    <t>MT</t>
  </si>
  <si>
    <t>T-BT</t>
  </si>
  <si>
    <t>BT</t>
  </si>
  <si>
    <t>Eur</t>
  </si>
  <si>
    <t>%</t>
  </si>
  <si>
    <t>I. Tarif pour l'utilisation du réseau de distribution</t>
  </si>
  <si>
    <t>A. Terme capacitaire</t>
  </si>
  <si>
    <t>a) Pour les raccordements avec mesure de pointe</t>
  </si>
  <si>
    <t>B. Terme fixe</t>
  </si>
  <si>
    <t>Heures creuses</t>
  </si>
  <si>
    <t>Impôts sur le revenu</t>
  </si>
  <si>
    <t>TOTAL</t>
  </si>
  <si>
    <t xml:space="preserve">II. Tarif pour les Obligations de Service Public </t>
  </si>
  <si>
    <t xml:space="preserve">CLIENTS TYPE EUROSTAT </t>
  </si>
  <si>
    <t>kWh heures creuses</t>
  </si>
  <si>
    <t>kWh exclusif nuit</t>
  </si>
  <si>
    <t>kWh total heures creuses</t>
  </si>
  <si>
    <t xml:space="preserve">kWh total </t>
  </si>
  <si>
    <t>kVArh</t>
  </si>
  <si>
    <t>Tarif unitaire</t>
  </si>
  <si>
    <t>Calcul clients type T-BT</t>
  </si>
  <si>
    <t>Prélèvements</t>
  </si>
  <si>
    <t>Injection</t>
  </si>
  <si>
    <t>Calcul clients type BT</t>
  </si>
  <si>
    <t>Da</t>
  </si>
  <si>
    <t>Db</t>
  </si>
  <si>
    <t>Dc</t>
  </si>
  <si>
    <t>Dc1</t>
  </si>
  <si>
    <t>Dd</t>
  </si>
  <si>
    <t>De</t>
  </si>
  <si>
    <t>kW</t>
  </si>
  <si>
    <t>Autres impôts</t>
  </si>
  <si>
    <t>TOTAL Revenu Autorisé</t>
  </si>
  <si>
    <t>TMT</t>
  </si>
  <si>
    <t>TBT</t>
  </si>
  <si>
    <t>Tarif</t>
  </si>
  <si>
    <t>Produit</t>
  </si>
  <si>
    <t>Coûts</t>
  </si>
  <si>
    <t>Produits</t>
  </si>
  <si>
    <t>Ecart</t>
  </si>
  <si>
    <t>Niveau de tension</t>
  </si>
  <si>
    <t>Sous-total fournis par le réseau</t>
  </si>
  <si>
    <t>Sous-total infeed</t>
  </si>
  <si>
    <t>CLIENTS TYPE CWaPE</t>
  </si>
  <si>
    <t>KWe</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</si>
  <si>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</si>
  <si>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</si>
  <si>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</si>
  <si>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</si>
  <si>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</si>
  <si>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</si>
  <si>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</si>
  <si>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</si>
  <si>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</si>
  <si>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</si>
  <si>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</si>
  <si>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</si>
  <si>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</si>
  <si>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</si>
  <si>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</si>
  <si>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GRT</t>
  </si>
  <si>
    <t>Prélèvement (kWh)</t>
  </si>
  <si>
    <t>Heures pleines (kWh)</t>
  </si>
  <si>
    <t>Heures creuses (kWh)</t>
  </si>
  <si>
    <t>Injections sur réseau de distribution (kWh) (signe négatif)</t>
  </si>
  <si>
    <t>Transit sortant (kWh)</t>
  </si>
  <si>
    <t>Pertes en réseau (kWh)</t>
  </si>
  <si>
    <t>Eclairage public (kWh)</t>
  </si>
  <si>
    <t>a</t>
  </si>
  <si>
    <t>Cellules remplies par le GRD</t>
  </si>
  <si>
    <t>TAB1</t>
  </si>
  <si>
    <t>TAB2</t>
  </si>
  <si>
    <t>TAB3</t>
  </si>
  <si>
    <t>Charges nettes contrôlables</t>
  </si>
  <si>
    <t>Charges nettes contrôlables OSP</t>
  </si>
  <si>
    <t xml:space="preserve">Redevance de voirie </t>
  </si>
  <si>
    <t>Concordance</t>
  </si>
  <si>
    <t>Coûts imputés au tarif d'utilisation du réseau de distribution</t>
  </si>
  <si>
    <t>Coûts imputés au tarif des surcharges</t>
  </si>
  <si>
    <t>Coûts imputés aux tarif des soldes régulatoires</t>
  </si>
  <si>
    <t>Coûts imputés au tarif d'Obligations de Service Public</t>
  </si>
  <si>
    <t>Heures normales</t>
  </si>
  <si>
    <t xml:space="preserve">Heures pleines </t>
  </si>
  <si>
    <t>Exclusif de nuit</t>
  </si>
  <si>
    <t xml:space="preserve">III. Tarif pour les surcharges  </t>
  </si>
  <si>
    <t xml:space="preserve">IV. Tarif pour les soldes régulatoires </t>
  </si>
  <si>
    <t xml:space="preserve">C. Terme proportionnel </t>
  </si>
  <si>
    <t>Transit entrant (kWh) (signe négatif)</t>
  </si>
  <si>
    <t>Heures normales (kWh)</t>
  </si>
  <si>
    <t>Exclusif de nuit (kWh)</t>
  </si>
  <si>
    <t>Nombre d'EAN</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</si>
  <si>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</si>
  <si>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</si>
  <si>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</si>
  <si>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</si>
  <si>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</si>
  <si>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</si>
  <si>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</si>
  <si>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</si>
  <si>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</si>
  <si>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</si>
  <si>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</si>
  <si>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</si>
  <si>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</si>
  <si>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</si>
  <si>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</si>
  <si>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</si>
  <si>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 xml:space="preserve">- Injection -                 </t>
  </si>
  <si>
    <t>BT &gt;10kVA</t>
  </si>
  <si>
    <t xml:space="preserve">Capacité d'injection flexible </t>
  </si>
  <si>
    <t>(EUR/kVA)</t>
  </si>
  <si>
    <t>Capacité d'injection permanente</t>
  </si>
  <si>
    <t>(EUR/an)</t>
  </si>
  <si>
    <t>TAB5</t>
  </si>
  <si>
    <t>TAB5.1</t>
  </si>
  <si>
    <t>TAB6</t>
  </si>
  <si>
    <t>Tarif à compléter par le GRD</t>
  </si>
  <si>
    <t>TAB7.1</t>
  </si>
  <si>
    <t>TAB7.2</t>
  </si>
  <si>
    <t>TAB7.3</t>
  </si>
  <si>
    <t>TAB7.4</t>
  </si>
  <si>
    <t>kWh heures pleines</t>
  </si>
  <si>
    <t>Variable</t>
  </si>
  <si>
    <t xml:space="preserve">Charges et produits non-contrôlables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</si>
  <si>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</si>
  <si>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</si>
  <si>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</si>
  <si>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</si>
  <si>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</si>
  <si>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</si>
  <si>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</si>
  <si>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</si>
  <si>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Charges d’achat des certificats verts </t>
  </si>
  <si>
    <t>Quote-part  des soldes régulatoires années précédentes</t>
  </si>
  <si>
    <t>TABa</t>
  </si>
  <si>
    <t>Liste des annexes à fournir</t>
  </si>
  <si>
    <t>TABb</t>
  </si>
  <si>
    <t>Instructions pour compléter le modèle de rapport</t>
  </si>
  <si>
    <t>Transposition du revenu autorisé par niveau de tension</t>
  </si>
  <si>
    <t>Synthèse du revenu autorisé par tarif et par niveau de tension</t>
  </si>
  <si>
    <t>Kwh distribués (prélèvement et injection)</t>
  </si>
  <si>
    <t xml:space="preserve">Date de dépôt de la proposition de tarifs </t>
  </si>
  <si>
    <t>Synthèse des produits prévisionnels issus des tarifs d'injection</t>
  </si>
  <si>
    <t>Réconciliation des charges et produits (prélèvement et injection)</t>
  </si>
  <si>
    <t>Simulations des coûts de distribution pour les clients-type - niveau TMT</t>
  </si>
  <si>
    <t>Simulations des coûts de distribution pour les clients-type - niveau MT</t>
  </si>
  <si>
    <t>Simulations des coûts de distribution pour les clients-type - niveau TBT</t>
  </si>
  <si>
    <t>Simulations des coûts de distribution pour les clients-type - niveau BT</t>
  </si>
  <si>
    <t>Retour page de garde</t>
  </si>
  <si>
    <t>N° annexe</t>
  </si>
  <si>
    <t>Tableau concerné</t>
  </si>
  <si>
    <t>Description</t>
  </si>
  <si>
    <t>Annexe 1</t>
  </si>
  <si>
    <t>TAB 1</t>
  </si>
  <si>
    <t>Annexe 2</t>
  </si>
  <si>
    <t>Annexe 3</t>
  </si>
  <si>
    <t>TAB 3</t>
  </si>
  <si>
    <t>Annexe 4</t>
  </si>
  <si>
    <t>Annexe 5</t>
  </si>
  <si>
    <t>Annexe 6</t>
  </si>
  <si>
    <t>Annexe 7</t>
  </si>
  <si>
    <t>Tarifs périodiques</t>
  </si>
  <si>
    <t>Annexe 8</t>
  </si>
  <si>
    <t>Une note explicative décrivant les clés de répartition utilisées pour répartir chaque élément du revenu autorisé entre les niveaux de tension</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</si>
  <si>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</si>
  <si>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</si>
  <si>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</si>
  <si>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Ie1'</t>
  </si>
  <si>
    <t>Ie2'</t>
  </si>
  <si>
    <t>If1'</t>
  </si>
  <si>
    <t>If2'</t>
  </si>
  <si>
    <t>Ib(a)'</t>
  </si>
  <si>
    <t>Ib(b)'</t>
  </si>
  <si>
    <t>Ib(c)'</t>
  </si>
  <si>
    <t>Ic'</t>
  </si>
  <si>
    <t>Id(a)'</t>
  </si>
  <si>
    <t>Id(b)'</t>
  </si>
  <si>
    <t>Puissances - Prélèvement</t>
  </si>
  <si>
    <t>Puissances - Injection</t>
  </si>
  <si>
    <t>Heures pleines EP (kWh)</t>
  </si>
  <si>
    <t>Heures creuses EP (kWh)</t>
  </si>
  <si>
    <t>Ib(d)'</t>
  </si>
  <si>
    <t>Ib(e)'</t>
  </si>
  <si>
    <t>Pointe historique pendant la période tarifaire de pointe</t>
  </si>
  <si>
    <t>Pointe du mois pendant la période tarifaire de pointe</t>
  </si>
  <si>
    <t>Injection Grands postes Elia/RTE (kWh) (signe négatif)</t>
  </si>
  <si>
    <t>Tous niveaux de tension</t>
  </si>
  <si>
    <t>Estimation des volumes et puissances - Synthèse</t>
  </si>
  <si>
    <t>Estimation des volumes et puissances - Tarifs d'injection</t>
  </si>
  <si>
    <t>TAB3.1</t>
  </si>
  <si>
    <t>TAB3.2</t>
  </si>
  <si>
    <t>TAB3.3</t>
  </si>
  <si>
    <t>TAB4.1.1</t>
  </si>
  <si>
    <t>TAB4.1.2</t>
  </si>
  <si>
    <t>KWh (heures creuses)</t>
  </si>
  <si>
    <t>KWh (heures pleines)</t>
  </si>
  <si>
    <t>KWh (heures normales)</t>
  </si>
  <si>
    <t>TAB4.6</t>
  </si>
  <si>
    <t>Tarif de prélèvement BT (EUR/kWh) | Distribution</t>
  </si>
  <si>
    <t>Tarif de prélèvement BT (EUR/kWh) | Transport</t>
  </si>
  <si>
    <t>Différence observée</t>
  </si>
  <si>
    <t>Hypothèse de production en (kWh/kWe)</t>
  </si>
  <si>
    <t>Tarifs d'injection</t>
  </si>
  <si>
    <t>Volume soumis à l'exonération de redevance voirie</t>
  </si>
  <si>
    <t>Kwh distribués</t>
  </si>
  <si>
    <t xml:space="preserve">Kwh distribués </t>
  </si>
  <si>
    <t>Coefficient de dégressivité</t>
  </si>
  <si>
    <t>TOTAL avant application éventuelle du coefficient de dégressivité</t>
  </si>
  <si>
    <t>Kwh injectés</t>
  </si>
  <si>
    <t>Revenu autorisé après déduction des recettes relatives aux tarifs d'injection</t>
  </si>
  <si>
    <t>Le détail des coûts nets (après déduction des produits/gains) imputés à l'injection renseignés au tableau 6</t>
  </si>
  <si>
    <t>Recettes relatives aux tarifs d'injection</t>
  </si>
  <si>
    <t>TOTAL coûts imputés aux tarifs de prélèvement</t>
  </si>
  <si>
    <t>Tarif attendu (EUR/kWe)</t>
  </si>
  <si>
    <t>Tarif proposé (EUR/kWe)</t>
  </si>
  <si>
    <t>Contrôle calcul tarif capacitaire prosumers</t>
  </si>
  <si>
    <t>TAB 6</t>
  </si>
  <si>
    <t>Charges de pension non-capitalisées</t>
  </si>
  <si>
    <t>Somme de la moyenne des pointes historiques (kW)</t>
  </si>
  <si>
    <t>Somme de la moyenne des pointes mensuelles (kW)</t>
  </si>
  <si>
    <t>Charges nettes contrôlables autres</t>
  </si>
  <si>
    <t>Charges nettes contrôlables liées aux immobilisations</t>
  </si>
  <si>
    <t xml:space="preserve">Charges émanant de factures émises par la société FeReSO ou d'autres sociétés dans le cadre du processus de réconciliation </t>
  </si>
  <si>
    <t>Charge fiscale résultant de l'application de l'impôt des sociétés sur la marge bénéficiaire équitable</t>
  </si>
  <si>
    <t xml:space="preserve">Produits issus de la facturation de la fourniture d’électricité à la clientèle propre du gestionnaire de réseau de distribution ainsi que le montant de la compensation perçue et résultant de l’application du tarif social </t>
  </si>
  <si>
    <t>Marge équitable RAB hors PV de réévaluation</t>
  </si>
  <si>
    <t>Marge équitable PV de réévaluation</t>
  </si>
  <si>
    <t xml:space="preserve">Soldes régulatoires déjà affectés </t>
  </si>
  <si>
    <t>TOTAL RA approuvé</t>
  </si>
  <si>
    <t>Soldes régulatoires approuvés à affecter</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</si>
  <si>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lister et détailler chaque modification apportée au modèle de rapport dans un onglet supplémentaire intitulé "TAB corrections".</t>
  </si>
  <si>
    <t>Marge OSP</t>
  </si>
  <si>
    <r>
      <t xml:space="preserve">Puissance nette développable des installations de production  ≤ 10 kVA (kWe) </t>
    </r>
    <r>
      <rPr>
        <sz val="6"/>
        <color theme="1"/>
        <rFont val="Trebuchet MS"/>
        <family val="2"/>
      </rPr>
      <t>auxquelles le système de plafonnement s'applique, conformément à l'article 81 §3 de la méthodologie tarifaire 25-29</t>
    </r>
  </si>
  <si>
    <t>Estimation des volumes et puissances - Tarifs de prélèvement avec facturation du terme capacitaire</t>
  </si>
  <si>
    <t>TAB3 : Ce tableau reprend, par niveau de tension et en distinguant l’injection et le prélèvement, les données suivantes : 
- le nombre de codes EAN 
- les données relatives aux volumes distribués sur le réseau 
- les données relatives aux pointes de puissance 
- les données relatives aux puissances nettes développables des installations de production des prosumers 
- les données relatives aux capacités permanentes d’injection
Ces informations sont complétées pour la réalité 2022 ainsi que pour le budget de l'année 2025.   
Le tableau est alimenté automatiquement par les tableaux de détail TAB3.1, TAB 3.2 et TAB3.3.
Le GRD détaille les hypothèses prises en compte de manière exhaustive aux annexe 3 et 4.</t>
  </si>
  <si>
    <t>TAB 3, TAB 3.1, TAB 3.2</t>
  </si>
  <si>
    <t>TAB 3 et TAB 3.3</t>
  </si>
  <si>
    <t xml:space="preserve">Le rapport de concertation prévu à l'article 71, 3° de la méthodologie tarifaire 2025-2029. </t>
  </si>
  <si>
    <t xml:space="preserve">Le rapport de concertation prévu à l'article 97 de la méthodologie tarifaire 2025-2029. </t>
  </si>
  <si>
    <t xml:space="preserve">Les rapport de "benchmark" réalisé par les GRD pour les tarifs d'injection d'électricité, conformément à l'article 97 de la méthodologie tarifaire 2025-2029. </t>
  </si>
  <si>
    <t>Un aperçu des périodes tarifaires utilisées par le GRD, avec une distinction entre les groupes de clients et, le cas échéant, les zones géographiques.</t>
  </si>
  <si>
    <t>Avec facturation du terme capacitaire</t>
  </si>
  <si>
    <t>Sans facturation du terme capacitaire</t>
  </si>
  <si>
    <t>a. Pour les compteurs avec mesure de pointe, excepté les raccordements BT ≤ 56 kVA</t>
  </si>
  <si>
    <t>Pointe annuelle</t>
  </si>
  <si>
    <t>Pointe mensuelle</t>
  </si>
  <si>
    <t>EUR/kW</t>
  </si>
  <si>
    <t>B. Terme prosumer</t>
  </si>
  <si>
    <r>
      <t xml:space="preserve">Tarif </t>
    </r>
    <r>
      <rPr>
        <i/>
        <sz val="8"/>
        <color theme="1"/>
        <rFont val="Arial"/>
        <family val="2"/>
      </rPr>
      <t>prosumer</t>
    </r>
  </si>
  <si>
    <t>-</t>
  </si>
  <si>
    <t xml:space="preserve">CLIENT-TYPE EUROSTAT </t>
  </si>
  <si>
    <t>CLIENT-TYPE CWaPE</t>
  </si>
  <si>
    <t>TMT1</t>
  </si>
  <si>
    <t>TMT2</t>
  </si>
  <si>
    <t>TMT3</t>
  </si>
  <si>
    <t>TMT4</t>
  </si>
  <si>
    <t>TMT5</t>
  </si>
  <si>
    <t>TMT6</t>
  </si>
  <si>
    <t>TMT7</t>
  </si>
  <si>
    <t>TMT8</t>
  </si>
  <si>
    <r>
      <t xml:space="preserve">Tarif </t>
    </r>
    <r>
      <rPr>
        <i/>
        <sz val="8"/>
        <color theme="1"/>
        <rFont val="Trebuchet MS"/>
        <family val="2"/>
      </rPr>
      <t>prosumer</t>
    </r>
  </si>
  <si>
    <t>C. Terme fixe</t>
  </si>
  <si>
    <r>
      <t>D. Terme proportionnel</t>
    </r>
    <r>
      <rPr>
        <sz val="8"/>
        <color indexed="8"/>
        <rFont val="Arial"/>
        <family val="2"/>
      </rPr>
      <t xml:space="preserve"> </t>
    </r>
  </si>
  <si>
    <t>E210</t>
  </si>
  <si>
    <t>E260</t>
  </si>
  <si>
    <t>E270</t>
  </si>
  <si>
    <t>E410</t>
  </si>
  <si>
    <t xml:space="preserve">D. Terme proportionnel </t>
  </si>
  <si>
    <t>Coefficient (100%-40,26%)</t>
  </si>
  <si>
    <t>E212</t>
  </si>
  <si>
    <t>E213</t>
  </si>
  <si>
    <t>MT1</t>
  </si>
  <si>
    <t>MT2</t>
  </si>
  <si>
    <t>MT3</t>
  </si>
  <si>
    <t>MT4</t>
  </si>
  <si>
    <t>MT5</t>
  </si>
  <si>
    <t>MT6</t>
  </si>
  <si>
    <t>MT7</t>
  </si>
  <si>
    <t>MT8</t>
  </si>
  <si>
    <t>MT9</t>
  </si>
  <si>
    <t>MT10</t>
  </si>
  <si>
    <t>TBT1</t>
  </si>
  <si>
    <t>TBT2</t>
  </si>
  <si>
    <t>TBT3</t>
  </si>
  <si>
    <t>TBT4</t>
  </si>
  <si>
    <t>TBT5</t>
  </si>
  <si>
    <t>TBT6</t>
  </si>
  <si>
    <t>TBT7</t>
  </si>
  <si>
    <t>TBT8</t>
  </si>
  <si>
    <t>TBT9</t>
  </si>
  <si>
    <t>kW pointe mensuelle moyenne (11ème pointe)</t>
  </si>
  <si>
    <t xml:space="preserve">EUROSTAT </t>
  </si>
  <si>
    <t>BT1</t>
  </si>
  <si>
    <t>BT2</t>
  </si>
  <si>
    <t>BT3</t>
  </si>
  <si>
    <t>BT4</t>
  </si>
  <si>
    <t>BT5</t>
  </si>
  <si>
    <t>BT6</t>
  </si>
  <si>
    <t>BT8</t>
  </si>
  <si>
    <t>BT10</t>
  </si>
  <si>
    <t>BT12</t>
  </si>
  <si>
    <t>BT14</t>
  </si>
  <si>
    <t>BT15</t>
  </si>
  <si>
    <t>CWaPE</t>
  </si>
  <si>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</si>
  <si>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</si>
  <si>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</si>
  <si>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</si>
  <si>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</si>
  <si>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</si>
  <si>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</si>
  <si>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</si>
  <si>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</si>
  <si>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</si>
  <si>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</si>
  <si>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</si>
  <si>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</si>
  <si>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</si>
  <si>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</si>
  <si>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</si>
  <si>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</si>
  <si>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</si>
  <si>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</si>
  <si>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</si>
  <si>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</si>
  <si>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</si>
  <si>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</si>
  <si>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</si>
  <si>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</si>
  <si>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</si>
  <si>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</si>
  <si>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</si>
  <si>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</si>
  <si>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</si>
  <si>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</si>
  <si>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</si>
  <si>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</si>
  <si>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</si>
  <si>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</si>
  <si>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</si>
  <si>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</si>
  <si>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</si>
  <si>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</si>
  <si>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</si>
  <si>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</si>
  <si>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</si>
  <si>
    <t>Somme de la moyenne des pointes annuelles (kW)</t>
  </si>
  <si>
    <t>Ce tableau établit la réconciliation entre les charges et les produits de prélèvement et d'injection. Ce tableau se complète automatiquement sur base des tableaux 2 et 4.1.2 pour le prélèvement. Pour l'injection, les produits proviennent du tableau 5 et les coûts doivent être renseignés par le GRD. Le détail des coûts nets (après déduction des produits/gains) imputés à l'injection est repris à l'Annexe 5.</t>
  </si>
  <si>
    <t>Annexe 9</t>
  </si>
  <si>
    <t>Annexe 10</t>
  </si>
  <si>
    <t>P_DcPAC</t>
  </si>
  <si>
    <t>P_DcVE1</t>
  </si>
  <si>
    <t>P_DcVEPAC</t>
  </si>
  <si>
    <t>Charges nettes fixes</t>
  </si>
  <si>
    <t>Charges nettes variales</t>
  </si>
  <si>
    <t>Charges nettes relatives au déploiement des compteurs communicants</t>
  </si>
  <si>
    <t>Synthèse des produits prévisionnels issus des tarifs de prélèvement 2026</t>
  </si>
  <si>
    <t>Tarifs d'injection 2026</t>
  </si>
  <si>
    <r>
      <t xml:space="preserve">Les hypothèses retenues pour la détermination des volumes, puissances et nombre d'EAN prévisionnels de prélèvement des année 2026 à 2029. </t>
    </r>
    <r>
      <rPr>
        <b/>
        <sz val="8"/>
        <color theme="1"/>
        <rFont val="Trebuchet MS"/>
        <family val="2"/>
      </rPr>
      <t xml:space="preserve"> </t>
    </r>
    <r>
      <rPr>
        <sz val="8"/>
        <color theme="1"/>
        <rFont val="Trebuchet MS"/>
        <family val="2"/>
      </rPr>
      <t>Ces hypothèses sont au moins ventilées par niveau de tension.</t>
    </r>
  </si>
  <si>
    <r>
      <t xml:space="preserve">Les hypothèses retenues pour la détermination des volumes, puissances permanentes et nombre d'EAN prévisionnels d'injection des années 2026 à 2029. </t>
    </r>
    <r>
      <rPr>
        <b/>
        <sz val="8"/>
        <color theme="1"/>
        <rFont val="Trebuchet MS"/>
        <family val="2"/>
      </rPr>
      <t xml:space="preserve"> </t>
    </r>
    <r>
      <rPr>
        <sz val="8"/>
        <color theme="1"/>
        <rFont val="Trebuchet MS"/>
        <family val="2"/>
      </rPr>
      <t>Ces hypothèses sont au moins ventilées par niveau de tension.</t>
    </r>
  </si>
  <si>
    <t>Le détail du calcul du terme capacitaire pour les années 2026 à 2029</t>
  </si>
  <si>
    <t>BUDGET 2026</t>
  </si>
  <si>
    <t>BUDGET 2027</t>
  </si>
  <si>
    <t>BUDGET 2028</t>
  </si>
  <si>
    <t>BUDGET 2029</t>
  </si>
  <si>
    <t>Budget 2026</t>
  </si>
  <si>
    <t>Budget 2027</t>
  </si>
  <si>
    <t>Budget 2028</t>
  </si>
  <si>
    <t>Budget 2029</t>
  </si>
  <si>
    <t>Estimation des volumes et puissances - Tarifs de prélèvement sans facturation du terme capacitaire (ou terme capacitaire à 0€/kW)</t>
  </si>
  <si>
    <t>Heures rouges (kWh)</t>
  </si>
  <si>
    <t>Heures orange (kWh)</t>
  </si>
  <si>
    <t>Heures vertes (kWh)</t>
  </si>
  <si>
    <t>Heures rouges EP (kWh)</t>
  </si>
  <si>
    <t>Heures orange EP (kWh)</t>
  </si>
  <si>
    <t>Heures vertes EP (kWh)</t>
  </si>
  <si>
    <t>signe négatif = créance tarifaire</t>
  </si>
  <si>
    <t>signe positif = dette tarifaire</t>
  </si>
  <si>
    <t>Solde régulatoire distribution</t>
  </si>
  <si>
    <t>Bonus restitué</t>
  </si>
  <si>
    <t>Total solde régulatoire</t>
  </si>
  <si>
    <t>Montant déjà affectés dans les tarifs de distribution</t>
  </si>
  <si>
    <t>Année d'affectation</t>
  </si>
  <si>
    <t>Solde régulatoire non affecté</t>
  </si>
  <si>
    <t>Total soldes régulatoires non affectés</t>
  </si>
  <si>
    <t xml:space="preserve">Proposition de montant à affecter </t>
  </si>
  <si>
    <t xml:space="preserve">Proposition d'affectation </t>
  </si>
  <si>
    <t>Solde régulatoire année N non affecté</t>
  </si>
  <si>
    <t>Ratio (%) Montant à affecter/Revenu autorisé</t>
  </si>
  <si>
    <t>Revenu autorisé budgété des années 2026 à 2029 (TAB1)</t>
  </si>
  <si>
    <t>Total des montants affectés aux revenus autorisés 2026 à 2029</t>
  </si>
  <si>
    <t>Montant à affecter aux revenus autorisés des années 2026 à 2029</t>
  </si>
  <si>
    <t>Soldes régulatoires des années précédentes déjà affectés aux revenus autorisés des années 2026 à 2029</t>
  </si>
  <si>
    <t>TAB1.1</t>
  </si>
  <si>
    <t>Proposition d'affectation des soldes régulatoires approuvés et non-affectés</t>
  </si>
  <si>
    <t>Le GRD renseigne dans le premier tableau le montant et l'affectation des soldes régulatoires des années antérieures à l'année 2024. Sur base de ces données, le montant du solde régulatoire des années antérieures non affecté est calculé. A ce montant, le GRD ajoute le montant des soldes régulatoires qu'il souhaite affecter (soldes déjà approuvés) afin de déterminer le montant total non affecté. Le GRD détermine la quote-part de ce montant qu'il souhaite affecter et propose une durée d'affectation du montant à affecter.</t>
  </si>
  <si>
    <t>Budget 2025</t>
  </si>
  <si>
    <t>Évolution 2026/2025 (%)</t>
  </si>
  <si>
    <t>Prélèvement (kWh) - catégorie 1</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</si>
  <si>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</si>
  <si>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BT&gt;56kVA</t>
  </si>
  <si>
    <t>TAB4.1.3</t>
  </si>
  <si>
    <t xml:space="preserve">        - Prélèvement T-MT, MT, T-BT et BT &gt; 56 kVA -</t>
  </si>
  <si>
    <t>Synthèse des produits prévisionnels issus des tarifs de prélèvement 2027</t>
  </si>
  <si>
    <t>TAB4.2.1</t>
  </si>
  <si>
    <t>TAB4.2.2</t>
  </si>
  <si>
    <t>TAB4.2.3</t>
  </si>
  <si>
    <t>TAB4.3.1</t>
  </si>
  <si>
    <t>TAB4.3.2</t>
  </si>
  <si>
    <t>TAB4.3.3</t>
  </si>
  <si>
    <t>Synthèse des produits prévisionnels issus des tarifs de prélèvement 2028</t>
  </si>
  <si>
    <t>TAB4.4.1</t>
  </si>
  <si>
    <t>TAB4.4.2</t>
  </si>
  <si>
    <t>TAB4.4.3</t>
  </si>
  <si>
    <t>Synthèse des produits prévisionnels issus des tarifs de prélèvement 2029</t>
  </si>
  <si>
    <t>- Prélèvement basse tension -</t>
  </si>
  <si>
    <t>GRD</t>
  </si>
  <si>
    <t>Configuration tarifaire incitative</t>
  </si>
  <si>
    <t>Configuration tarifaire standard</t>
  </si>
  <si>
    <t>a. Pour les compteurs électroniques dont la fonction communicante est active, excepté les raccordements BT &gt; 56 kVA</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</si>
  <si>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</si>
  <si>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</si>
  <si>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</si>
  <si>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</si>
  <si>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t>Incitative</t>
  </si>
  <si>
    <t>Heures rouges</t>
  </si>
  <si>
    <t>Heures orange</t>
  </si>
  <si>
    <t>Heures vertes</t>
  </si>
  <si>
    <r>
      <rPr>
        <sz val="10"/>
        <color rgb="FF000000"/>
        <rFont val="Arial"/>
        <family val="2"/>
      </rPr>
      <t xml:space="preserve">La tarification incitative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</si>
  <si>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</si>
  <si>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</si>
  <si>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Pour les compteurs électroniques dont la fonction de communication est active, excepté les raccordements BT &gt; 56 kVA</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</si>
  <si>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</si>
  <si>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</si>
  <si>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</si>
  <si>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</si>
  <si>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</si>
  <si>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</si>
  <si>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</si>
  <si>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</si>
  <si>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</si>
  <si>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</si>
  <si>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</si>
  <si>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</si>
  <si>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</si>
  <si>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xml:space="preserve">Les plages horaires associées à la tarification incitative sont les suivantes : </t>
  </si>
  <si>
    <t>-
-
-</t>
  </si>
  <si>
    <t>Heures rouges : de 17h à 22h du lundi au dimanche
Heures orange : de 7h à 11h et de 22h à 1h du lundi au dimanche
Heures vertes : de 11h à 17h et de 1h à 7h du lundi au dimanche</t>
  </si>
  <si>
    <t>Tarifs de prélèvement T-MT, MT, T-BT et BT &gt; 56 kVA - 2026</t>
  </si>
  <si>
    <t>Tarifs de prélèvement basse tension - 2026</t>
  </si>
  <si>
    <t>Tarifs de prélèvement T-MT, MT, T-BT et BT &gt; 56 kVA - 2027</t>
  </si>
  <si>
    <t>Tarifs de prélèvement basse tension - 2027</t>
  </si>
  <si>
    <t>Tarifs de prélèvement T-MT, MT, T-BT et BT &gt; 56 kVA - 2028</t>
  </si>
  <si>
    <t>Tarifs de prélèvement basse tension - 2028</t>
  </si>
  <si>
    <t>Tarifs de prélèvement T-MT, MT, T-BT et BT &gt; 56 kVA - 2029</t>
  </si>
  <si>
    <t>Tarifs de prélèvement basse tension - 2029</t>
  </si>
  <si>
    <t>Eclairage public (kWh) - catégorie 1</t>
  </si>
  <si>
    <t>Prélèvement (kWh) - catégories 2 &amp; 3</t>
  </si>
  <si>
    <t>Eclairage public (kWh) - catégories 2 &amp; 3</t>
  </si>
  <si>
    <t>a. Pour les compteurs avec mesure de pointe</t>
  </si>
  <si>
    <t>Pour les compteurs avec mesure de pointe</t>
  </si>
  <si>
    <t>Sans facturation du terme capacitaire (ou capacitaire à 0€/kW)</t>
  </si>
  <si>
    <t>Tarif de base - pointes ≤ 12,7 kW</t>
  </si>
  <si>
    <t xml:space="preserve">            Tarification incitative</t>
  </si>
  <si>
    <t xml:space="preserve">            Tarification standard</t>
  </si>
  <si>
    <t xml:space="preserve"> </t>
  </si>
  <si>
    <t>Ce tableau présente l'estimation des produits issus des tarifs périodiques de prélèvement par niveau de tension pour l'année 2026. Ce tableau se complète automatiquement sur base des données des tableaux 3.1, 3.2 et 4.1.1.</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</si>
  <si>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sans</t>
    </r>
    <r>
      <rPr>
        <sz val="8"/>
        <rFont val="Trebuchet MS"/>
        <family val="2"/>
      </rPr>
      <t xml:space="preserve"> </t>
    </r>
    <r>
      <rPr>
        <b/>
        <sz val="8"/>
        <rFont val="Trebuchet MS"/>
        <family val="2"/>
      </rPr>
      <t>facturation du terme capacitaire.</t>
    </r>
    <r>
      <rPr>
        <sz val="8"/>
        <rFont val="Trebuchet MS"/>
        <family val="2"/>
      </rPr>
      <t xml:space="preserve">
Le GRD renseigne les prévisions pour les années 2025 à 2029 et ce par niveau de tension:
- le nombre d'EAN;
- les volumes d'électricité prélevés ;
- les volumes exonérés de la redevance de voirie;
- la somme des puissances nettes développables des installations de production dont la puissance est inférieure ou égale à 10 kVA ;</t>
    </r>
  </si>
  <si>
    <t>Ce tableau reprend les différentes variables relatives à l'injection
Le GRD renseigne les prévisions pour les années 2025 à 2029 et ce par niveau de tension:
- le nombre d'EAN en injection  ;
- les volumes d'électricité injectés ;
- la somme des capacités permanentes d'injection des producteurs.</t>
  </si>
  <si>
    <r>
      <t xml:space="preserve">Ce tableau reprend les différentes variables relatives aux </t>
    </r>
    <r>
      <rPr>
        <b/>
        <u/>
        <sz val="8"/>
        <rFont val="Trebuchet MS"/>
        <family val="2"/>
      </rPr>
      <t>prélèvements</t>
    </r>
    <r>
      <rPr>
        <sz val="8"/>
        <rFont val="Trebuchet MS"/>
        <family val="2"/>
      </rPr>
      <t xml:space="preserve"> des URD </t>
    </r>
    <r>
      <rPr>
        <b/>
        <u/>
        <sz val="8"/>
        <rFont val="Trebuchet MS"/>
        <family val="2"/>
      </rPr>
      <t>avec</t>
    </r>
    <r>
      <rPr>
        <b/>
        <sz val="8"/>
        <rFont val="Trebuchet MS"/>
        <family val="2"/>
      </rPr>
      <t xml:space="preserve"> facturation du terme capacitaire.</t>
    </r>
    <r>
      <rPr>
        <sz val="8"/>
        <rFont val="Trebuchet MS"/>
        <family val="2"/>
      </rPr>
      <t xml:space="preserve">
Le GRD renseigne les prévisions pour les années 2025 à 2029 et ce par niveau de tension:
- le nombre d'EAN;
- les volumes d'électricité prélevés ;
- les volumes exonérés de la redevance de voirie ;
- la somme pour l'ensemble des URD de la moyenne des pointes annuelles facturées durant l'année ;
- la somme pour l'ensemble des URD de la moyenne des pointes mensuelles facturées durant l'année ;
</t>
    </r>
  </si>
  <si>
    <t>Ce tableau présente la synthèse du revenu autorisé par tarif et par niveau de tension pour les années 2026 à 2029. A l'exception  des recettes issues des tarifs d'injection qui proviennent du tableau 5, les coûts  de chaque niveau de tension proviennent automatiquement du tableau 1. Les recettes issues des tarifs d'injection sont déduits des coûts imputés au tarif d'utilisation du réseau de distribution de chaque niveau de tension.</t>
  </si>
  <si>
    <t>Ce tableau présente la répartition du revenu autorisé 2026 à 2029 par niveau de tension. Le GRD renseigne le revenu autorisé approuvé repris au tableau 7 de la proposition de revenu autorisé pour les années 2026 à 2029 et le réparti par niveau de tension. Le GRD justifie les clés de répartition utilisées pour cette ventilation en annexe 1 du modèle de rapport.</t>
  </si>
  <si>
    <t>Ce tableau permet de contrôler le calcul du tarif prosumers les années 2026 à 2029 sur la base des hypothèses définies à l'article 81 de la méthodologie tarifaire et des tarifs de transport et de distribution applicables. A cette fin, le GRD renseigne les derniers tarifs de transport validés par la CWaPE au moment de l'établissement de la proposition de tarifs. Les tarifs de distribution proviennent automatiquement des grilles tarifaires.</t>
  </si>
  <si>
    <t>Ce tableau présente l'estimation des produits issus des tarifs périodiques de prélèvement par niveau de tension pour l'année 2027. Ce tableau se complète automatiquement sur base des données des tableaux 3.1, 3.2 et 4.1.1.</t>
  </si>
  <si>
    <t>Ce tableau présente l'estimation des produits issus des tarifs périodiques de prélèvement par niveau de tension pour l'année 2028. Ce tableau se complète automatiquement sur base des données des tableaux 3.1, 3.2 et 4.1.1.</t>
  </si>
  <si>
    <t>Ce tableau présente l'estimation des produits issus des tarifs périodiques de prélèvement par niveau de tension pour l'année 2029. Ce tableau se complète automatiquement sur base des données des tableaux 3.1, 3.2 et 4.1.1.</t>
  </si>
  <si>
    <t>Ce tableau reprend la grille des tarifs périodiques d'injection de l'année 2026. Seules les cases renseignées avec un "V" peuvent être complétées. Cette grille doit être identique à la grille transmise à l'annexe 8.</t>
  </si>
  <si>
    <t>Tarifs d'injection 2027</t>
  </si>
  <si>
    <t>Tarifs d'injection 2028</t>
  </si>
  <si>
    <t>Tarifs d'injection 2029</t>
  </si>
  <si>
    <t>TAB5.2</t>
  </si>
  <si>
    <t>TAB5.3</t>
  </si>
  <si>
    <t>TAB5.4</t>
  </si>
  <si>
    <t>Ce tableau reprend la grille des tarifs périodiques d'injection de l'année 2027. Seules les cases renseignées avec un "V" peuvent être complétées. Cette grille doit être identique à la grille transmise à l'annexe 8.</t>
  </si>
  <si>
    <t>Ce tableau reprend la grille des tarifs périodiques d'injection de l'année 2028. Seules les cases renseignées avec un "V" peuvent être complétées. Cette grille doit être identique à la grille transmise à l'annexe 8.</t>
  </si>
  <si>
    <t>Ce tableau reprend la grille des tarifs périodiques d'injection de l'année 2029. Seules les cases renseignées avec un "V" peuvent être complétées. Cette grille doit être identique à la grille transmise à l'annexe 8.</t>
  </si>
  <si>
    <t>Ce tableau présente l'estimation des produits issus des tarifs périodiques d'injection par niveau de tension pour les années 2026 à 2029. Ce tableau se complète automatiquement sur base des données des tableaux 3.3 et 5.1.</t>
  </si>
  <si>
    <t>Année 2026</t>
  </si>
  <si>
    <t>Coût annuel basé sur les tarifs 2025</t>
  </si>
  <si>
    <t>Impact annuel 2026 vs. 2025</t>
  </si>
  <si>
    <t>Impact annuel 2026 vs. 2025 (%)</t>
  </si>
  <si>
    <t>Année 2027</t>
  </si>
  <si>
    <t>Coût annuel basé sur les tarifs 2026</t>
  </si>
  <si>
    <t>Impact annuel 2027 vs. 2026</t>
  </si>
  <si>
    <t>Impact annuel 2027 vs. 2026 (%)</t>
  </si>
  <si>
    <t>Année 2028</t>
  </si>
  <si>
    <t>Coût annuel basé sur les tarifs 2027</t>
  </si>
  <si>
    <t>Impact annuel 2028 vs. 2027</t>
  </si>
  <si>
    <t>Impact annuel 2028 vs. 2027 (%)</t>
  </si>
  <si>
    <t>Année 2029</t>
  </si>
  <si>
    <t>Coût annuel basé sur les tarifs 2028</t>
  </si>
  <si>
    <t>Impact annuel 2029 vs. 2028</t>
  </si>
  <si>
    <t>Impact annuel 2029 vs. 2028 (%)</t>
  </si>
  <si>
    <t>Ce tableau présente les simulations des coûts de distribution pour les clients-type du niveau de tension TMT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</si>
  <si>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Ce tableau présente les simulations des coûts de distribution pour les clients-type du niveau de tension MT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</si>
  <si>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Ce tableau présente les simulations des coûts de distribution pour les clients-type du niveau de tension TBT pour les années 2026 à 2029. Il montre également le pourcentage d'évolution des coûts de distribution par rapport à l'année précédente. A l'exception des coûts de distribution de l'année 2025 que le GRD doit renseigner sur la base des simulations tarifaires de la PT 2025, et d'un éventuel facteur de dégressivité fixé à 1 par défaut, ce tableau se complète automatiquement sur la base des tableaux 4.1.3, 4.2.3, 4.3.3 et 4.4.3.</t>
  </si>
  <si>
    <t>P_DcVE2</t>
  </si>
  <si>
    <t>KWh (heures exclusif nuit)</t>
  </si>
  <si>
    <t>TAB 3.1, TAB 4.1.1., TAB 4.2.1, TAB 4.3.1, TAB 4.4.1</t>
  </si>
  <si>
    <t xml:space="preserve">Les grilles des tarifs périodiques de prélèvement et d'injection pour les années 2026 à 2029 sous format Excel et sous format PDF, incluant les modalités d'application et de facturation des tarifs. </t>
  </si>
  <si>
    <t xml:space="preserve">Les grilles des tarifs périodiques de prélèvement et d'injection pour les années 2026 à 2029  sous format Excel et sous format PDF, incluant les modalités d'application et de facturation des tarifs. </t>
  </si>
  <si>
    <t>Modèle de rapport - Proposition de tarifs périodiques  - Electricité
Période régulatoire 2025 - 2029 - Années 2026 - 2029</t>
  </si>
  <si>
    <t>Évolution 2027/2026 (%)</t>
  </si>
  <si>
    <t>Évolution 2028/2027 (%)</t>
  </si>
  <si>
    <t>Évolution 2029/2028 (%)</t>
  </si>
  <si>
    <t>Ce tableau présente les simulations des coûts de distribution pour les clients-type du niveau de tension BT pour les années 2026 à 2029. Il montre également le pourcentage d'évolution des coûts de distribution par rapport à l'année 2025. A l'exception des coûts de distribution de l'année 2025 que le GRD doit renseigner sur la base des simulations tarifaires de la PT 2025, ce tableau se complète automatiquement sur la base des tableaux 4.1.3, 4.2.3, 4.3.3 et 4.4.3.</t>
  </si>
  <si>
    <t xml:space="preserve">Ce tableau reprend la grille des tarifs périodiques de prélèvement d'électricité de l'année 2026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</si>
  <si>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2026 pour les niveaux de tension tarifaires BT&gt;56 kVA sans mesure de pointe (catégorie 2) et BT&lt;= 56 kVA (catégorie 3). Seules les cases renseignées avec un "V" peuvent être complétées.Cette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</si>
  <si>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2027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</si>
  <si>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2027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</si>
  <si>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2028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</si>
  <si>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2028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</si>
  <si>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2029 pour les niveaux de tension tarifaires T-MT, MT, T-BT et BT&gt;56 kVA avec mesure de pointe (catégorie 1).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</si>
  <si>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t xml:space="preserve">Ce tableau reprend la grille des tarifs périodiques de prélèvement d'électricité de l'année 2029 pour les niveaux de tension tarifaires BT&gt;56 kVA sans mesure de pointe (catégorie 2) et BT&lt;= 56 kVA (catégorie 3). Seules les cases renseignées avec un "V" peuvent être complétées. Cette grille doit être identique à la grille transmise à l'annexe I des lignes directrices relatives a la structure tarifaire applicable aux utilisateurs du réseau de distribution basse tension en Région wallonne pour les années 2026 à 2029. </t>
  </si>
  <si>
    <r>
      <t>Conformément à l'article 127 de la méthodologie tarifaire 2025-2029, la proposition de tarifs périodiques de l'année 2025 est déposée à la CWaPE au plus tard</t>
    </r>
    <r>
      <rPr>
        <b/>
        <sz val="8"/>
        <rFont val="Trebuchet MS"/>
        <family val="2"/>
      </rPr>
      <t xml:space="preserve"> le 15 novembre 2024 </t>
    </r>
    <r>
      <rPr>
        <sz val="8"/>
        <rFont val="Trebuchet MS"/>
        <family val="2"/>
      </rPr>
      <t>en cas d'approbation du revenu autorisé suite à la procédure visée à l'article 68.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</si>
  <si>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Soldes régulatoires des années 2015 à 2024</t>
  </si>
  <si>
    <t>Corrections apportées au MDR</t>
  </si>
  <si>
    <r>
      <t xml:space="preserve">Conformément à l'article 127 de la méthodologie tarifaire 2025-2029, la proposition de tarifs périodiques de l'année </t>
    </r>
    <r>
      <rPr>
        <b/>
        <sz val="8"/>
        <color rgb="FFFF0000"/>
        <rFont val="Trebuchet MS"/>
        <family val="2"/>
      </rPr>
      <t>2026-2029</t>
    </r>
    <r>
      <rPr>
        <sz val="8"/>
        <rFont val="Trebuchet MS"/>
        <family val="2"/>
      </rPr>
      <t xml:space="preserve"> est déposée à la CWaPE au plus tard</t>
    </r>
    <r>
      <rPr>
        <b/>
        <sz val="8"/>
        <rFont val="Trebuchet MS"/>
        <family val="2"/>
      </rPr>
      <t xml:space="preserve"> le 15 novembre 2024 </t>
    </r>
    <r>
      <rPr>
        <sz val="8"/>
        <rFont val="Trebuchet MS"/>
        <family val="2"/>
      </rPr>
      <t>en cas d'approbation du revenu autorisé suite à la procédure visée à l'article 68. La proposition de tarifs est transmise en un exemplaire par porteur avec accusé de réception ainsi que sur support électronique. La proposition de tarifs comprend obligatoirement le présent modèle de rapport au format Excel, vierge de toute liaison avec d'autres fichiers qui ne seraient pas transmis à la CWaPE ainsi que l'ensemble des annexes listées au TAB A.</t>
    </r>
  </si>
  <si>
    <t>Corrections</t>
  </si>
  <si>
    <t>Correction des formules " Prélèvement (kWh) - Tous niveaux de tension " suite aux modifications des libellés BT =&gt; catégorie 1, 2 et 3 (Ligne 42)</t>
  </si>
  <si>
    <t>Correction des formules " Prélèvement (kWh) - Tous niveaux de tension " suite aux modifications des libellés BT =&gt; catégorie 1, 2 et 3 (Ligne 59)</t>
  </si>
  <si>
    <t>TAB4.X.1</t>
  </si>
  <si>
    <t>Tarifs de prélèvement T-MT, MT, T-BT et BT &gt; 56 kVA - 2026-2029</t>
  </si>
  <si>
    <t>TAB4.X.2</t>
  </si>
  <si>
    <t>Tarifs de prélèvement basse tension - 2026-2029</t>
  </si>
  <si>
    <t>TAB4.X.3</t>
  </si>
  <si>
    <t>Synthèse des produits prévisionnels issus des tarifs de prélèvement 2026-2029</t>
  </si>
  <si>
    <t>Volumes à la base des produits pour l'utilisation du réseau de distribution T-BT : Correction des formules EP (cellules K17 et K18)
Produits pour l'utilisation du réseau de distribution - Capacitaire BT Sans mesure de pointe : Correction de la formule pour ne pas inclure les recettes du terme prosumer dans les recettes de terme capacitaire (cellule O28)
Produits pour l'utilisation du réseau de distribution - BT Sans mesure de pointe : Correction de la formule pour inclure les recettes prosumer (cellule O27)
BT Sans mesure de pointe - Tarifs OSP, surcharges &amp; solde du passé : Correction des formules qui vont chercher les tarifs =&gt; référence au TAB4.x.2 et non TAB.4.x.1 (cellules M43 et M45 à 48)</t>
  </si>
  <si>
    <t xml:space="preserve">TAB 4.6 : Correction des formules pour le tarif de prélèvement BT distribution des années 2027 à 2029 (cellules D8 à F8) </t>
  </si>
  <si>
    <t>TAB5.X</t>
  </si>
  <si>
    <t>Tarifs d'injection 2026-2029</t>
  </si>
  <si>
    <t>TAB7.1 à 3</t>
  </si>
  <si>
    <t>Simulations des coûts de distribution pour les clients-type - niveau TMT / MT / TBT</t>
  </si>
  <si>
    <t>Correction des formules des "tarifs unitaires" =&gt; tarifs unitaires 2027 dans TAB4.2.3, tarifs unitaires 2028 dans TAB4.3.3 et tarifs unitaires 2029 dans TAB.4.4.3 (cellules B41 à B53; B63 à B75 et B85 à B97.</t>
  </si>
  <si>
    <t>Correction des formules 2027 à 2029 "Injection Grands postes Elia/RTE (kWh) (signe négatif)"  (Ligne 23)
Correction des formules " Eclairage public (kWh) - Tous niveaux de tension " suite aux modifications des libellés BT =&gt; catégorie 1, 2 et 3 (Ligne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</si>
</sst>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
    <numFmt numFmtId="166" formatCode="#,##0.0000000"/>
    <numFmt numFmtId="167" formatCode="#,##0.00000"/>
  </numFmts>
  <fonts count="60"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i/>
      <sz val="8"/>
      <color theme="1"/>
      <name val="Trebuchet MS"/>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2"/>
      <color theme="1"/>
      <name val="Trebuchet MS"/>
      <family val="2"/>
    </font>
    <font>
      <u/>
      <sz val="8"/>
      <color indexed="12"/>
      <name val="Arial"/>
      <family val="2"/>
    </font>
    <font>
      <i/>
      <sz val="8"/>
      <name val="Trebuchet MS"/>
      <family val="2"/>
    </font>
    <font>
      <b/>
      <sz val="16"/>
      <color theme="0"/>
      <name val="Trebuchet MS"/>
      <family val="2"/>
    </font>
    <font>
      <b/>
      <sz val="8"/>
      <color rgb="FFFF0000"/>
      <name val="Trebuchet MS"/>
      <family val="2"/>
    </font>
    <font>
      <sz val="11"/>
      <color theme="1"/>
      <name val="Calibri"/>
      <family val="2"/>
      <scheme val="minor"/>
    </font>
    <font>
      <b/>
      <u/>
      <sz val="8"/>
      <name val="Trebuchet MS"/>
      <family val="2"/>
    </font>
    <font>
      <b/>
      <sz val="8"/>
      <name val="Trebuchet MS"/>
      <family val="2"/>
    </font>
    <font>
      <sz val="6"/>
      <color theme="1"/>
      <name val="Trebuchet MS"/>
      <family val="2"/>
    </font>
    <font>
      <sz val="10"/>
      <color theme="1"/>
      <name val="Arial"/>
      <family val="2"/>
    </font>
    <font>
      <i/>
      <sz val="8"/>
      <color theme="1"/>
      <name val="Arial"/>
      <family val="2"/>
    </font>
    <font>
      <b/>
      <sz val="10"/>
      <color theme="0"/>
      <name val="Trebuchet MS"/>
      <family val="2"/>
    </font>
    <font>
      <b/>
      <sz val="10"/>
      <color rgb="FF126F7D"/>
      <name val="Arial"/>
      <family val="2"/>
    </font>
    <font>
      <b/>
      <u/>
      <sz val="10"/>
      <color rgb="FF126F7D"/>
      <name val="Arial"/>
      <family val="2"/>
    </font>
    <font>
      <b/>
      <sz val="10"/>
      <color theme="9" tint="-0.499984740745262"/>
      <name val="Arial"/>
      <family val="2"/>
    </font>
    <font>
      <u/>
      <sz val="10"/>
      <color theme="10"/>
      <name val="Trebuchet MS"/>
      <family val="2"/>
    </font>
    <font>
      <sz val="8"/>
      <color theme="1"/>
      <name val="Calibri"/>
      <family val="2"/>
    </font>
    <font>
      <sz val="10"/>
      <color rgb="FF000000"/>
      <name val="Arial"/>
      <family val="2"/>
    </font>
    <font>
      <b/>
      <sz val="10"/>
      <color rgb="FF000000"/>
      <name val="Arial"/>
      <family val="2"/>
    </font>
    <font>
      <sz val="10"/>
      <color rgb="FF000000"/>
      <name val="Arial"/>
      <family val="2"/>
    </font>
    <font>
      <b/>
      <u/>
      <sz val="10"/>
      <color rgb="FF126F7D"/>
      <name val="Arial"/>
      <family val="2"/>
    </font>
    <font>
      <b/>
      <i/>
      <u/>
      <sz val="10"/>
      <color rgb="FF126F7D"/>
      <name val="Arial"/>
      <family val="2"/>
    </font>
    <font>
      <i/>
      <sz val="10"/>
      <color rgb="FF000000"/>
      <name val="Arial"/>
      <family val="2"/>
    </font>
    <font>
      <i/>
      <sz val="10"/>
      <name val="Arial"/>
      <family val="2"/>
    </font>
    <font>
      <b/>
      <sz val="10"/>
      <color theme="1"/>
      <name val="Trebuchet MS"/>
      <family val="2"/>
    </font>
    <font>
      <sz val="11"/>
      <color theme="1"/>
      <name val="Aptos"/>
      <family val="2"/>
    </font>
  </fonts>
  <fills count="22">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BEEFF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9.9978637043366805E-2"/>
        <bgColor indexed="64"/>
      </patternFill>
    </fill>
    <fill>
      <patternFill patternType="solid">
        <fgColor rgb="FFFF9B9B"/>
        <bgColor indexed="64"/>
      </patternFill>
    </fill>
    <fill>
      <patternFill patternType="solid">
        <fgColor rgb="FFF8CAAA"/>
        <bgColor indexed="64"/>
      </patternFill>
    </fill>
    <fill>
      <patternFill patternType="solid">
        <fgColor rgb="FFA3FFCD"/>
        <bgColor indexed="64"/>
      </patternFill>
    </fill>
  </fills>
  <borders count="101">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5"/>
      </left>
      <right/>
      <top style="thin">
        <color theme="0"/>
      </top>
      <bottom/>
      <diagonal/>
    </border>
    <border>
      <left style="medium">
        <color theme="5"/>
      </left>
      <right/>
      <top style="medium">
        <color theme="5"/>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right style="thin">
        <color theme="0"/>
      </right>
      <top style="medium">
        <color theme="5"/>
      </top>
      <bottom style="thin">
        <color theme="0"/>
      </bottom>
      <diagonal/>
    </border>
    <border>
      <left/>
      <right/>
      <top/>
      <bottom style="thin">
        <color theme="0"/>
      </bottom>
      <diagonal/>
    </border>
    <border>
      <left/>
      <right/>
      <top style="thin">
        <color theme="4"/>
      </top>
      <bottom style="thin">
        <color theme="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dashed">
        <color indexed="64"/>
      </bottom>
      <diagonal/>
    </border>
    <border>
      <left/>
      <right/>
      <top style="thin">
        <color theme="0"/>
      </top>
      <bottom/>
      <diagonal/>
    </border>
    <border>
      <left/>
      <right/>
      <top style="thin">
        <color theme="5"/>
      </top>
      <bottom style="double">
        <color theme="5"/>
      </bottom>
      <diagonal/>
    </border>
    <border>
      <left style="medium">
        <color theme="5"/>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DashDot">
        <color theme="7" tint="0.39994506668294322"/>
      </left>
      <right style="mediumDashDot">
        <color theme="7" tint="0.39994506668294322"/>
      </right>
      <top style="mediumDashDot">
        <color theme="7" tint="0.39994506668294322"/>
      </top>
      <bottom/>
      <diagonal/>
    </border>
    <border>
      <left style="medium">
        <color theme="7" tint="0.39991454817346722"/>
      </left>
      <right style="medium">
        <color theme="7" tint="0.39991454817346722"/>
      </right>
      <top style="medium">
        <color theme="7" tint="0.39991454817346722"/>
      </top>
      <bottom style="medium">
        <color theme="7" tint="0.39991454817346722"/>
      </bottom>
      <diagonal/>
    </border>
    <border>
      <left/>
      <right style="thin">
        <color indexed="64"/>
      </right>
      <top style="medium">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right/>
      <top style="dashed">
        <color indexed="64"/>
      </top>
      <bottom/>
      <diagonal/>
    </border>
    <border>
      <left style="thin">
        <color theme="0"/>
      </left>
      <right/>
      <top/>
      <bottom/>
      <diagonal/>
    </border>
    <border>
      <left/>
      <right style="thin">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bottom style="medium">
        <color indexed="64"/>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indexed="64"/>
      </left>
      <right style="thin">
        <color indexed="64"/>
      </right>
      <top style="thin">
        <color indexed="64"/>
      </top>
      <bottom style="thin">
        <color indexed="64"/>
      </bottom>
      <diagonal/>
    </border>
    <border>
      <left style="dotted">
        <color indexed="64"/>
      </left>
      <right/>
      <top style="dashed">
        <color indexed="64"/>
      </top>
      <bottom style="dashed">
        <color indexed="64"/>
      </bottom>
      <diagonal/>
    </border>
    <border>
      <left style="dotted">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s>
  <cellStyleXfs count="34">
    <xf numFmtId="0" fontId="0" fillId="0" borderId="0"/>
    <xf numFmtId="9" fontId="7" fillId="0" borderId="0" applyFon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7" fillId="4" borderId="0" applyNumberFormat="0" applyBorder="0" applyAlignment="0" applyProtection="0"/>
    <xf numFmtId="0" fontId="9" fillId="5" borderId="0" applyNumberFormat="0" applyBorder="0" applyAlignment="0" applyProtection="0"/>
    <xf numFmtId="0" fontId="14" fillId="0" borderId="0">
      <alignment vertical="top"/>
    </xf>
    <xf numFmtId="3" fontId="17" fillId="6" borderId="14">
      <protection locked="0"/>
    </xf>
    <xf numFmtId="0" fontId="13" fillId="8" borderId="0">
      <alignment horizontal="center" vertical="center" wrapText="1"/>
    </xf>
    <xf numFmtId="0" fontId="19" fillId="0" borderId="0" applyNumberFormat="0" applyFill="0" applyBorder="0" applyAlignment="0" applyProtection="0">
      <alignment vertical="top"/>
      <protection locked="0"/>
    </xf>
    <xf numFmtId="0" fontId="18" fillId="0" borderId="0"/>
    <xf numFmtId="0" fontId="18" fillId="0" borderId="0"/>
    <xf numFmtId="9" fontId="18" fillId="0" borderId="0" applyFont="0" applyFill="0" applyBorder="0" applyAlignment="0" applyProtection="0"/>
    <xf numFmtId="3" fontId="11" fillId="6" borderId="14" applyAlignment="0">
      <alignment horizontal="left"/>
      <protection locked="0"/>
    </xf>
    <xf numFmtId="9" fontId="7" fillId="0" borderId="0" applyFont="0" applyFill="0" applyBorder="0" applyAlignment="0" applyProtection="0"/>
    <xf numFmtId="0" fontId="39" fillId="0" borderId="0"/>
    <xf numFmtId="0" fontId="6" fillId="0" borderId="0"/>
    <xf numFmtId="0" fontId="5" fillId="0" borderId="0"/>
    <xf numFmtId="0" fontId="4" fillId="0" borderId="0"/>
    <xf numFmtId="0" fontId="4" fillId="0" borderId="0"/>
    <xf numFmtId="0" fontId="4" fillId="0" borderId="0"/>
    <xf numFmtId="0" fontId="11" fillId="0" borderId="0"/>
    <xf numFmtId="0" fontId="49" fillId="0" borderId="0" applyNumberFormat="0" applyFill="0" applyBorder="0" applyAlignment="0" applyProtection="0"/>
    <xf numFmtId="0" fontId="11" fillId="4" borderId="0" applyNumberFormat="0" applyBorder="0" applyAlignment="0" applyProtection="0"/>
    <xf numFmtId="0" fontId="9" fillId="3" borderId="0" applyNumberFormat="0" applyBorder="0" applyAlignment="0" applyProtection="0"/>
    <xf numFmtId="9" fontId="3" fillId="0" borderId="0" applyFont="0" applyFill="0" applyBorder="0" applyAlignment="0" applyProtection="0"/>
    <xf numFmtId="0" fontId="2" fillId="0" borderId="0"/>
    <xf numFmtId="0" fontId="2" fillId="0" borderId="0"/>
    <xf numFmtId="0" fontId="19" fillId="0" borderId="0" applyNumberFormat="0" applyFill="0" applyBorder="0" applyAlignment="0" applyProtection="0">
      <alignment vertical="top"/>
      <protection locked="0"/>
    </xf>
    <xf numFmtId="0" fontId="7" fillId="0" borderId="0"/>
    <xf numFmtId="0" fontId="8" fillId="2" borderId="0" applyNumberFormat="0" applyBorder="0" applyAlignment="0" applyProtection="0"/>
    <xf numFmtId="0" fontId="8" fillId="3" borderId="0" applyNumberFormat="0" applyBorder="0" applyAlignment="0" applyProtection="0"/>
    <xf numFmtId="0" fontId="7" fillId="0" borderId="0"/>
    <xf numFmtId="0" fontId="1" fillId="0" borderId="0"/>
  </cellStyleXfs>
  <cellXfs count="652">
    <xf numFmtId="0" fontId="0" fillId="0" borderId="0" xfId="0"/>
    <xf numFmtId="0" fontId="0" fillId="6" borderId="0" xfId="0" applyFill="1"/>
    <xf numFmtId="0" fontId="0" fillId="6" borderId="0" xfId="0" applyFill="1" applyAlignment="1">
      <alignment horizontal="left"/>
    </xf>
    <xf numFmtId="0" fontId="10" fillId="3" borderId="6" xfId="3" applyFont="1" applyBorder="1" applyAlignment="1" applyProtection="1">
      <alignment horizontal="center" vertical="center" wrapText="1"/>
      <protection hidden="1"/>
    </xf>
    <xf numFmtId="0" fontId="11" fillId="6" borderId="0" xfId="0" applyFont="1" applyFill="1"/>
    <xf numFmtId="0" fontId="11" fillId="6" borderId="0" xfId="0" applyFont="1" applyFill="1" applyAlignment="1">
      <alignment horizontal="left"/>
    </xf>
    <xf numFmtId="0" fontId="9" fillId="3" borderId="6" xfId="3" applyFont="1" applyBorder="1" applyAlignment="1">
      <alignment horizontal="center"/>
    </xf>
    <xf numFmtId="3" fontId="11" fillId="6" borderId="0" xfId="0" applyNumberFormat="1" applyFont="1" applyFill="1"/>
    <xf numFmtId="0" fontId="11" fillId="6" borderId="6" xfId="0" applyFont="1" applyFill="1" applyBorder="1" applyAlignment="1">
      <alignment vertical="center" wrapText="1"/>
    </xf>
    <xf numFmtId="0" fontId="9" fillId="3" borderId="6" xfId="3" applyFont="1" applyBorder="1" applyAlignment="1">
      <alignment horizontal="center" vertical="center" wrapText="1"/>
    </xf>
    <xf numFmtId="0" fontId="11" fillId="6" borderId="1" xfId="0" applyFont="1" applyFill="1" applyBorder="1"/>
    <xf numFmtId="9" fontId="11" fillId="6" borderId="0" xfId="1" applyFont="1" applyFill="1" applyBorder="1"/>
    <xf numFmtId="3" fontId="9" fillId="3" borderId="6" xfId="3" applyNumberFormat="1" applyFont="1" applyBorder="1"/>
    <xf numFmtId="9" fontId="9" fillId="3" borderId="6" xfId="3" applyNumberFormat="1" applyFont="1" applyBorder="1"/>
    <xf numFmtId="0" fontId="12" fillId="2" borderId="0" xfId="2" applyFont="1" applyAlignment="1">
      <alignment vertical="center"/>
    </xf>
    <xf numFmtId="0" fontId="9" fillId="3" borderId="15" xfId="3" applyFont="1" applyBorder="1" applyAlignment="1">
      <alignment horizontal="center"/>
    </xf>
    <xf numFmtId="3" fontId="12" fillId="2" borderId="0" xfId="2" applyNumberFormat="1" applyFont="1" applyAlignment="1">
      <alignment vertical="center"/>
    </xf>
    <xf numFmtId="3" fontId="0" fillId="6" borderId="0" xfId="0" applyNumberFormat="1" applyFill="1"/>
    <xf numFmtId="0" fontId="11" fillId="6" borderId="0" xfId="0" applyFont="1" applyFill="1" applyAlignment="1">
      <alignment vertical="center" wrapText="1"/>
    </xf>
    <xf numFmtId="0" fontId="11" fillId="6" borderId="0" xfId="0" applyFont="1" applyFill="1" applyAlignment="1">
      <alignment wrapText="1"/>
    </xf>
    <xf numFmtId="0" fontId="11" fillId="6" borderId="1" xfId="0" applyFont="1" applyFill="1" applyBorder="1" applyAlignment="1">
      <alignment wrapText="1"/>
    </xf>
    <xf numFmtId="0" fontId="13" fillId="8" borderId="0" xfId="8">
      <alignment horizontal="center" vertical="center" wrapText="1"/>
    </xf>
    <xf numFmtId="0" fontId="0" fillId="6" borderId="0" xfId="0" applyFill="1" applyProtection="1">
      <protection hidden="1"/>
    </xf>
    <xf numFmtId="0" fontId="22" fillId="6" borderId="1" xfId="0" applyFont="1" applyFill="1" applyBorder="1" applyAlignment="1" applyProtection="1">
      <alignment horizontal="right"/>
      <protection hidden="1"/>
    </xf>
    <xf numFmtId="0" fontId="7" fillId="4" borderId="0" xfId="4" applyBorder="1" applyProtection="1">
      <protection hidden="1"/>
    </xf>
    <xf numFmtId="0" fontId="7" fillId="4" borderId="17" xfId="4" applyBorder="1" applyProtection="1">
      <protection hidden="1"/>
    </xf>
    <xf numFmtId="0" fontId="22" fillId="6" borderId="4" xfId="0" applyFont="1" applyFill="1" applyBorder="1" applyAlignment="1" applyProtection="1">
      <alignment horizontal="right"/>
      <protection hidden="1"/>
    </xf>
    <xf numFmtId="0" fontId="19" fillId="6" borderId="0" xfId="9" applyFill="1" applyAlignment="1" applyProtection="1">
      <protection hidden="1"/>
    </xf>
    <xf numFmtId="0" fontId="0" fillId="6" borderId="6" xfId="0" applyFill="1" applyBorder="1"/>
    <xf numFmtId="3" fontId="0" fillId="6" borderId="14" xfId="0" applyNumberFormat="1" applyFill="1" applyBorder="1"/>
    <xf numFmtId="0" fontId="23" fillId="6" borderId="0" xfId="0" applyFont="1" applyFill="1"/>
    <xf numFmtId="3" fontId="9" fillId="6" borderId="14" xfId="0" applyNumberFormat="1" applyFont="1" applyFill="1" applyBorder="1"/>
    <xf numFmtId="0" fontId="21" fillId="2" borderId="0" xfId="2" applyFont="1" applyAlignment="1">
      <alignment vertical="center"/>
    </xf>
    <xf numFmtId="3" fontId="9" fillId="7" borderId="1" xfId="3" applyNumberFormat="1" applyFont="1" applyFill="1" applyBorder="1" applyAlignment="1" applyProtection="1">
      <alignment wrapText="1"/>
      <protection hidden="1"/>
    </xf>
    <xf numFmtId="0" fontId="11" fillId="4" borderId="12" xfId="4" applyFont="1" applyBorder="1" applyAlignment="1" applyProtection="1">
      <alignment wrapText="1"/>
      <protection hidden="1"/>
    </xf>
    <xf numFmtId="0" fontId="11" fillId="6" borderId="1" xfId="0" applyFont="1" applyFill="1" applyBorder="1" applyAlignment="1" applyProtection="1">
      <alignment horizontal="left" wrapText="1" indent="2"/>
      <protection hidden="1"/>
    </xf>
    <xf numFmtId="0" fontId="11" fillId="4" borderId="3" xfId="4" applyFont="1" applyBorder="1" applyAlignment="1" applyProtection="1">
      <alignment wrapText="1"/>
      <protection hidden="1"/>
    </xf>
    <xf numFmtId="0" fontId="11" fillId="4" borderId="15" xfId="4" applyFont="1" applyBorder="1" applyAlignment="1" applyProtection="1">
      <alignment wrapText="1"/>
      <protection hidden="1"/>
    </xf>
    <xf numFmtId="3" fontId="9" fillId="7" borderId="15" xfId="3" applyNumberFormat="1" applyFont="1" applyFill="1" applyBorder="1" applyAlignment="1" applyProtection="1">
      <alignment wrapText="1"/>
      <protection hidden="1"/>
    </xf>
    <xf numFmtId="4" fontId="9" fillId="3" borderId="15" xfId="3" applyNumberFormat="1" applyFont="1" applyBorder="1" applyAlignment="1" applyProtection="1">
      <alignment wrapText="1"/>
      <protection hidden="1"/>
    </xf>
    <xf numFmtId="3" fontId="11" fillId="6" borderId="14" xfId="13" applyAlignment="1">
      <alignment vertical="center" wrapText="1"/>
      <protection locked="0"/>
    </xf>
    <xf numFmtId="3" fontId="11" fillId="6" borderId="0" xfId="0" applyNumberFormat="1" applyFont="1" applyFill="1" applyAlignment="1">
      <alignment vertical="center"/>
    </xf>
    <xf numFmtId="9" fontId="11" fillId="6" borderId="0" xfId="1" applyFont="1" applyFill="1" applyAlignment="1">
      <alignment vertical="center"/>
    </xf>
    <xf numFmtId="0" fontId="9" fillId="3" borderId="6" xfId="3" applyFont="1" applyBorder="1"/>
    <xf numFmtId="9" fontId="9" fillId="3" borderId="15" xfId="3" applyNumberFormat="1" applyFont="1" applyBorder="1"/>
    <xf numFmtId="0" fontId="11" fillId="4" borderId="3" xfId="4" applyFont="1" applyBorder="1"/>
    <xf numFmtId="0" fontId="11" fillId="6" borderId="3" xfId="0" applyFont="1" applyFill="1" applyBorder="1" applyAlignment="1">
      <alignment horizontal="left" indent="3"/>
    </xf>
    <xf numFmtId="3" fontId="9" fillId="3" borderId="6" xfId="3" applyNumberFormat="1" applyFont="1" applyBorder="1" applyAlignment="1">
      <alignment horizontal="center"/>
    </xf>
    <xf numFmtId="0" fontId="11" fillId="4" borderId="6" xfId="4" applyFont="1" applyBorder="1"/>
    <xf numFmtId="3" fontId="11" fillId="6" borderId="6" xfId="1" applyNumberFormat="1" applyFont="1" applyFill="1" applyBorder="1"/>
    <xf numFmtId="3" fontId="17" fillId="6" borderId="6" xfId="7" applyBorder="1">
      <protection locked="0"/>
    </xf>
    <xf numFmtId="0" fontId="11" fillId="6" borderId="6" xfId="0" applyFont="1" applyFill="1" applyBorder="1" applyAlignment="1">
      <alignment horizontal="left" indent="3"/>
    </xf>
    <xf numFmtId="0" fontId="11" fillId="6" borderId="6" xfId="0" applyFont="1" applyFill="1" applyBorder="1" applyAlignment="1">
      <alignment horizontal="left" indent="5"/>
    </xf>
    <xf numFmtId="0" fontId="11" fillId="4" borderId="0" xfId="4" applyFont="1"/>
    <xf numFmtId="0" fontId="11" fillId="4" borderId="0" xfId="4" applyFont="1" applyAlignment="1">
      <alignment wrapText="1"/>
    </xf>
    <xf numFmtId="0" fontId="9" fillId="3" borderId="6" xfId="3" applyFont="1" applyBorder="1" applyAlignment="1">
      <alignment horizontal="left" vertical="center" wrapText="1"/>
    </xf>
    <xf numFmtId="0" fontId="11" fillId="4" borderId="6" xfId="4" applyFont="1" applyBorder="1" applyAlignment="1">
      <alignment wrapText="1"/>
    </xf>
    <xf numFmtId="0" fontId="11" fillId="6" borderId="6" xfId="0" applyFont="1" applyFill="1" applyBorder="1"/>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xf numFmtId="0" fontId="13" fillId="0" borderId="0" xfId="0" applyFont="1"/>
    <xf numFmtId="0" fontId="13" fillId="0" borderId="35" xfId="0" applyFont="1" applyBorder="1"/>
    <xf numFmtId="0" fontId="13" fillId="0" borderId="0" xfId="0" quotePrefix="1" applyFont="1"/>
    <xf numFmtId="0" fontId="13" fillId="0" borderId="39" xfId="0" quotePrefix="1" applyFont="1" applyBorder="1"/>
    <xf numFmtId="0" fontId="13" fillId="0" borderId="40" xfId="0" applyFont="1" applyBorder="1"/>
    <xf numFmtId="0" fontId="13" fillId="0" borderId="42" xfId="0" applyFont="1" applyBorder="1" applyAlignment="1">
      <alignment horizontal="center" vertical="center" wrapText="1"/>
    </xf>
    <xf numFmtId="164" fontId="13" fillId="0" borderId="42" xfId="0" applyNumberFormat="1" applyFont="1" applyBorder="1" applyAlignment="1">
      <alignment horizontal="center" vertical="center" wrapText="1"/>
    </xf>
    <xf numFmtId="0" fontId="13" fillId="0" borderId="43" xfId="0" quotePrefix="1" applyFont="1" applyBorder="1"/>
    <xf numFmtId="0" fontId="13" fillId="0" borderId="43" xfId="0" applyFont="1" applyBorder="1"/>
    <xf numFmtId="0" fontId="24" fillId="0" borderId="32" xfId="0" applyFont="1" applyBorder="1" applyAlignment="1">
      <alignment horizontal="center" vertical="center" wrapText="1"/>
    </xf>
    <xf numFmtId="0" fontId="13" fillId="0" borderId="0" xfId="0" applyFont="1" applyAlignment="1">
      <alignment horizontal="center" vertical="center" wrapText="1"/>
    </xf>
    <xf numFmtId="0" fontId="13" fillId="0" borderId="46" xfId="0" applyFont="1" applyBorder="1"/>
    <xf numFmtId="0" fontId="13" fillId="0" borderId="47" xfId="0" applyFont="1" applyBorder="1"/>
    <xf numFmtId="0" fontId="13" fillId="0" borderId="47" xfId="0" quotePrefix="1" applyFont="1" applyBorder="1"/>
    <xf numFmtId="0" fontId="27" fillId="0" borderId="0" xfId="0" applyFont="1"/>
    <xf numFmtId="0" fontId="27" fillId="0" borderId="0" xfId="0" applyFont="1" applyAlignment="1">
      <alignment horizontal="center" vertical="center" wrapText="1"/>
    </xf>
    <xf numFmtId="0" fontId="13" fillId="0" borderId="48" xfId="0" applyFont="1" applyBorder="1"/>
    <xf numFmtId="0" fontId="13" fillId="0" borderId="49" xfId="0" applyFont="1" applyBorder="1"/>
    <xf numFmtId="0" fontId="13" fillId="0" borderId="49" xfId="0" applyFont="1" applyBorder="1" applyAlignment="1">
      <alignment horizontal="center" vertical="center" wrapText="1"/>
    </xf>
    <xf numFmtId="0" fontId="13" fillId="0" borderId="50" xfId="0" applyFont="1" applyBorder="1"/>
    <xf numFmtId="0" fontId="29" fillId="0" borderId="0" xfId="0" applyFont="1"/>
    <xf numFmtId="0" fontId="13" fillId="0" borderId="0" xfId="0" applyFont="1" applyAlignment="1">
      <alignment horizontal="center" wrapText="1"/>
    </xf>
    <xf numFmtId="0" fontId="30" fillId="0" borderId="0" xfId="0" applyFont="1"/>
    <xf numFmtId="0" fontId="13" fillId="0" borderId="51" xfId="0" applyFont="1" applyBorder="1"/>
    <xf numFmtId="0" fontId="13" fillId="0" borderId="52" xfId="0" applyFont="1" applyBorder="1"/>
    <xf numFmtId="0" fontId="13" fillId="0" borderId="53" xfId="0" applyFont="1" applyBorder="1"/>
    <xf numFmtId="0" fontId="13" fillId="0" borderId="54" xfId="0" applyFont="1" applyBorder="1"/>
    <xf numFmtId="0" fontId="13" fillId="0" borderId="54" xfId="0" applyFont="1" applyBorder="1" applyAlignment="1">
      <alignment horizontal="center" vertical="center" wrapText="1"/>
    </xf>
    <xf numFmtId="0" fontId="13" fillId="0" borderId="55" xfId="0" applyFont="1" applyBorder="1"/>
    <xf numFmtId="0" fontId="29" fillId="0" borderId="49" xfId="0" applyFont="1" applyBorder="1"/>
    <xf numFmtId="0" fontId="30" fillId="0" borderId="0" xfId="0" applyFont="1" applyAlignment="1">
      <alignment horizontal="left"/>
    </xf>
    <xf numFmtId="0" fontId="30" fillId="0" borderId="0" xfId="0" applyFont="1" applyAlignment="1">
      <alignment horizontal="center"/>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5" xfId="0" applyFont="1" applyBorder="1" applyAlignment="1">
      <alignment horizontal="center" vertical="center" wrapText="1"/>
    </xf>
    <xf numFmtId="0" fontId="13" fillId="0" borderId="54" xfId="0" applyFont="1" applyBorder="1" applyAlignment="1">
      <alignment vertical="center" wrapText="1"/>
    </xf>
    <xf numFmtId="0" fontId="13" fillId="0" borderId="0" xfId="0" applyFont="1" applyAlignment="1">
      <alignment vertical="center" wrapText="1"/>
    </xf>
    <xf numFmtId="0" fontId="0" fillId="0" borderId="0" xfId="0" applyAlignment="1">
      <alignment horizontal="center" vertical="center" wrapText="1"/>
    </xf>
    <xf numFmtId="0" fontId="11" fillId="6" borderId="24" xfId="0" applyFont="1" applyFill="1" applyBorder="1" applyAlignment="1">
      <alignment vertical="center"/>
    </xf>
    <xf numFmtId="9" fontId="11" fillId="6" borderId="0" xfId="14" applyFont="1" applyFill="1" applyBorder="1" applyAlignment="1" applyProtection="1">
      <alignment horizontal="right" wrapText="1"/>
    </xf>
    <xf numFmtId="0" fontId="11" fillId="6" borderId="15" xfId="0" applyFont="1" applyFill="1" applyBorder="1"/>
    <xf numFmtId="0" fontId="11" fillId="6" borderId="15" xfId="0" applyFont="1" applyFill="1" applyBorder="1" applyAlignment="1">
      <alignment wrapText="1"/>
    </xf>
    <xf numFmtId="0" fontId="11" fillId="6" borderId="15" xfId="0" applyFont="1" applyFill="1" applyBorder="1" applyAlignment="1">
      <alignment horizontal="left" wrapText="1" indent="3"/>
    </xf>
    <xf numFmtId="3" fontId="11" fillId="6" borderId="6" xfId="0" applyNumberFormat="1" applyFont="1" applyFill="1" applyBorder="1"/>
    <xf numFmtId="0" fontId="9" fillId="2" borderId="0" xfId="2" applyFont="1" applyAlignment="1">
      <alignment vertical="center"/>
    </xf>
    <xf numFmtId="3" fontId="11" fillId="6" borderId="5" xfId="0" applyNumberFormat="1" applyFont="1" applyFill="1" applyBorder="1"/>
    <xf numFmtId="0" fontId="11" fillId="6" borderId="56" xfId="0" applyFont="1" applyFill="1" applyBorder="1" applyAlignment="1">
      <alignment wrapText="1"/>
    </xf>
    <xf numFmtId="0" fontId="11" fillId="6" borderId="56" xfId="0" applyFont="1" applyFill="1" applyBorder="1"/>
    <xf numFmtId="0" fontId="9" fillId="3" borderId="6" xfId="3" applyFont="1" applyBorder="1" applyAlignment="1"/>
    <xf numFmtId="0" fontId="22" fillId="6" borderId="0" xfId="0" applyFont="1" applyFill="1" applyAlignment="1" applyProtection="1">
      <alignment horizontal="right"/>
      <protection hidden="1"/>
    </xf>
    <xf numFmtId="0" fontId="7" fillId="6" borderId="0" xfId="4" applyFill="1" applyBorder="1" applyAlignment="1" applyProtection="1">
      <alignment horizontal="center"/>
      <protection hidden="1"/>
    </xf>
    <xf numFmtId="0" fontId="35" fillId="6" borderId="0" xfId="9" applyFont="1" applyFill="1" applyAlignment="1" applyProtection="1"/>
    <xf numFmtId="0" fontId="11" fillId="6" borderId="0" xfId="0" applyFont="1" applyFill="1" applyAlignment="1">
      <alignment horizontal="center"/>
    </xf>
    <xf numFmtId="4" fontId="36" fillId="6" borderId="0" xfId="3" applyNumberFormat="1" applyFont="1" applyFill="1" applyBorder="1" applyAlignment="1" applyProtection="1">
      <alignment vertical="center" wrapText="1"/>
    </xf>
    <xf numFmtId="0" fontId="11" fillId="6" borderId="0" xfId="0" applyFont="1" applyFill="1" applyAlignment="1">
      <alignment horizontal="center" vertical="center"/>
    </xf>
    <xf numFmtId="0" fontId="9" fillId="3" borderId="6" xfId="3" applyFont="1" applyBorder="1" applyAlignment="1" applyProtection="1">
      <alignment horizontal="center" vertical="center"/>
    </xf>
    <xf numFmtId="0" fontId="9" fillId="3" borderId="6" xfId="3" applyFont="1" applyBorder="1" applyAlignment="1" applyProtection="1">
      <alignment horizontal="left" vertical="center"/>
    </xf>
    <xf numFmtId="4" fontId="9" fillId="3" borderId="6" xfId="3" applyNumberFormat="1" applyFont="1" applyBorder="1" applyAlignment="1" applyProtection="1">
      <alignment vertical="center" wrapText="1"/>
    </xf>
    <xf numFmtId="0" fontId="11" fillId="6" borderId="24" xfId="0" applyFont="1" applyFill="1" applyBorder="1" applyAlignment="1">
      <alignment horizontal="left" vertical="center" wrapText="1"/>
    </xf>
    <xf numFmtId="0" fontId="19" fillId="6" borderId="0" xfId="9" applyFill="1" applyAlignment="1" applyProtection="1">
      <alignment horizontal="center"/>
      <protection hidden="1"/>
    </xf>
    <xf numFmtId="0" fontId="0" fillId="6" borderId="0" xfId="0" applyFill="1" applyAlignment="1" applyProtection="1">
      <alignment horizontal="center" wrapText="1"/>
      <protection hidden="1"/>
    </xf>
    <xf numFmtId="0" fontId="37" fillId="6" borderId="0" xfId="2" applyFont="1" applyFill="1" applyAlignment="1" applyProtection="1">
      <alignment horizontal="center" wrapText="1"/>
      <protection hidden="1"/>
    </xf>
    <xf numFmtId="0" fontId="37" fillId="6" borderId="0" xfId="2" applyFont="1" applyFill="1" applyAlignment="1" applyProtection="1">
      <alignment horizontal="left" wrapText="1"/>
      <protection hidden="1"/>
    </xf>
    <xf numFmtId="0" fontId="0" fillId="6" borderId="1" xfId="0" applyFill="1" applyBorder="1" applyProtection="1">
      <protection hidden="1"/>
    </xf>
    <xf numFmtId="0" fontId="37" fillId="6" borderId="0" xfId="2" applyFont="1" applyFill="1" applyBorder="1" applyAlignment="1" applyProtection="1">
      <alignment horizontal="left" wrapText="1"/>
      <protection hidden="1"/>
    </xf>
    <xf numFmtId="0" fontId="0" fillId="6" borderId="0" xfId="0" applyFill="1" applyAlignment="1">
      <alignment horizontal="center"/>
    </xf>
    <xf numFmtId="4" fontId="36" fillId="6" borderId="0" xfId="3" applyNumberFormat="1" applyFont="1" applyFill="1" applyBorder="1" applyAlignment="1" applyProtection="1">
      <alignment vertical="center" wrapText="1"/>
      <protection hidden="1"/>
    </xf>
    <xf numFmtId="0" fontId="8" fillId="3" borderId="6" xfId="3" applyBorder="1" applyAlignment="1" applyProtection="1">
      <alignment horizontal="center" vertical="center"/>
    </xf>
    <xf numFmtId="0" fontId="8" fillId="3" borderId="6" xfId="3" applyBorder="1" applyAlignment="1" applyProtection="1">
      <alignment horizontal="left" vertical="center"/>
    </xf>
    <xf numFmtId="0" fontId="17" fillId="6" borderId="24" xfId="0" applyFont="1" applyFill="1" applyBorder="1" applyAlignment="1">
      <alignment horizontal="center" vertical="center" wrapText="1"/>
    </xf>
    <xf numFmtId="0" fontId="17" fillId="6" borderId="24" xfId="0" applyFont="1" applyFill="1" applyBorder="1" applyAlignment="1">
      <alignment horizontal="left" vertical="center" wrapText="1"/>
    </xf>
    <xf numFmtId="0" fontId="0" fillId="6" borderId="0" xfId="0" applyFill="1" applyAlignment="1" applyProtection="1">
      <alignment wrapText="1"/>
      <protection hidden="1"/>
    </xf>
    <xf numFmtId="0" fontId="37" fillId="6" borderId="0" xfId="2" applyFont="1" applyFill="1" applyAlignment="1" applyProtection="1">
      <alignment wrapText="1"/>
      <protection hidden="1"/>
    </xf>
    <xf numFmtId="0" fontId="8" fillId="3" borderId="6" xfId="3" applyBorder="1" applyAlignment="1" applyProtection="1">
      <alignment vertical="center"/>
    </xf>
    <xf numFmtId="0" fontId="8" fillId="3" borderId="6" xfId="3" applyBorder="1" applyAlignment="1">
      <alignment horizontal="center" vertical="center"/>
    </xf>
    <xf numFmtId="165" fontId="11" fillId="6" borderId="6" xfId="0" applyNumberFormat="1" applyFont="1" applyFill="1" applyBorder="1"/>
    <xf numFmtId="4" fontId="17" fillId="6" borderId="6" xfId="7" applyNumberFormat="1" applyBorder="1">
      <protection locked="0"/>
    </xf>
    <xf numFmtId="4" fontId="11" fillId="6" borderId="6" xfId="1" applyNumberFormat="1" applyFont="1" applyFill="1" applyBorder="1"/>
    <xf numFmtId="4" fontId="9" fillId="3" borderId="6" xfId="3" applyNumberFormat="1" applyFont="1" applyBorder="1"/>
    <xf numFmtId="166" fontId="13" fillId="0" borderId="42" xfId="0" applyNumberFormat="1" applyFont="1" applyBorder="1" applyAlignment="1">
      <alignment horizontal="center" vertical="center" wrapText="1"/>
    </xf>
    <xf numFmtId="4" fontId="13" fillId="0" borderId="45" xfId="0" applyNumberFormat="1" applyFont="1" applyBorder="1" applyAlignment="1">
      <alignment horizontal="center" vertical="center" wrapText="1"/>
    </xf>
    <xf numFmtId="4" fontId="11" fillId="6" borderId="6" xfId="0" applyNumberFormat="1" applyFont="1" applyFill="1" applyBorder="1"/>
    <xf numFmtId="4" fontId="11" fillId="6" borderId="16" xfId="13" applyNumberFormat="1" applyBorder="1" applyAlignment="1">
      <alignment vertical="center" wrapText="1"/>
      <protection locked="0"/>
    </xf>
    <xf numFmtId="0" fontId="11" fillId="6" borderId="60" xfId="0" applyFont="1" applyFill="1" applyBorder="1" applyAlignment="1">
      <alignment wrapText="1"/>
    </xf>
    <xf numFmtId="0" fontId="11" fillId="6" borderId="60" xfId="0" applyFont="1" applyFill="1" applyBorder="1"/>
    <xf numFmtId="4" fontId="11" fillId="6" borderId="60" xfId="0" applyNumberFormat="1" applyFont="1" applyFill="1" applyBorder="1"/>
    <xf numFmtId="3" fontId="22" fillId="6" borderId="0" xfId="0" applyNumberFormat="1" applyFont="1" applyFill="1" applyAlignment="1">
      <alignment vertical="center"/>
    </xf>
    <xf numFmtId="9" fontId="22" fillId="6" borderId="0" xfId="1" applyFont="1" applyFill="1" applyAlignment="1">
      <alignment vertical="center"/>
    </xf>
    <xf numFmtId="3" fontId="22" fillId="6" borderId="0" xfId="0" applyNumberFormat="1" applyFont="1" applyFill="1"/>
    <xf numFmtId="9" fontId="22" fillId="6" borderId="0" xfId="14" applyFont="1" applyFill="1" applyBorder="1" applyAlignment="1" applyProtection="1">
      <alignment horizontal="right" wrapText="1"/>
    </xf>
    <xf numFmtId="166" fontId="11" fillId="6" borderId="6" xfId="1" applyNumberFormat="1" applyFont="1" applyFill="1" applyBorder="1"/>
    <xf numFmtId="166" fontId="13" fillId="8" borderId="0" xfId="8" applyNumberFormat="1">
      <alignment horizontal="center" vertical="center" wrapText="1"/>
    </xf>
    <xf numFmtId="0" fontId="0" fillId="0" borderId="0" xfId="0" applyProtection="1">
      <protection hidden="1"/>
    </xf>
    <xf numFmtId="0" fontId="9" fillId="3" borderId="25" xfId="3" applyFont="1" applyBorder="1" applyAlignment="1">
      <alignment horizontal="center" vertical="center"/>
    </xf>
    <xf numFmtId="0" fontId="9" fillId="3" borderId="26" xfId="3" applyFont="1" applyBorder="1" applyAlignment="1">
      <alignment horizontal="center" vertical="center"/>
    </xf>
    <xf numFmtId="0" fontId="39" fillId="0" borderId="0" xfId="15"/>
    <xf numFmtId="0" fontId="25" fillId="9" borderId="0" xfId="6" applyFont="1" applyFill="1" applyAlignment="1"/>
    <xf numFmtId="0" fontId="25" fillId="9" borderId="0" xfId="6" applyFont="1" applyFill="1" applyAlignment="1">
      <alignment horizontal="left"/>
    </xf>
    <xf numFmtId="0" fontId="13" fillId="0" borderId="0" xfId="15" applyFont="1"/>
    <xf numFmtId="0" fontId="13" fillId="0" borderId="39" xfId="15" quotePrefix="1" applyFont="1" applyBorder="1"/>
    <xf numFmtId="0" fontId="13" fillId="0" borderId="39" xfId="15" applyFont="1" applyBorder="1"/>
    <xf numFmtId="0" fontId="13" fillId="0" borderId="40" xfId="15" applyFont="1" applyBorder="1"/>
    <xf numFmtId="0" fontId="13" fillId="0" borderId="43" xfId="15" quotePrefix="1" applyFont="1" applyBorder="1"/>
    <xf numFmtId="0" fontId="13" fillId="0" borderId="43" xfId="15" applyFont="1" applyBorder="1"/>
    <xf numFmtId="0" fontId="13" fillId="0" borderId="41" xfId="15" applyFont="1" applyBorder="1"/>
    <xf numFmtId="0" fontId="13" fillId="0" borderId="0" xfId="15" quotePrefix="1" applyFont="1"/>
    <xf numFmtId="0" fontId="16" fillId="0" borderId="0" xfId="15" applyFont="1"/>
    <xf numFmtId="0" fontId="26" fillId="0" borderId="0" xfId="15" applyFont="1"/>
    <xf numFmtId="0" fontId="13" fillId="0" borderId="0" xfId="15" applyFont="1" applyAlignment="1">
      <alignment horizontal="center" vertical="center" wrapText="1"/>
    </xf>
    <xf numFmtId="0" fontId="13" fillId="0" borderId="48" xfId="15" applyFont="1" applyBorder="1"/>
    <xf numFmtId="0" fontId="13" fillId="0" borderId="49" xfId="15" applyFont="1" applyBorder="1"/>
    <xf numFmtId="0" fontId="13" fillId="0" borderId="49" xfId="15" applyFont="1" applyBorder="1" applyAlignment="1">
      <alignment horizontal="center" vertical="center" wrapText="1"/>
    </xf>
    <xf numFmtId="0" fontId="13" fillId="0" borderId="50" xfId="15" applyFont="1" applyBorder="1"/>
    <xf numFmtId="0" fontId="13" fillId="0" borderId="51" xfId="15" applyFont="1" applyBorder="1"/>
    <xf numFmtId="0" fontId="31" fillId="0" borderId="0" xfId="15" applyFont="1"/>
    <xf numFmtId="0" fontId="13" fillId="0" borderId="52" xfId="15" applyFont="1" applyBorder="1"/>
    <xf numFmtId="0" fontId="13" fillId="0" borderId="32" xfId="15" applyFont="1" applyBorder="1" applyAlignment="1">
      <alignment horizontal="center" vertical="center" wrapText="1"/>
    </xf>
    <xf numFmtId="0" fontId="13" fillId="0" borderId="53" xfId="15" applyFont="1" applyBorder="1"/>
    <xf numFmtId="0" fontId="13" fillId="0" borderId="54" xfId="15" applyFont="1" applyBorder="1"/>
    <xf numFmtId="0" fontId="13" fillId="0" borderId="54" xfId="15" applyFont="1" applyBorder="1" applyAlignment="1">
      <alignment horizontal="center" vertical="center" wrapText="1"/>
    </xf>
    <xf numFmtId="0" fontId="13" fillId="0" borderId="55" xfId="15" applyFont="1" applyBorder="1"/>
    <xf numFmtId="0" fontId="13" fillId="0" borderId="31" xfId="15" applyFont="1" applyBorder="1" applyAlignment="1">
      <alignment horizontal="center" vertical="center" wrapText="1"/>
    </xf>
    <xf numFmtId="0" fontId="13" fillId="0" borderId="35" xfId="15" applyFont="1" applyBorder="1" applyAlignment="1">
      <alignment vertical="center" wrapText="1"/>
    </xf>
    <xf numFmtId="0" fontId="13" fillId="0" borderId="35" xfId="15" applyFont="1" applyBorder="1"/>
    <xf numFmtId="0" fontId="13" fillId="0" borderId="34" xfId="15" applyFont="1" applyBorder="1"/>
    <xf numFmtId="0" fontId="13" fillId="0" borderId="46" xfId="15" applyFont="1" applyBorder="1"/>
    <xf numFmtId="0" fontId="13" fillId="0" borderId="47" xfId="15" applyFont="1" applyBorder="1"/>
    <xf numFmtId="0" fontId="13" fillId="0" borderId="47" xfId="15" quotePrefix="1" applyFont="1" applyBorder="1"/>
    <xf numFmtId="0" fontId="24" fillId="0" borderId="38" xfId="15" applyFont="1" applyBorder="1" applyAlignment="1">
      <alignment horizontal="center" vertical="center" wrapText="1"/>
    </xf>
    <xf numFmtId="0" fontId="30" fillId="0" borderId="0" xfId="15" applyFont="1"/>
    <xf numFmtId="0" fontId="29" fillId="0" borderId="0" xfId="15" applyFont="1"/>
    <xf numFmtId="0" fontId="13" fillId="0" borderId="0" xfId="15" applyFont="1" applyAlignment="1">
      <alignment horizontal="center" wrapText="1"/>
    </xf>
    <xf numFmtId="0" fontId="25" fillId="9" borderId="47" xfId="6" applyFont="1" applyFill="1" applyBorder="1" applyAlignment="1"/>
    <xf numFmtId="0" fontId="24" fillId="0" borderId="32" xfId="15" applyFont="1" applyBorder="1" applyAlignment="1">
      <alignment horizontal="center" vertical="center" wrapText="1"/>
    </xf>
    <xf numFmtId="0" fontId="24" fillId="0" borderId="35" xfId="15" applyFont="1" applyBorder="1" applyAlignment="1">
      <alignment horizontal="center" vertical="center"/>
    </xf>
    <xf numFmtId="0" fontId="13" fillId="0" borderId="64" xfId="15" applyFont="1" applyBorder="1" applyAlignment="1">
      <alignment horizontal="center" vertical="center" wrapText="1"/>
    </xf>
    <xf numFmtId="0" fontId="13" fillId="0" borderId="34" xfId="15" applyFont="1" applyBorder="1" applyAlignment="1">
      <alignment vertical="center" wrapText="1"/>
    </xf>
    <xf numFmtId="0" fontId="8" fillId="3" borderId="6" xfId="3" applyBorder="1"/>
    <xf numFmtId="3" fontId="8" fillId="3" borderId="6" xfId="3" applyNumberFormat="1" applyBorder="1"/>
    <xf numFmtId="0" fontId="11" fillId="12" borderId="6" xfId="0" applyFont="1" applyFill="1" applyBorder="1"/>
    <xf numFmtId="0" fontId="11" fillId="6" borderId="6" xfId="0" applyFont="1" applyFill="1" applyBorder="1" applyAlignment="1">
      <alignment horizontal="left" indent="7"/>
    </xf>
    <xf numFmtId="4" fontId="9" fillId="3" borderId="6" xfId="3" applyNumberFormat="1" applyFont="1" applyBorder="1" applyAlignment="1">
      <alignment horizontal="center"/>
    </xf>
    <xf numFmtId="4" fontId="9" fillId="2" borderId="0" xfId="2" applyNumberFormat="1" applyFont="1" applyAlignment="1">
      <alignment vertical="center"/>
    </xf>
    <xf numFmtId="4" fontId="11" fillId="6" borderId="0" xfId="0" applyNumberFormat="1" applyFont="1" applyFill="1"/>
    <xf numFmtId="166" fontId="11" fillId="6" borderId="6" xfId="0" applyNumberFormat="1" applyFont="1" applyFill="1" applyBorder="1"/>
    <xf numFmtId="10" fontId="17" fillId="6" borderId="56" xfId="1" applyNumberFormat="1" applyFont="1" applyFill="1" applyBorder="1"/>
    <xf numFmtId="166" fontId="11" fillId="6" borderId="0" xfId="0" applyNumberFormat="1" applyFont="1" applyFill="1"/>
    <xf numFmtId="0" fontId="17" fillId="6" borderId="56" xfId="0" applyFont="1" applyFill="1" applyBorder="1"/>
    <xf numFmtId="3" fontId="9" fillId="3" borderId="5" xfId="3" applyNumberFormat="1" applyFont="1" applyBorder="1"/>
    <xf numFmtId="3" fontId="11" fillId="6" borderId="15" xfId="0" applyNumberFormat="1" applyFont="1" applyFill="1" applyBorder="1"/>
    <xf numFmtId="3" fontId="11" fillId="6" borderId="10" xfId="0" applyNumberFormat="1" applyFont="1" applyFill="1" applyBorder="1"/>
    <xf numFmtId="0" fontId="8" fillId="3" borderId="0" xfId="3" applyNumberFormat="1" applyAlignment="1">
      <alignment horizontal="center"/>
    </xf>
    <xf numFmtId="167" fontId="11" fillId="6" borderId="14" xfId="13" applyNumberFormat="1" applyAlignment="1">
      <alignment vertical="center" wrapText="1"/>
      <protection locked="0"/>
    </xf>
    <xf numFmtId="167" fontId="11" fillId="6" borderId="0" xfId="0" applyNumberFormat="1" applyFont="1" applyFill="1"/>
    <xf numFmtId="166" fontId="9" fillId="2" borderId="0" xfId="2" applyNumberFormat="1" applyFont="1" applyAlignment="1">
      <alignment vertical="center"/>
    </xf>
    <xf numFmtId="166" fontId="9" fillId="3" borderId="6" xfId="3" applyNumberFormat="1" applyFont="1" applyBorder="1" applyAlignment="1">
      <alignment horizontal="center"/>
    </xf>
    <xf numFmtId="166" fontId="17" fillId="6" borderId="6" xfId="7" applyNumberFormat="1" applyBorder="1">
      <protection locked="0"/>
    </xf>
    <xf numFmtId="166" fontId="9" fillId="3" borderId="6" xfId="3" applyNumberFormat="1" applyFont="1" applyBorder="1"/>
    <xf numFmtId="0" fontId="0" fillId="6" borderId="0" xfId="0" applyFill="1" applyAlignment="1">
      <alignment vertical="center"/>
    </xf>
    <xf numFmtId="0" fontId="11" fillId="6" borderId="0" xfId="0" applyFont="1" applyFill="1" applyAlignment="1">
      <alignment vertical="center"/>
    </xf>
    <xf numFmtId="3" fontId="9" fillId="3" borderId="6" xfId="3" applyNumberFormat="1" applyFont="1" applyBorder="1" applyAlignment="1">
      <alignment horizontal="right" vertical="center" wrapText="1"/>
    </xf>
    <xf numFmtId="9" fontId="9" fillId="3" borderId="6" xfId="1" applyFont="1" applyFill="1" applyBorder="1" applyAlignment="1">
      <alignment horizontal="right" vertical="center" wrapText="1"/>
    </xf>
    <xf numFmtId="0" fontId="0" fillId="6" borderId="0" xfId="0" applyFill="1" applyAlignment="1">
      <alignment vertical="center" wrapText="1"/>
    </xf>
    <xf numFmtId="0" fontId="9" fillId="3" borderId="6" xfId="3" applyFont="1" applyBorder="1" applyAlignment="1">
      <alignment vertical="center" wrapText="1"/>
    </xf>
    <xf numFmtId="0" fontId="9" fillId="3" borderId="10" xfId="3" applyFont="1" applyBorder="1" applyAlignment="1">
      <alignment vertical="center" wrapText="1"/>
    </xf>
    <xf numFmtId="0" fontId="8" fillId="3" borderId="6" xfId="3" applyBorder="1" applyAlignment="1">
      <alignment wrapText="1"/>
    </xf>
    <xf numFmtId="166" fontId="13" fillId="0" borderId="68" xfId="15" applyNumberFormat="1" applyFont="1" applyBorder="1" applyAlignment="1">
      <alignment horizontal="center" vertical="center" wrapText="1"/>
    </xf>
    <xf numFmtId="166" fontId="13" fillId="0" borderId="40" xfId="15" applyNumberFormat="1" applyFont="1" applyBorder="1" applyAlignment="1">
      <alignment horizontal="center" vertical="center" wrapText="1"/>
    </xf>
    <xf numFmtId="166" fontId="13" fillId="0" borderId="69" xfId="15" applyNumberFormat="1" applyFont="1" applyBorder="1" applyAlignment="1">
      <alignment horizontal="center" vertical="center" wrapText="1"/>
    </xf>
    <xf numFmtId="166" fontId="13" fillId="0" borderId="41" xfId="15" applyNumberFormat="1" applyFont="1" applyBorder="1" applyAlignment="1">
      <alignment horizontal="center" vertical="center" wrapText="1"/>
    </xf>
    <xf numFmtId="166" fontId="13" fillId="0" borderId="66" xfId="15" applyNumberFormat="1" applyFont="1" applyBorder="1" applyAlignment="1">
      <alignment horizontal="center" vertical="center" wrapText="1"/>
    </xf>
    <xf numFmtId="166" fontId="13" fillId="0" borderId="0" xfId="15" applyNumberFormat="1" applyFont="1" applyAlignment="1">
      <alignment horizontal="center" vertical="center" wrapText="1"/>
    </xf>
    <xf numFmtId="0" fontId="11" fillId="4" borderId="72" xfId="4" applyFont="1" applyBorder="1"/>
    <xf numFmtId="0" fontId="9" fillId="3" borderId="6" xfId="3" applyFont="1" applyBorder="1" applyAlignment="1" applyProtection="1">
      <alignment wrapText="1"/>
    </xf>
    <xf numFmtId="0" fontId="9" fillId="3" borderId="6" xfId="3" applyFont="1" applyBorder="1" applyAlignment="1" applyProtection="1">
      <alignment vertical="center" wrapText="1"/>
    </xf>
    <xf numFmtId="3" fontId="9" fillId="3" borderId="6" xfId="3" applyNumberFormat="1" applyFont="1" applyBorder="1" applyAlignment="1" applyProtection="1">
      <alignment vertical="center" wrapText="1"/>
    </xf>
    <xf numFmtId="9" fontId="9" fillId="3" borderId="6" xfId="1" applyFont="1" applyFill="1" applyBorder="1" applyAlignment="1" applyProtection="1">
      <alignment vertical="center" wrapText="1"/>
    </xf>
    <xf numFmtId="10" fontId="11" fillId="6" borderId="0" xfId="1" applyNumberFormat="1" applyFont="1" applyFill="1"/>
    <xf numFmtId="0" fontId="17" fillId="0" borderId="24" xfId="0" applyFont="1" applyBorder="1" applyAlignment="1">
      <alignment horizontal="left" vertical="center" wrapText="1"/>
    </xf>
    <xf numFmtId="4" fontId="11" fillId="6" borderId="71" xfId="0" applyNumberFormat="1" applyFont="1" applyFill="1" applyBorder="1"/>
    <xf numFmtId="0" fontId="6" fillId="0" borderId="0" xfId="15" applyFont="1"/>
    <xf numFmtId="0" fontId="27" fillId="0" borderId="0" xfId="0" applyFont="1" applyAlignment="1">
      <alignment wrapText="1"/>
    </xf>
    <xf numFmtId="0" fontId="13" fillId="0" borderId="51" xfId="15" applyFont="1" applyBorder="1" applyAlignment="1">
      <alignment wrapText="1"/>
    </xf>
    <xf numFmtId="0" fontId="13" fillId="0" borderId="27" xfId="15" applyFont="1" applyBorder="1" applyAlignment="1">
      <alignment wrapText="1"/>
    </xf>
    <xf numFmtId="0" fontId="13" fillId="0" borderId="28" xfId="15" applyFont="1" applyBorder="1" applyAlignment="1">
      <alignment wrapText="1"/>
    </xf>
    <xf numFmtId="0" fontId="13" fillId="0" borderId="29" xfId="15" applyFont="1" applyBorder="1" applyAlignment="1">
      <alignment wrapText="1"/>
    </xf>
    <xf numFmtId="0" fontId="24" fillId="0" borderId="30" xfId="15" applyFont="1" applyBorder="1" applyAlignment="1">
      <alignment horizontal="center" vertical="center" wrapText="1"/>
    </xf>
    <xf numFmtId="0" fontId="13" fillId="0" borderId="52" xfId="15" applyFont="1" applyBorder="1" applyAlignment="1">
      <alignment wrapText="1"/>
    </xf>
    <xf numFmtId="0" fontId="13" fillId="0" borderId="0" xfId="15" applyFont="1" applyAlignment="1">
      <alignment wrapText="1"/>
    </xf>
    <xf numFmtId="0" fontId="11" fillId="0" borderId="1" xfId="0" applyFont="1" applyBorder="1"/>
    <xf numFmtId="0" fontId="11" fillId="0" borderId="0" xfId="0" applyFont="1"/>
    <xf numFmtId="3" fontId="11" fillId="0" borderId="0" xfId="0" applyNumberFormat="1" applyFont="1"/>
    <xf numFmtId="0" fontId="11" fillId="0" borderId="6" xfId="0" applyFont="1" applyBorder="1"/>
    <xf numFmtId="3" fontId="11" fillId="0" borderId="6" xfId="0" applyNumberFormat="1" applyFont="1" applyBorder="1"/>
    <xf numFmtId="3" fontId="11" fillId="0" borderId="5" xfId="0" applyNumberFormat="1" applyFont="1" applyBorder="1"/>
    <xf numFmtId="0" fontId="13" fillId="0" borderId="27" xfId="0" applyFont="1" applyBorder="1"/>
    <xf numFmtId="0" fontId="13" fillId="0" borderId="28" xfId="0" applyFont="1" applyBorder="1"/>
    <xf numFmtId="0" fontId="13" fillId="0" borderId="29" xfId="0" applyFont="1" applyBorder="1"/>
    <xf numFmtId="0" fontId="24" fillId="0" borderId="30" xfId="0" applyFont="1" applyBorder="1" applyAlignment="1">
      <alignment horizontal="center" vertical="center"/>
    </xf>
    <xf numFmtId="0" fontId="16" fillId="0" borderId="30" xfId="0" applyFont="1" applyBorder="1" applyAlignment="1">
      <alignment horizontal="center" vertical="center"/>
    </xf>
    <xf numFmtId="4" fontId="11" fillId="0" borderId="0" xfId="0" applyNumberFormat="1" applyFont="1"/>
    <xf numFmtId="0" fontId="11" fillId="0" borderId="6" xfId="0" applyFont="1" applyBorder="1" applyAlignment="1">
      <alignment horizontal="left" wrapText="1" indent="7"/>
    </xf>
    <xf numFmtId="166" fontId="11" fillId="0" borderId="0" xfId="0" applyNumberFormat="1" applyFont="1"/>
    <xf numFmtId="0" fontId="11" fillId="0" borderId="0" xfId="0" applyFont="1" applyAlignment="1">
      <alignment vertical="center"/>
    </xf>
    <xf numFmtId="0" fontId="17" fillId="13" borderId="15" xfId="4" applyFont="1" applyFill="1" applyBorder="1" applyAlignment="1" applyProtection="1">
      <alignment wrapText="1"/>
      <protection hidden="1"/>
    </xf>
    <xf numFmtId="3" fontId="22" fillId="0" borderId="0" xfId="0" applyNumberFormat="1" applyFont="1" applyAlignment="1">
      <alignment vertical="center"/>
    </xf>
    <xf numFmtId="3" fontId="22" fillId="13" borderId="76" xfId="0" applyNumberFormat="1" applyFont="1" applyFill="1" applyBorder="1" applyAlignment="1">
      <alignment vertical="center"/>
    </xf>
    <xf numFmtId="4" fontId="9" fillId="14" borderId="15" xfId="3" applyNumberFormat="1" applyFont="1" applyFill="1" applyBorder="1" applyAlignment="1" applyProtection="1">
      <alignment wrapText="1"/>
      <protection hidden="1"/>
    </xf>
    <xf numFmtId="3" fontId="22" fillId="6" borderId="77" xfId="0" applyNumberFormat="1" applyFont="1" applyFill="1" applyBorder="1" applyAlignment="1">
      <alignment vertical="center"/>
    </xf>
    <xf numFmtId="0" fontId="11" fillId="4" borderId="11" xfId="4" applyFont="1" applyBorder="1" applyAlignment="1" applyProtection="1">
      <alignment wrapText="1"/>
      <protection hidden="1"/>
    </xf>
    <xf numFmtId="0" fontId="13" fillId="0" borderId="34" xfId="15" applyFont="1" applyBorder="1" applyAlignment="1">
      <alignment wrapText="1"/>
    </xf>
    <xf numFmtId="0" fontId="13" fillId="0" borderId="35" xfId="15" applyFont="1" applyBorder="1" applyAlignment="1">
      <alignment wrapText="1"/>
    </xf>
    <xf numFmtId="0" fontId="24" fillId="0" borderId="35" xfId="15"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164" fontId="43" fillId="0" borderId="81" xfId="0" applyNumberFormat="1" applyFont="1" applyBorder="1" applyAlignment="1">
      <alignment horizontal="center" vertical="center" wrapText="1"/>
    </xf>
    <xf numFmtId="0" fontId="13" fillId="0" borderId="27" xfId="15" applyFont="1" applyBorder="1" applyAlignment="1">
      <alignment vertical="center" wrapText="1"/>
    </xf>
    <xf numFmtId="0" fontId="13" fillId="0" borderId="29" xfId="15" applyFont="1" applyBorder="1" applyAlignment="1">
      <alignment vertical="center" wrapText="1"/>
    </xf>
    <xf numFmtId="166" fontId="13" fillId="0" borderId="82" xfId="15" applyNumberFormat="1" applyFont="1" applyBorder="1" applyAlignment="1">
      <alignment horizontal="center" vertical="center" wrapText="1"/>
    </xf>
    <xf numFmtId="164" fontId="43" fillId="0" borderId="83" xfId="0" applyNumberFormat="1" applyFont="1" applyBorder="1" applyAlignment="1">
      <alignment horizontal="center" vertical="center" wrapText="1"/>
    </xf>
    <xf numFmtId="166" fontId="13" fillId="0" borderId="32" xfId="15" applyNumberFormat="1" applyFont="1" applyBorder="1" applyAlignment="1">
      <alignment horizontal="center" vertical="center" wrapText="1"/>
    </xf>
    <xf numFmtId="166" fontId="13" fillId="0" borderId="28" xfId="15" applyNumberFormat="1" applyFont="1" applyBorder="1" applyAlignment="1">
      <alignment horizontal="center" vertical="center" wrapText="1"/>
    </xf>
    <xf numFmtId="166" fontId="13" fillId="0" borderId="47" xfId="15" applyNumberFormat="1" applyFont="1" applyBorder="1" applyAlignment="1">
      <alignment horizontal="center" vertical="center" wrapText="1"/>
    </xf>
    <xf numFmtId="0" fontId="24" fillId="0" borderId="43" xfId="0" applyFont="1" applyBorder="1" applyAlignment="1">
      <alignment horizontal="center" vertical="center" wrapText="1"/>
    </xf>
    <xf numFmtId="0" fontId="13" fillId="0" borderId="84" xfId="0" applyFont="1" applyBorder="1"/>
    <xf numFmtId="0" fontId="24" fillId="0" borderId="33"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87" xfId="0" applyFont="1" applyBorder="1" applyAlignment="1">
      <alignment horizontal="center" vertical="center" wrapText="1"/>
    </xf>
    <xf numFmtId="166" fontId="13" fillId="0" borderId="87" xfId="0" applyNumberFormat="1" applyFont="1" applyBorder="1" applyAlignment="1">
      <alignment horizontal="center" vertical="center" wrapText="1"/>
    </xf>
    <xf numFmtId="0" fontId="13" fillId="0" borderId="88" xfId="0" applyFont="1" applyBorder="1"/>
    <xf numFmtId="9" fontId="17" fillId="6" borderId="56" xfId="1" applyFont="1" applyFill="1" applyBorder="1"/>
    <xf numFmtId="0" fontId="9" fillId="3" borderId="5" xfId="3" applyFont="1" applyBorder="1" applyAlignment="1">
      <alignment horizontal="center"/>
    </xf>
    <xf numFmtId="0" fontId="11" fillId="15" borderId="6" xfId="0" applyFont="1" applyFill="1" applyBorder="1"/>
    <xf numFmtId="0" fontId="9" fillId="14" borderId="5" xfId="3" applyFont="1" applyFill="1" applyBorder="1" applyAlignment="1">
      <alignment horizontal="center"/>
    </xf>
    <xf numFmtId="0" fontId="9" fillId="14" borderId="6" xfId="3" applyFont="1" applyFill="1" applyBorder="1" applyAlignment="1">
      <alignment horizontal="center" vertical="center" wrapText="1"/>
    </xf>
    <xf numFmtId="4" fontId="9" fillId="14" borderId="6" xfId="3" applyNumberFormat="1" applyFont="1" applyFill="1" applyBorder="1"/>
    <xf numFmtId="0" fontId="18" fillId="0" borderId="48" xfId="0" applyFont="1" applyBorder="1"/>
    <xf numFmtId="0" fontId="18" fillId="0" borderId="49" xfId="0" applyFont="1" applyBorder="1"/>
    <xf numFmtId="0" fontId="18" fillId="0" borderId="49" xfId="0" applyFont="1" applyBorder="1" applyAlignment="1">
      <alignment vertical="top" wrapText="1"/>
    </xf>
    <xf numFmtId="0" fontId="18" fillId="0" borderId="49" xfId="0" applyFont="1" applyBorder="1" applyAlignment="1">
      <alignment horizontal="center" vertical="center" wrapText="1"/>
    </xf>
    <xf numFmtId="0" fontId="18" fillId="0" borderId="50" xfId="0" applyFont="1" applyBorder="1"/>
    <xf numFmtId="0" fontId="18" fillId="0" borderId="51" xfId="0" applyFont="1" applyBorder="1"/>
    <xf numFmtId="0" fontId="18" fillId="0" borderId="0" xfId="0" applyFont="1"/>
    <xf numFmtId="0" fontId="32" fillId="0" borderId="0" xfId="0" applyFont="1" applyAlignment="1">
      <alignment horizontal="left" vertical="center" wrapText="1"/>
    </xf>
    <xf numFmtId="0" fontId="18" fillId="0" borderId="0" xfId="0" applyFont="1" applyAlignment="1">
      <alignment vertical="top" wrapText="1"/>
    </xf>
    <xf numFmtId="0" fontId="18" fillId="0" borderId="0" xfId="0" applyFont="1" applyAlignment="1">
      <alignment horizontal="center" vertical="center" wrapText="1"/>
    </xf>
    <xf numFmtId="0" fontId="18" fillId="0" borderId="52" xfId="0" applyFont="1" applyBorder="1"/>
    <xf numFmtId="0" fontId="18" fillId="0" borderId="0" xfId="0" applyFont="1" applyAlignment="1">
      <alignment horizontal="left" vertical="center" wrapText="1"/>
    </xf>
    <xf numFmtId="0" fontId="43" fillId="0" borderId="51" xfId="0" applyFont="1" applyBorder="1"/>
    <xf numFmtId="0" fontId="46" fillId="0" borderId="0" xfId="0" applyFont="1"/>
    <xf numFmtId="0" fontId="18" fillId="0" borderId="52" xfId="0" applyFont="1" applyBorder="1" applyAlignment="1">
      <alignment horizontal="center" vertical="center" wrapText="1"/>
    </xf>
    <xf numFmtId="0" fontId="43" fillId="0" borderId="0" xfId="0" applyFont="1"/>
    <xf numFmtId="0" fontId="18" fillId="0" borderId="0" xfId="0" applyFont="1" applyAlignment="1">
      <alignment horizontal="right"/>
    </xf>
    <xf numFmtId="0" fontId="18" fillId="0" borderId="0" xfId="0" applyFont="1" applyAlignment="1">
      <alignment horizontal="right" vertical="top"/>
    </xf>
    <xf numFmtId="0" fontId="48" fillId="0" borderId="0" xfId="0" applyFont="1"/>
    <xf numFmtId="0" fontId="18" fillId="0" borderId="52" xfId="0" applyFont="1" applyBorder="1" applyAlignment="1">
      <alignment vertical="center" wrapText="1"/>
    </xf>
    <xf numFmtId="0" fontId="18" fillId="0" borderId="0" xfId="0" quotePrefix="1" applyFont="1" applyAlignment="1">
      <alignment horizontal="right" vertical="center"/>
    </xf>
    <xf numFmtId="0" fontId="43" fillId="0" borderId="0" xfId="0" applyFont="1" applyAlignment="1">
      <alignment horizontal="center"/>
    </xf>
    <xf numFmtId="0" fontId="18" fillId="0" borderId="0" xfId="0" applyFont="1" applyAlignment="1">
      <alignment horizontal="left" vertical="center"/>
    </xf>
    <xf numFmtId="0" fontId="43" fillId="0" borderId="52" xfId="0" applyFont="1" applyBorder="1"/>
    <xf numFmtId="0" fontId="43" fillId="0" borderId="0" xfId="0" applyFont="1" applyAlignment="1">
      <alignment horizontal="center" vertical="center" wrapText="1"/>
    </xf>
    <xf numFmtId="0" fontId="18" fillId="0" borderId="0" xfId="0" applyFont="1" applyAlignment="1">
      <alignment horizontal="right" vertical="center"/>
    </xf>
    <xf numFmtId="0" fontId="18" fillId="0" borderId="0" xfId="0" applyFont="1" applyAlignment="1">
      <alignment vertical="center"/>
    </xf>
    <xf numFmtId="0" fontId="43" fillId="0" borderId="53" xfId="0" applyFont="1" applyBorder="1"/>
    <xf numFmtId="0" fontId="43" fillId="0" borderId="54" xfId="0" applyFont="1" applyBorder="1"/>
    <xf numFmtId="0" fontId="43" fillId="0" borderId="54" xfId="0" applyFont="1" applyBorder="1" applyAlignment="1">
      <alignment horizontal="center" vertical="center" wrapText="1"/>
    </xf>
    <xf numFmtId="0" fontId="43" fillId="0" borderId="55" xfId="0" applyFont="1" applyBorder="1" applyAlignment="1">
      <alignment horizontal="center" vertical="center" wrapText="1"/>
    </xf>
    <xf numFmtId="0" fontId="18" fillId="0" borderId="52" xfId="0" applyFont="1" applyBorder="1" applyAlignment="1">
      <alignment vertical="center"/>
    </xf>
    <xf numFmtId="0" fontId="43" fillId="0" borderId="55" xfId="0" applyFont="1" applyBorder="1"/>
    <xf numFmtId="3" fontId="11" fillId="16" borderId="0" xfId="0" applyNumberFormat="1" applyFont="1" applyFill="1"/>
    <xf numFmtId="3" fontId="9" fillId="3" borderId="6" xfId="3" applyNumberFormat="1" applyFont="1" applyBorder="1" applyAlignment="1" applyProtection="1">
      <alignment wrapText="1"/>
    </xf>
    <xf numFmtId="0" fontId="13" fillId="0" borderId="65" xfId="0" applyFont="1" applyBorder="1" applyAlignment="1">
      <alignment horizontal="center" vertical="center" wrapText="1"/>
    </xf>
    <xf numFmtId="0" fontId="13" fillId="0" borderId="78" xfId="0" applyFont="1" applyBorder="1" applyAlignment="1">
      <alignment horizontal="center" vertical="center" wrapText="1"/>
    </xf>
    <xf numFmtId="0" fontId="19" fillId="6" borderId="0" xfId="9" quotePrefix="1" applyFill="1" applyAlignment="1" applyProtection="1">
      <protection hidden="1"/>
    </xf>
    <xf numFmtId="0" fontId="11" fillId="6" borderId="0" xfId="21" applyFill="1" applyAlignment="1" applyProtection="1">
      <alignment vertical="center"/>
      <protection hidden="1"/>
    </xf>
    <xf numFmtId="0" fontId="49" fillId="6" borderId="0" xfId="22" applyFill="1" applyAlignment="1" applyProtection="1">
      <alignment vertical="center"/>
      <protection hidden="1"/>
    </xf>
    <xf numFmtId="0" fontId="11" fillId="6" borderId="0" xfId="21" applyFill="1" applyAlignment="1">
      <alignment vertical="center"/>
    </xf>
    <xf numFmtId="0" fontId="11" fillId="6" borderId="0" xfId="21" applyFill="1" applyAlignment="1" applyProtection="1">
      <alignment vertical="center" wrapText="1"/>
      <protection hidden="1"/>
    </xf>
    <xf numFmtId="0" fontId="11" fillId="6" borderId="0" xfId="21" applyFill="1" applyAlignment="1" applyProtection="1">
      <alignment horizontal="left" vertical="center"/>
      <protection hidden="1"/>
    </xf>
    <xf numFmtId="0" fontId="11" fillId="6" borderId="0" xfId="21" applyFill="1" applyAlignment="1">
      <alignment horizontal="center" vertical="center"/>
    </xf>
    <xf numFmtId="0" fontId="37" fillId="2" borderId="0" xfId="2" applyFont="1" applyAlignment="1" applyProtection="1">
      <alignment vertical="center"/>
      <protection hidden="1"/>
    </xf>
    <xf numFmtId="0" fontId="0" fillId="6" borderId="36" xfId="21" applyFont="1" applyFill="1" applyBorder="1" applyAlignment="1" applyProtection="1">
      <alignment vertical="center"/>
      <protection hidden="1"/>
    </xf>
    <xf numFmtId="0" fontId="0" fillId="6" borderId="94" xfId="21" applyFont="1" applyFill="1" applyBorder="1" applyAlignment="1" applyProtection="1">
      <alignment vertical="center"/>
      <protection hidden="1"/>
    </xf>
    <xf numFmtId="0" fontId="9" fillId="3" borderId="11" xfId="24" applyBorder="1" applyAlignment="1" applyProtection="1">
      <alignment horizontal="center" vertical="center"/>
    </xf>
    <xf numFmtId="0" fontId="9" fillId="3" borderId="26" xfId="24" applyBorder="1" applyAlignment="1" applyProtection="1">
      <alignment horizontal="center" vertical="center"/>
    </xf>
    <xf numFmtId="3" fontId="9" fillId="3" borderId="0" xfId="24" applyNumberFormat="1" applyBorder="1" applyAlignment="1" applyProtection="1">
      <alignment horizontal="center" vertical="center"/>
    </xf>
    <xf numFmtId="3" fontId="11" fillId="8" borderId="0" xfId="21" applyNumberFormat="1" applyFill="1" applyAlignment="1">
      <alignment vertical="center"/>
    </xf>
    <xf numFmtId="0" fontId="9" fillId="3" borderId="0" xfId="24" applyBorder="1" applyAlignment="1" applyProtection="1">
      <alignment horizontal="center" vertical="center"/>
    </xf>
    <xf numFmtId="3" fontId="9" fillId="7" borderId="0" xfId="13" applyFont="1" applyFill="1" applyBorder="1" applyAlignment="1">
      <alignment vertical="center" wrapText="1"/>
      <protection locked="0"/>
    </xf>
    <xf numFmtId="3" fontId="11" fillId="4" borderId="0" xfId="23" applyNumberFormat="1" applyAlignment="1" applyProtection="1">
      <alignment vertical="center"/>
    </xf>
    <xf numFmtId="3" fontId="0" fillId="12" borderId="0" xfId="23" applyNumberFormat="1" applyFont="1" applyFill="1" applyAlignment="1" applyProtection="1">
      <alignment vertical="center"/>
    </xf>
    <xf numFmtId="3" fontId="11" fillId="12" borderId="0" xfId="23" applyNumberFormat="1" applyFill="1" applyAlignment="1" applyProtection="1">
      <alignment vertical="center"/>
    </xf>
    <xf numFmtId="0" fontId="22" fillId="6" borderId="0" xfId="21" applyFont="1" applyFill="1" applyAlignment="1">
      <alignment vertical="center"/>
    </xf>
    <xf numFmtId="0" fontId="10" fillId="6" borderId="0" xfId="21" applyFont="1" applyFill="1" applyAlignment="1">
      <alignment vertical="center"/>
    </xf>
    <xf numFmtId="3" fontId="41" fillId="6" borderId="0" xfId="21" applyNumberFormat="1" applyFont="1" applyFill="1" applyAlignment="1">
      <alignment vertical="center"/>
    </xf>
    <xf numFmtId="0" fontId="9" fillId="3" borderId="0" xfId="24" applyBorder="1" applyAlignment="1" applyProtection="1">
      <alignment vertical="center"/>
    </xf>
    <xf numFmtId="0" fontId="11" fillId="18" borderId="0" xfId="21" applyFill="1" applyAlignment="1">
      <alignment vertical="center"/>
    </xf>
    <xf numFmtId="0" fontId="9" fillId="18" borderId="0" xfId="21" applyFont="1" applyFill="1" applyAlignment="1">
      <alignment vertical="center"/>
    </xf>
    <xf numFmtId="3" fontId="11" fillId="6" borderId="0" xfId="23" applyNumberFormat="1" applyFill="1" applyAlignment="1" applyProtection="1">
      <alignment vertical="center"/>
    </xf>
    <xf numFmtId="0" fontId="11" fillId="12" borderId="0" xfId="21" applyFill="1" applyAlignment="1">
      <alignment vertical="center"/>
    </xf>
    <xf numFmtId="0" fontId="9" fillId="6" borderId="0" xfId="21" applyFont="1" applyFill="1" applyAlignment="1">
      <alignment vertical="center"/>
    </xf>
    <xf numFmtId="3" fontId="17" fillId="6" borderId="0" xfId="21" applyNumberFormat="1" applyFont="1" applyFill="1" applyAlignment="1">
      <alignment vertical="center"/>
    </xf>
    <xf numFmtId="0" fontId="17" fillId="6" borderId="0" xfId="21" applyFont="1" applyFill="1" applyAlignment="1">
      <alignment vertical="center"/>
    </xf>
    <xf numFmtId="3" fontId="11" fillId="6" borderId="0" xfId="0" applyNumberFormat="1" applyFont="1" applyFill="1" applyAlignment="1">
      <alignment wrapText="1"/>
    </xf>
    <xf numFmtId="9" fontId="17" fillId="6" borderId="97" xfId="25" applyFont="1" applyFill="1" applyBorder="1" applyAlignment="1">
      <alignment vertical="center"/>
    </xf>
    <xf numFmtId="0" fontId="9" fillId="3" borderId="90" xfId="24" applyBorder="1" applyAlignment="1" applyProtection="1">
      <alignment horizontal="center" vertical="center"/>
    </xf>
    <xf numFmtId="0" fontId="9" fillId="6" borderId="0" xfId="24" applyFill="1" applyBorder="1" applyAlignment="1" applyProtection="1">
      <alignment horizontal="center" vertical="center"/>
    </xf>
    <xf numFmtId="9" fontId="17" fillId="6" borderId="0" xfId="25" applyFont="1" applyFill="1" applyBorder="1" applyAlignment="1">
      <alignment vertical="center"/>
    </xf>
    <xf numFmtId="0" fontId="13" fillId="0" borderId="28" xfId="0" applyFont="1" applyBorder="1" applyAlignment="1">
      <alignment horizontal="center" vertical="center" wrapText="1"/>
    </xf>
    <xf numFmtId="0" fontId="13" fillId="0" borderId="28" xfId="15" applyFont="1" applyBorder="1" applyAlignment="1">
      <alignment vertical="center" wrapText="1"/>
    </xf>
    <xf numFmtId="0" fontId="13" fillId="0" borderId="0" xfId="15" applyFont="1" applyAlignment="1">
      <alignment vertical="center" wrapText="1"/>
    </xf>
    <xf numFmtId="166" fontId="13" fillId="0" borderId="39" xfId="15" applyNumberFormat="1" applyFont="1" applyBorder="1" applyAlignment="1">
      <alignment horizontal="center" vertical="center" wrapText="1"/>
    </xf>
    <xf numFmtId="164" fontId="43" fillId="0" borderId="98" xfId="0" applyNumberFormat="1" applyFont="1" applyBorder="1" applyAlignment="1">
      <alignment horizontal="center" vertical="center" wrapText="1"/>
    </xf>
    <xf numFmtId="166" fontId="13" fillId="0" borderId="43" xfId="15" applyNumberFormat="1" applyFont="1" applyBorder="1" applyAlignment="1">
      <alignment horizontal="center" vertical="center" wrapText="1"/>
    </xf>
    <xf numFmtId="164" fontId="43" fillId="0" borderId="99" xfId="0" applyNumberFormat="1" applyFont="1" applyBorder="1" applyAlignment="1">
      <alignment horizontal="center" vertical="center" wrapText="1"/>
    </xf>
    <xf numFmtId="0" fontId="13" fillId="0" borderId="30" xfId="15" applyFont="1" applyBorder="1" applyAlignment="1">
      <alignment horizontal="center" vertical="center" wrapText="1"/>
    </xf>
    <xf numFmtId="0" fontId="13" fillId="0" borderId="36" xfId="15" applyFont="1" applyBorder="1" applyAlignment="1">
      <alignment vertical="center" wrapText="1"/>
    </xf>
    <xf numFmtId="0" fontId="13" fillId="0" borderId="37" xfId="15" applyFont="1" applyBorder="1" applyAlignment="1">
      <alignment vertical="center" wrapText="1"/>
    </xf>
    <xf numFmtId="166" fontId="13" fillId="0" borderId="38" xfId="15" applyNumberFormat="1" applyFont="1" applyBorder="1" applyAlignment="1">
      <alignment horizontal="center" vertical="center" wrapText="1"/>
    </xf>
    <xf numFmtId="166" fontId="13" fillId="0" borderId="42" xfId="15" applyNumberFormat="1" applyFont="1" applyBorder="1" applyAlignment="1">
      <alignment horizontal="center" vertical="center" wrapText="1"/>
    </xf>
    <xf numFmtId="4" fontId="13" fillId="0" borderId="42" xfId="15" applyNumberFormat="1" applyFont="1" applyBorder="1" applyAlignment="1">
      <alignment horizontal="center" vertical="center" wrapText="1"/>
    </xf>
    <xf numFmtId="166" fontId="13" fillId="0" borderId="45" xfId="15" applyNumberFormat="1" applyFont="1" applyBorder="1" applyAlignment="1">
      <alignment horizontal="center" vertical="center" wrapText="1"/>
    </xf>
    <xf numFmtId="166" fontId="13" fillId="0" borderId="30" xfId="15" applyNumberFormat="1" applyFont="1" applyBorder="1" applyAlignment="1">
      <alignment horizontal="center" vertical="center" wrapText="1"/>
    </xf>
    <xf numFmtId="166" fontId="13" fillId="0" borderId="100" xfId="15" applyNumberFormat="1" applyFont="1" applyBorder="1" applyAlignment="1">
      <alignment horizontal="center" vertical="center" wrapText="1"/>
    </xf>
    <xf numFmtId="0" fontId="47" fillId="0" borderId="0" xfId="17" applyFont="1"/>
    <xf numFmtId="0" fontId="39" fillId="0" borderId="52" xfId="15" applyBorder="1"/>
    <xf numFmtId="0" fontId="27" fillId="0" borderId="52" xfId="0" applyFont="1" applyBorder="1"/>
    <xf numFmtId="0" fontId="43" fillId="0" borderId="0" xfId="0" applyFont="1" applyAlignment="1">
      <alignment vertical="center"/>
    </xf>
    <xf numFmtId="0" fontId="27" fillId="0" borderId="55" xfId="0" applyFont="1" applyBorder="1"/>
    <xf numFmtId="0" fontId="2" fillId="0" borderId="0" xfId="26"/>
    <xf numFmtId="0" fontId="13" fillId="0" borderId="48" xfId="26" applyFont="1" applyBorder="1"/>
    <xf numFmtId="0" fontId="13" fillId="0" borderId="49" xfId="26" applyFont="1" applyBorder="1"/>
    <xf numFmtId="0" fontId="13" fillId="0" borderId="49" xfId="26" applyFont="1" applyBorder="1" applyAlignment="1">
      <alignment horizontal="center" vertical="center" wrapText="1"/>
    </xf>
    <xf numFmtId="0" fontId="13" fillId="0" borderId="50" xfId="26" applyFont="1" applyBorder="1"/>
    <xf numFmtId="0" fontId="13" fillId="0" borderId="0" xfId="26" applyFont="1"/>
    <xf numFmtId="0" fontId="13" fillId="0" borderId="51" xfId="26" applyFont="1" applyBorder="1"/>
    <xf numFmtId="0" fontId="28" fillId="10" borderId="0" xfId="26" quotePrefix="1" applyFont="1" applyFill="1"/>
    <xf numFmtId="0" fontId="13" fillId="0" borderId="52" xfId="26" applyFont="1" applyBorder="1"/>
    <xf numFmtId="0" fontId="29" fillId="0" borderId="0" xfId="26" applyFont="1"/>
    <xf numFmtId="0" fontId="13" fillId="0" borderId="0" xfId="26" applyFont="1" applyAlignment="1">
      <alignment horizontal="center" wrapText="1"/>
    </xf>
    <xf numFmtId="0" fontId="30" fillId="0" borderId="0" xfId="26" applyFont="1"/>
    <xf numFmtId="0" fontId="31" fillId="0" borderId="0" xfId="26" applyFont="1"/>
    <xf numFmtId="0" fontId="13" fillId="0" borderId="0" xfId="26" applyFont="1" applyAlignment="1">
      <alignment horizontal="center" vertical="center" wrapText="1"/>
    </xf>
    <xf numFmtId="0" fontId="13" fillId="0" borderId="51" xfId="26" applyFont="1" applyBorder="1" applyAlignment="1">
      <alignment wrapText="1"/>
    </xf>
    <xf numFmtId="0" fontId="13" fillId="0" borderId="27" xfId="26" applyFont="1" applyBorder="1" applyAlignment="1">
      <alignment wrapText="1"/>
    </xf>
    <xf numFmtId="0" fontId="13" fillId="0" borderId="28" xfId="26" applyFont="1" applyBorder="1" applyAlignment="1">
      <alignment wrapText="1"/>
    </xf>
    <xf numFmtId="0" fontId="13" fillId="0" borderId="29" xfId="26" applyFont="1" applyBorder="1" applyAlignment="1">
      <alignment wrapText="1"/>
    </xf>
    <xf numFmtId="0" fontId="24" fillId="0" borderId="30" xfId="26" applyFont="1" applyBorder="1" applyAlignment="1">
      <alignment horizontal="center" vertical="center" wrapText="1"/>
    </xf>
    <xf numFmtId="0" fontId="13" fillId="0" borderId="31" xfId="26" applyFont="1" applyBorder="1" applyAlignment="1">
      <alignment horizontal="center" vertical="center" wrapText="1"/>
    </xf>
    <xf numFmtId="0" fontId="13" fillId="0" borderId="52" xfId="26" applyFont="1" applyBorder="1" applyAlignment="1">
      <alignment wrapText="1"/>
    </xf>
    <xf numFmtId="0" fontId="13" fillId="0" borderId="0" xfId="26" applyFont="1" applyAlignment="1">
      <alignment wrapText="1"/>
    </xf>
    <xf numFmtId="0" fontId="13" fillId="0" borderId="34" xfId="26" applyFont="1" applyBorder="1"/>
    <xf numFmtId="0" fontId="13" fillId="0" borderId="35" xfId="26" applyFont="1" applyBorder="1"/>
    <xf numFmtId="0" fontId="24" fillId="0" borderId="35" xfId="26" applyFont="1" applyBorder="1" applyAlignment="1">
      <alignment horizontal="center" vertical="center"/>
    </xf>
    <xf numFmtId="0" fontId="13" fillId="0" borderId="64" xfId="26" applyFont="1" applyBorder="1" applyAlignment="1">
      <alignment horizontal="center" vertical="center" wrapText="1"/>
    </xf>
    <xf numFmtId="0" fontId="13" fillId="0" borderId="27" xfId="26" applyFont="1" applyBorder="1" applyAlignment="1">
      <alignment vertical="center" wrapText="1"/>
    </xf>
    <xf numFmtId="0" fontId="13" fillId="0" borderId="29" xfId="26" applyFont="1" applyBorder="1" applyAlignment="1">
      <alignment vertical="center" wrapText="1"/>
    </xf>
    <xf numFmtId="0" fontId="13" fillId="0" borderId="34" xfId="26" applyFont="1" applyBorder="1" applyAlignment="1">
      <alignment vertical="center" wrapText="1"/>
    </xf>
    <xf numFmtId="0" fontId="13" fillId="0" borderId="35" xfId="26" applyFont="1" applyBorder="1" applyAlignment="1">
      <alignment vertical="center" wrapText="1"/>
    </xf>
    <xf numFmtId="0" fontId="13" fillId="0" borderId="0" xfId="26" quotePrefix="1" applyFont="1"/>
    <xf numFmtId="0" fontId="24" fillId="0" borderId="38" xfId="26" applyFont="1" applyBorder="1" applyAlignment="1">
      <alignment horizontal="center" vertical="center" wrapText="1"/>
    </xf>
    <xf numFmtId="166" fontId="13" fillId="0" borderId="68" xfId="26" applyNumberFormat="1" applyFont="1" applyBorder="1" applyAlignment="1">
      <alignment horizontal="center" vertical="center" wrapText="1"/>
    </xf>
    <xf numFmtId="166" fontId="13" fillId="0" borderId="40" xfId="26" applyNumberFormat="1" applyFont="1" applyBorder="1" applyAlignment="1">
      <alignment horizontal="center" vertical="center" wrapText="1"/>
    </xf>
    <xf numFmtId="0" fontId="13" fillId="0" borderId="39" xfId="26" quotePrefix="1" applyFont="1" applyBorder="1"/>
    <xf numFmtId="0" fontId="13" fillId="0" borderId="39" xfId="26" applyFont="1" applyBorder="1"/>
    <xf numFmtId="0" fontId="13" fillId="0" borderId="40" xfId="26" applyFont="1" applyBorder="1" applyAlignment="1">
      <alignment horizontal="center"/>
    </xf>
    <xf numFmtId="166" fontId="13" fillId="0" borderId="69" xfId="26" applyNumberFormat="1" applyFont="1" applyBorder="1" applyAlignment="1">
      <alignment horizontal="center" vertical="center" wrapText="1"/>
    </xf>
    <xf numFmtId="0" fontId="13" fillId="0" borderId="35" xfId="26" applyFont="1" applyBorder="1" applyAlignment="1">
      <alignment horizontal="center"/>
    </xf>
    <xf numFmtId="166" fontId="13" fillId="0" borderId="66" xfId="26" applyNumberFormat="1" applyFont="1" applyBorder="1" applyAlignment="1">
      <alignment horizontal="center" vertical="center" wrapText="1"/>
    </xf>
    <xf numFmtId="166" fontId="13" fillId="0" borderId="41" xfId="26" applyNumberFormat="1" applyFont="1" applyBorder="1" applyAlignment="1">
      <alignment horizontal="center" vertical="center" wrapText="1"/>
    </xf>
    <xf numFmtId="0" fontId="13" fillId="0" borderId="43" xfId="26" quotePrefix="1" applyFont="1" applyBorder="1"/>
    <xf numFmtId="0" fontId="13" fillId="0" borderId="43" xfId="26" applyFont="1" applyBorder="1"/>
    <xf numFmtId="0" fontId="13" fillId="0" borderId="41" xfId="26" applyFont="1" applyBorder="1" applyAlignment="1">
      <alignment horizontal="center"/>
    </xf>
    <xf numFmtId="0" fontId="16" fillId="0" borderId="39" xfId="26" quotePrefix="1" applyFont="1" applyBorder="1"/>
    <xf numFmtId="0" fontId="13" fillId="19" borderId="39" xfId="26" applyFont="1" applyFill="1" applyBorder="1"/>
    <xf numFmtId="166" fontId="13" fillId="19" borderId="69" xfId="26" applyNumberFormat="1" applyFont="1" applyFill="1" applyBorder="1" applyAlignment="1">
      <alignment horizontal="center" vertical="center" wrapText="1"/>
    </xf>
    <xf numFmtId="0" fontId="13" fillId="20" borderId="39" xfId="26" applyFont="1" applyFill="1" applyBorder="1"/>
    <xf numFmtId="166" fontId="13" fillId="20" borderId="69" xfId="26" applyNumberFormat="1" applyFont="1" applyFill="1" applyBorder="1" applyAlignment="1">
      <alignment horizontal="center" vertical="center" wrapText="1"/>
    </xf>
    <xf numFmtId="0" fontId="13" fillId="21" borderId="43" xfId="26" applyFont="1" applyFill="1" applyBorder="1"/>
    <xf numFmtId="166" fontId="13" fillId="21" borderId="69" xfId="26" applyNumberFormat="1" applyFont="1" applyFill="1" applyBorder="1" applyAlignment="1">
      <alignment horizontal="center" vertical="center" wrapText="1"/>
    </xf>
    <xf numFmtId="0" fontId="16" fillId="0" borderId="43" xfId="26" quotePrefix="1" applyFont="1" applyBorder="1"/>
    <xf numFmtId="0" fontId="13" fillId="0" borderId="0" xfId="26" applyFont="1" applyAlignment="1">
      <alignment horizontal="center"/>
    </xf>
    <xf numFmtId="166" fontId="13" fillId="0" borderId="32" xfId="26" applyNumberFormat="1" applyFont="1" applyBorder="1" applyAlignment="1">
      <alignment horizontal="center" vertical="center" wrapText="1"/>
    </xf>
    <xf numFmtId="0" fontId="16" fillId="0" borderId="0" xfId="26" applyFont="1"/>
    <xf numFmtId="166" fontId="13" fillId="0" borderId="28" xfId="26" applyNumberFormat="1" applyFont="1" applyBorder="1" applyAlignment="1">
      <alignment horizontal="center" vertical="center" wrapText="1"/>
    </xf>
    <xf numFmtId="166" fontId="13" fillId="0" borderId="47" xfId="26" applyNumberFormat="1" applyFont="1" applyBorder="1" applyAlignment="1">
      <alignment horizontal="center" vertical="center" wrapText="1"/>
    </xf>
    <xf numFmtId="166" fontId="13" fillId="0" borderId="0" xfId="26" applyNumberFormat="1" applyFont="1" applyAlignment="1">
      <alignment horizontal="center" vertical="center" wrapText="1"/>
    </xf>
    <xf numFmtId="0" fontId="26" fillId="0" borderId="0" xfId="26" applyFont="1"/>
    <xf numFmtId="0" fontId="13" fillId="0" borderId="46" xfId="26" applyFont="1" applyBorder="1"/>
    <xf numFmtId="0" fontId="13" fillId="0" borderId="47" xfId="26" applyFont="1" applyBorder="1"/>
    <xf numFmtId="0" fontId="13" fillId="0" borderId="47" xfId="26" quotePrefix="1" applyFont="1" applyBorder="1"/>
    <xf numFmtId="0" fontId="24" fillId="0" borderId="32" xfId="26" applyFont="1" applyBorder="1" applyAlignment="1">
      <alignment horizontal="center" vertical="center" wrapText="1"/>
    </xf>
    <xf numFmtId="0" fontId="13" fillId="0" borderId="32" xfId="26" applyFont="1" applyBorder="1" applyAlignment="1">
      <alignment horizontal="center" vertical="center" wrapText="1"/>
    </xf>
    <xf numFmtId="0" fontId="13" fillId="0" borderId="53" xfId="26" applyFont="1" applyBorder="1"/>
    <xf numFmtId="0" fontId="13" fillId="0" borderId="54" xfId="26" applyFont="1" applyBorder="1"/>
    <xf numFmtId="0" fontId="13" fillId="0" borderId="54" xfId="26" applyFont="1" applyBorder="1" applyAlignment="1">
      <alignment horizontal="center" vertical="center" wrapText="1"/>
    </xf>
    <xf numFmtId="0" fontId="13" fillId="0" borderId="55" xfId="26" applyFont="1" applyBorder="1"/>
    <xf numFmtId="0" fontId="47" fillId="0" borderId="0" xfId="27" applyFont="1"/>
    <xf numFmtId="0" fontId="18" fillId="17" borderId="0" xfId="0" applyFont="1" applyFill="1" applyAlignment="1">
      <alignment horizontal="left" vertical="center" wrapText="1"/>
    </xf>
    <xf numFmtId="0" fontId="18" fillId="17" borderId="0" xfId="0" applyFont="1" applyFill="1" applyAlignment="1">
      <alignment horizontal="center" vertical="center" wrapText="1"/>
    </xf>
    <xf numFmtId="0" fontId="18" fillId="17" borderId="52" xfId="0" applyFont="1" applyFill="1" applyBorder="1" applyAlignment="1">
      <alignment horizontal="center" vertical="center" wrapText="1"/>
    </xf>
    <xf numFmtId="0" fontId="18" fillId="17" borderId="0" xfId="0" applyFont="1" applyFill="1" applyAlignment="1">
      <alignment horizontal="right"/>
    </xf>
    <xf numFmtId="0" fontId="18" fillId="17" borderId="52" xfId="0" applyFont="1" applyFill="1" applyBorder="1" applyAlignment="1">
      <alignment horizontal="left"/>
    </xf>
    <xf numFmtId="0" fontId="18" fillId="17" borderId="0" xfId="0" applyFont="1" applyFill="1" applyAlignment="1">
      <alignment horizontal="right" vertical="top"/>
    </xf>
    <xf numFmtId="0" fontId="54" fillId="0" borderId="0" xfId="27" applyFont="1"/>
    <xf numFmtId="0" fontId="18" fillId="0" borderId="0" xfId="0" quotePrefix="1" applyFont="1" applyAlignment="1">
      <alignment horizontal="right" vertical="top"/>
    </xf>
    <xf numFmtId="0" fontId="32" fillId="0" borderId="0" xfId="27" applyFont="1"/>
    <xf numFmtId="0" fontId="43" fillId="0" borderId="51" xfId="0" applyFont="1" applyBorder="1" applyAlignment="1">
      <alignment vertical="top"/>
    </xf>
    <xf numFmtId="0" fontId="43" fillId="0" borderId="0" xfId="0" applyFont="1" applyAlignment="1">
      <alignment vertical="top"/>
    </xf>
    <xf numFmtId="0" fontId="43" fillId="0" borderId="52" xfId="0" applyFont="1" applyBorder="1" applyAlignment="1">
      <alignment vertical="top"/>
    </xf>
    <xf numFmtId="0" fontId="27" fillId="0" borderId="0" xfId="0" applyFont="1" applyAlignment="1">
      <alignment vertical="top"/>
    </xf>
    <xf numFmtId="0" fontId="27" fillId="0" borderId="0" xfId="0" quotePrefix="1" applyFont="1" applyAlignment="1">
      <alignment horizontal="right" vertical="center" wrapText="1"/>
    </xf>
    <xf numFmtId="166" fontId="13" fillId="0" borderId="0" xfId="8" applyNumberFormat="1" applyFill="1">
      <alignment horizontal="center" vertical="center" wrapText="1"/>
    </xf>
    <xf numFmtId="0" fontId="13" fillId="0" borderId="0" xfId="8" applyFill="1">
      <alignment horizontal="center" vertical="center" wrapText="1"/>
    </xf>
    <xf numFmtId="0" fontId="9" fillId="3" borderId="0" xfId="3" applyFont="1" applyBorder="1" applyAlignment="1">
      <alignment horizontal="center" vertical="center"/>
    </xf>
    <xf numFmtId="164" fontId="13" fillId="0" borderId="81" xfId="0" applyNumberFormat="1" applyFont="1" applyBorder="1" applyAlignment="1">
      <alignment horizontal="center" vertical="center" wrapText="1"/>
    </xf>
    <xf numFmtId="164" fontId="13" fillId="0" borderId="83" xfId="0" applyNumberFormat="1" applyFont="1" applyBorder="1" applyAlignment="1">
      <alignment horizontal="center" vertical="center" wrapText="1"/>
    </xf>
    <xf numFmtId="164" fontId="13" fillId="0" borderId="99" xfId="0" applyNumberFormat="1" applyFont="1" applyBorder="1" applyAlignment="1">
      <alignment horizontal="center" vertical="center" wrapText="1"/>
    </xf>
    <xf numFmtId="164" fontId="13" fillId="0" borderId="98" xfId="0" applyNumberFormat="1" applyFont="1" applyBorder="1" applyAlignment="1">
      <alignment horizontal="center" vertical="center" wrapText="1"/>
    </xf>
    <xf numFmtId="3" fontId="11" fillId="6" borderId="25" xfId="0" applyNumberFormat="1" applyFont="1" applyFill="1" applyBorder="1"/>
    <xf numFmtId="3" fontId="11" fillId="17" borderId="0" xfId="0" applyNumberFormat="1" applyFont="1" applyFill="1"/>
    <xf numFmtId="3" fontId="22" fillId="17" borderId="0" xfId="0" applyNumberFormat="1" applyFont="1" applyFill="1"/>
    <xf numFmtId="4" fontId="11" fillId="17" borderId="0" xfId="0" applyNumberFormat="1" applyFont="1" applyFill="1"/>
    <xf numFmtId="4" fontId="17" fillId="17" borderId="6" xfId="7" applyNumberFormat="1" applyFill="1" applyBorder="1">
      <protection locked="0"/>
    </xf>
    <xf numFmtId="166" fontId="11" fillId="17" borderId="0" xfId="0" applyNumberFormat="1" applyFont="1" applyFill="1"/>
    <xf numFmtId="167" fontId="11" fillId="17" borderId="0" xfId="0" applyNumberFormat="1" applyFont="1" applyFill="1"/>
    <xf numFmtId="0" fontId="19" fillId="6" borderId="0" xfId="28" applyFill="1" applyAlignment="1" applyProtection="1">
      <alignment horizontal="center"/>
      <protection hidden="1"/>
    </xf>
    <xf numFmtId="0" fontId="19" fillId="6" borderId="0" xfId="28" applyFill="1" applyAlignment="1" applyProtection="1">
      <protection hidden="1"/>
    </xf>
    <xf numFmtId="0" fontId="7" fillId="6" borderId="0" xfId="29" applyFill="1" applyProtection="1">
      <protection hidden="1"/>
    </xf>
    <xf numFmtId="0" fontId="7" fillId="6" borderId="0" xfId="29" applyFill="1" applyAlignment="1" applyProtection="1">
      <alignment horizontal="center" wrapText="1"/>
      <protection hidden="1"/>
    </xf>
    <xf numFmtId="0" fontId="7" fillId="6" borderId="0" xfId="29" applyFill="1" applyAlignment="1" applyProtection="1">
      <alignment wrapText="1"/>
      <protection hidden="1"/>
    </xf>
    <xf numFmtId="0" fontId="37" fillId="6" borderId="0" xfId="30" applyFont="1" applyFill="1" applyAlignment="1" applyProtection="1">
      <alignment horizontal="center" wrapText="1"/>
      <protection hidden="1"/>
    </xf>
    <xf numFmtId="0" fontId="37" fillId="6" borderId="0" xfId="30" applyFont="1" applyFill="1" applyAlignment="1" applyProtection="1">
      <alignment wrapText="1"/>
      <protection hidden="1"/>
    </xf>
    <xf numFmtId="0" fontId="37" fillId="6" borderId="0" xfId="30" applyFont="1" applyFill="1" applyAlignment="1" applyProtection="1">
      <alignment horizontal="left" wrapText="1"/>
      <protection hidden="1"/>
    </xf>
    <xf numFmtId="0" fontId="7" fillId="6" borderId="1" xfId="29" applyFill="1" applyBorder="1" applyProtection="1">
      <protection hidden="1"/>
    </xf>
    <xf numFmtId="0" fontId="37" fillId="6" borderId="0" xfId="30" applyFont="1" applyFill="1" applyBorder="1" applyAlignment="1" applyProtection="1">
      <alignment horizontal="left" wrapText="1"/>
      <protection hidden="1"/>
    </xf>
    <xf numFmtId="0" fontId="7" fillId="6" borderId="0" xfId="29" applyFill="1" applyAlignment="1">
      <alignment horizontal="center"/>
    </xf>
    <xf numFmtId="0" fontId="7" fillId="6" borderId="0" xfId="29" applyFill="1"/>
    <xf numFmtId="4" fontId="36" fillId="6" borderId="0" xfId="31" applyNumberFormat="1" applyFont="1" applyFill="1" applyBorder="1" applyAlignment="1" applyProtection="1">
      <alignment vertical="center" wrapText="1"/>
      <protection hidden="1"/>
    </xf>
    <xf numFmtId="0" fontId="8" fillId="3" borderId="6" xfId="31" applyBorder="1" applyAlignment="1" applyProtection="1">
      <alignment horizontal="center" vertical="center"/>
    </xf>
    <xf numFmtId="0" fontId="8" fillId="3" borderId="6" xfId="31" applyBorder="1" applyAlignment="1" applyProtection="1">
      <alignment vertical="center"/>
    </xf>
    <xf numFmtId="0" fontId="8" fillId="3" borderId="6" xfId="31" applyBorder="1" applyAlignment="1" applyProtection="1">
      <alignment horizontal="left" vertical="center"/>
    </xf>
    <xf numFmtId="0" fontId="58" fillId="6" borderId="0" xfId="29" applyFont="1" applyFill="1" applyAlignment="1">
      <alignment horizontal="center" vertical="center"/>
    </xf>
    <xf numFmtId="0" fontId="17" fillId="6" borderId="24" xfId="29" applyFont="1" applyFill="1" applyBorder="1" applyAlignment="1">
      <alignment horizontal="center" vertical="center" wrapText="1"/>
    </xf>
    <xf numFmtId="0" fontId="17" fillId="6" borderId="24" xfId="29" applyFont="1" applyFill="1" applyBorder="1" applyAlignment="1">
      <alignment horizontal="left" vertical="center" wrapText="1"/>
    </xf>
    <xf numFmtId="0" fontId="17" fillId="6" borderId="24" xfId="32" applyFont="1" applyFill="1" applyBorder="1" applyAlignment="1">
      <alignment horizontal="left" vertical="center" wrapText="1"/>
    </xf>
    <xf numFmtId="0" fontId="17" fillId="0" borderId="24" xfId="29" applyFont="1" applyBorder="1" applyAlignment="1">
      <alignment horizontal="left" vertical="center" wrapText="1"/>
    </xf>
    <xf numFmtId="0" fontId="59" fillId="0" borderId="0" xfId="33" applyFont="1" applyAlignment="1">
      <alignment horizontal="left" vertical="center" wrapText="1" indent="1"/>
    </xf>
    <xf numFmtId="0" fontId="7" fillId="6" borderId="0" xfId="29" applyFill="1" applyAlignment="1">
      <alignment vertical="center" wrapText="1"/>
    </xf>
    <xf numFmtId="0" fontId="7" fillId="6" borderId="0" xfId="29" applyFill="1" applyAlignment="1">
      <alignment vertical="center"/>
    </xf>
    <xf numFmtId="0" fontId="11" fillId="6" borderId="24" xfId="0" applyFont="1" applyFill="1" applyBorder="1" applyAlignment="1">
      <alignment vertical="center" wrapText="1"/>
    </xf>
    <xf numFmtId="0" fontId="8" fillId="2" borderId="0" xfId="2" applyAlignment="1" applyProtection="1">
      <alignment horizontal="center" wrapText="1"/>
      <protection hidden="1"/>
    </xf>
    <xf numFmtId="0" fontId="7" fillId="4" borderId="0" xfId="4" applyBorder="1" applyAlignment="1" applyProtection="1">
      <alignment horizontal="center"/>
      <protection hidden="1"/>
    </xf>
    <xf numFmtId="0" fontId="7" fillId="4" borderId="17" xfId="4" applyBorder="1" applyAlignment="1" applyProtection="1">
      <alignment horizontal="center"/>
      <protection hidden="1"/>
    </xf>
    <xf numFmtId="0" fontId="7" fillId="4" borderId="7" xfId="4" applyBorder="1" applyAlignment="1" applyProtection="1">
      <alignment horizontal="center"/>
      <protection hidden="1"/>
    </xf>
    <xf numFmtId="0" fontId="7" fillId="4" borderId="18" xfId="4" applyBorder="1" applyAlignment="1" applyProtection="1">
      <alignment horizontal="center"/>
      <protection hidden="1"/>
    </xf>
    <xf numFmtId="3" fontId="0" fillId="6" borderId="61" xfId="0" applyNumberFormat="1" applyFill="1" applyBorder="1" applyAlignment="1">
      <alignment horizontal="center"/>
    </xf>
    <xf numFmtId="3" fontId="0" fillId="6" borderId="62" xfId="0" applyNumberFormat="1" applyFill="1" applyBorder="1" applyAlignment="1">
      <alignment horizontal="center"/>
    </xf>
    <xf numFmtId="3" fontId="0" fillId="6" borderId="63" xfId="0" applyNumberFormat="1" applyFill="1" applyBorder="1" applyAlignment="1">
      <alignment horizontal="center"/>
    </xf>
    <xf numFmtId="0" fontId="8" fillId="2" borderId="0" xfId="2" applyAlignment="1" applyProtection="1">
      <alignment horizontal="center" vertical="center" wrapText="1"/>
      <protection hidden="1"/>
    </xf>
    <xf numFmtId="0" fontId="8" fillId="2" borderId="19" xfId="2" applyBorder="1" applyAlignment="1" applyProtection="1">
      <alignment horizontal="left" wrapText="1"/>
      <protection hidden="1"/>
    </xf>
    <xf numFmtId="0" fontId="8" fillId="2" borderId="20" xfId="2" applyBorder="1" applyAlignment="1" applyProtection="1">
      <alignment horizontal="left" wrapText="1"/>
      <protection hidden="1"/>
    </xf>
    <xf numFmtId="0" fontId="8" fillId="2" borderId="21" xfId="2" applyBorder="1" applyAlignment="1" applyProtection="1">
      <alignment horizontal="left" wrapText="1"/>
      <protection hidden="1"/>
    </xf>
    <xf numFmtId="0" fontId="10" fillId="2" borderId="0" xfId="2" applyFont="1" applyAlignment="1" applyProtection="1">
      <alignment horizontal="left" wrapText="1"/>
    </xf>
    <xf numFmtId="0" fontId="37" fillId="2" borderId="0" xfId="2" applyFont="1" applyAlignment="1" applyProtection="1">
      <alignment horizontal="left" wrapText="1"/>
      <protection hidden="1"/>
    </xf>
    <xf numFmtId="0" fontId="17" fillId="6" borderId="57" xfId="2" applyFont="1" applyFill="1" applyBorder="1" applyAlignment="1" applyProtection="1">
      <alignment horizontal="left" vertical="center" wrapText="1"/>
      <protection hidden="1"/>
    </xf>
    <xf numFmtId="0" fontId="17" fillId="6" borderId="58" xfId="2" applyFont="1" applyFill="1" applyBorder="1" applyAlignment="1" applyProtection="1">
      <alignment horizontal="left" vertical="center" wrapText="1"/>
      <protection hidden="1"/>
    </xf>
    <xf numFmtId="0" fontId="17" fillId="6" borderId="59" xfId="2" applyFont="1" applyFill="1" applyBorder="1" applyAlignment="1" applyProtection="1">
      <alignment horizontal="left" vertical="center" wrapText="1"/>
      <protection hidden="1"/>
    </xf>
    <xf numFmtId="0" fontId="38" fillId="6" borderId="73" xfId="2" applyFont="1" applyFill="1" applyBorder="1" applyAlignment="1" applyProtection="1">
      <alignment horizontal="left" vertical="center" wrapText="1"/>
      <protection hidden="1"/>
    </xf>
    <xf numFmtId="0" fontId="38" fillId="6" borderId="74" xfId="2" applyFont="1" applyFill="1" applyBorder="1" applyAlignment="1" applyProtection="1">
      <alignment horizontal="left" vertical="center" wrapText="1"/>
      <protection hidden="1"/>
    </xf>
    <xf numFmtId="0" fontId="38" fillId="6" borderId="75" xfId="2" applyFont="1" applyFill="1" applyBorder="1" applyAlignment="1" applyProtection="1">
      <alignment horizontal="left" vertical="center" wrapText="1"/>
      <protection hidden="1"/>
    </xf>
    <xf numFmtId="0" fontId="37" fillId="2" borderId="0" xfId="30" applyFont="1" applyAlignment="1" applyProtection="1">
      <alignment horizontal="left" wrapText="1"/>
      <protection hidden="1"/>
    </xf>
    <xf numFmtId="0" fontId="17" fillId="6" borderId="57" xfId="30" applyFont="1" applyFill="1" applyBorder="1" applyAlignment="1" applyProtection="1">
      <alignment horizontal="left" vertical="center" wrapText="1"/>
      <protection hidden="1"/>
    </xf>
    <xf numFmtId="0" fontId="17" fillId="6" borderId="58" xfId="30" applyFont="1" applyFill="1" applyBorder="1" applyAlignment="1" applyProtection="1">
      <alignment horizontal="left" vertical="center" wrapText="1"/>
      <protection hidden="1"/>
    </xf>
    <xf numFmtId="0" fontId="17" fillId="6" borderId="59" xfId="30" applyFont="1" applyFill="1" applyBorder="1" applyAlignment="1" applyProtection="1">
      <alignment horizontal="left" vertical="center" wrapText="1"/>
      <protection hidden="1"/>
    </xf>
    <xf numFmtId="0" fontId="38" fillId="6" borderId="73" xfId="30" applyFont="1" applyFill="1" applyBorder="1" applyAlignment="1" applyProtection="1">
      <alignment horizontal="left" vertical="center" wrapText="1"/>
      <protection hidden="1"/>
    </xf>
    <xf numFmtId="0" fontId="38" fillId="6" borderId="74" xfId="30" applyFont="1" applyFill="1" applyBorder="1" applyAlignment="1" applyProtection="1">
      <alignment horizontal="left" vertical="center" wrapText="1"/>
      <protection hidden="1"/>
    </xf>
    <xf numFmtId="0" fontId="38" fillId="6" borderId="75" xfId="30" applyFont="1" applyFill="1" applyBorder="1" applyAlignment="1" applyProtection="1">
      <alignment horizontal="left" vertical="center" wrapText="1"/>
      <protection hidden="1"/>
    </xf>
    <xf numFmtId="0" fontId="20" fillId="4" borderId="15" xfId="4" applyFont="1" applyBorder="1" applyAlignment="1">
      <alignment horizontal="center"/>
    </xf>
    <xf numFmtId="0" fontId="20" fillId="4" borderId="11" xfId="4" applyFont="1" applyBorder="1" applyAlignment="1">
      <alignment horizontal="center"/>
    </xf>
    <xf numFmtId="0" fontId="10" fillId="3" borderId="6" xfId="3" applyFont="1" applyBorder="1" applyAlignment="1" applyProtection="1">
      <alignment horizontal="left" vertical="center" wrapText="1"/>
      <protection hidden="1"/>
    </xf>
    <xf numFmtId="0" fontId="10" fillId="3" borderId="6" xfId="3" applyFont="1" applyBorder="1" applyAlignment="1" applyProtection="1">
      <alignment horizontal="center" vertical="center" wrapText="1"/>
      <protection hidden="1"/>
    </xf>
    <xf numFmtId="0" fontId="22" fillId="6" borderId="0" xfId="21" applyFont="1" applyFill="1" applyAlignment="1">
      <alignment horizontal="left" vertical="center" wrapText="1"/>
    </xf>
    <xf numFmtId="3" fontId="0" fillId="18" borderId="0" xfId="23" applyNumberFormat="1" applyFont="1" applyFill="1" applyAlignment="1" applyProtection="1">
      <alignment horizontal="center" vertical="center"/>
    </xf>
    <xf numFmtId="3" fontId="11" fillId="18" borderId="0" xfId="23" applyNumberFormat="1" applyFill="1" applyAlignment="1" applyProtection="1">
      <alignment horizontal="center" vertical="center"/>
    </xf>
    <xf numFmtId="0" fontId="0" fillId="12" borderId="0" xfId="23" applyFont="1" applyFill="1" applyAlignment="1" applyProtection="1">
      <alignment horizontal="left" vertical="center" wrapText="1"/>
    </xf>
    <xf numFmtId="0" fontId="11" fillId="12" borderId="0" xfId="23" applyFill="1" applyAlignment="1" applyProtection="1">
      <alignment horizontal="left" vertical="center" wrapText="1"/>
    </xf>
    <xf numFmtId="0" fontId="11" fillId="6" borderId="95" xfId="21" applyFill="1" applyBorder="1" applyAlignment="1">
      <alignment horizontal="center" vertical="center" textRotation="90"/>
    </xf>
    <xf numFmtId="0" fontId="11" fillId="6" borderId="96" xfId="21" applyFill="1" applyBorder="1" applyAlignment="1">
      <alignment horizontal="center" vertical="center" textRotation="90"/>
    </xf>
    <xf numFmtId="0" fontId="11" fillId="6" borderId="96" xfId="21" applyFill="1" applyBorder="1" applyAlignment="1">
      <alignment horizontal="center" vertical="center" textRotation="90" wrapText="1"/>
    </xf>
    <xf numFmtId="0" fontId="11" fillId="6" borderId="0" xfId="21" applyFill="1" applyAlignment="1">
      <alignment horizontal="left" vertical="center" wrapText="1"/>
    </xf>
    <xf numFmtId="0" fontId="20" fillId="4" borderId="6" xfId="4" applyFont="1" applyBorder="1" applyAlignment="1">
      <alignment horizontal="center"/>
    </xf>
    <xf numFmtId="0" fontId="9" fillId="3" borderId="2" xfId="3" applyFont="1" applyBorder="1" applyAlignment="1">
      <alignment horizontal="left" vertical="center"/>
    </xf>
    <xf numFmtId="0" fontId="9" fillId="3" borderId="8" xfId="3" applyFont="1" applyBorder="1" applyAlignment="1">
      <alignment horizontal="center"/>
    </xf>
    <xf numFmtId="0" fontId="9" fillId="3" borderId="9" xfId="3" applyFont="1" applyBorder="1" applyAlignment="1">
      <alignment horizontal="center"/>
    </xf>
    <xf numFmtId="0" fontId="9" fillId="3" borderId="8" xfId="3" applyFont="1" applyBorder="1" applyAlignment="1">
      <alignment horizontal="center" vertical="center" wrapText="1"/>
    </xf>
    <xf numFmtId="0" fontId="9" fillId="3" borderId="9" xfId="3" applyFont="1" applyBorder="1" applyAlignment="1">
      <alignment horizontal="center" vertical="center" wrapText="1"/>
    </xf>
    <xf numFmtId="0" fontId="9" fillId="3" borderId="23" xfId="3" applyFont="1" applyBorder="1" applyAlignment="1">
      <alignment horizontal="center" vertical="center" wrapText="1"/>
    </xf>
    <xf numFmtId="0" fontId="9" fillId="3" borderId="25" xfId="3" applyFont="1" applyBorder="1" applyAlignment="1">
      <alignment horizontal="center" vertical="center"/>
    </xf>
    <xf numFmtId="0" fontId="9" fillId="3" borderId="26" xfId="3" applyFont="1" applyBorder="1" applyAlignment="1">
      <alignment horizontal="center" vertical="center"/>
    </xf>
    <xf numFmtId="0" fontId="9" fillId="3" borderId="6" xfId="3" applyFont="1" applyBorder="1" applyAlignment="1">
      <alignment horizontal="center" vertical="center"/>
    </xf>
    <xf numFmtId="0" fontId="9" fillId="3" borderId="25" xfId="3" applyFont="1" applyBorder="1" applyAlignment="1">
      <alignment horizontal="center" vertical="center" wrapText="1"/>
    </xf>
    <xf numFmtId="0" fontId="9" fillId="3" borderId="26" xfId="3" applyFont="1" applyBorder="1" applyAlignment="1">
      <alignment horizontal="center" vertical="center" wrapText="1"/>
    </xf>
    <xf numFmtId="0" fontId="9" fillId="3" borderId="5" xfId="3" applyFont="1" applyBorder="1" applyAlignment="1">
      <alignment horizontal="center" vertical="center" wrapText="1"/>
    </xf>
    <xf numFmtId="0" fontId="9" fillId="3" borderId="5" xfId="3" applyFont="1" applyBorder="1" applyAlignment="1">
      <alignment horizontal="center" vertical="center"/>
    </xf>
    <xf numFmtId="0" fontId="9" fillId="3" borderId="6" xfId="3" applyFont="1" applyBorder="1" applyAlignment="1">
      <alignment horizontal="center" vertical="center" wrapText="1"/>
    </xf>
    <xf numFmtId="0" fontId="9" fillId="3" borderId="70" xfId="3" applyFont="1" applyBorder="1" applyAlignment="1">
      <alignment horizontal="center" vertical="center" wrapText="1"/>
    </xf>
    <xf numFmtId="0" fontId="9" fillId="3" borderId="0" xfId="3" applyFont="1" applyBorder="1" applyAlignment="1">
      <alignment horizontal="center" vertical="center" wrapText="1"/>
    </xf>
    <xf numFmtId="0" fontId="48"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vertical="center"/>
    </xf>
    <xf numFmtId="0" fontId="32" fillId="0" borderId="49" xfId="0" applyFont="1" applyBorder="1" applyAlignment="1">
      <alignment horizontal="left" vertical="center" wrapText="1"/>
    </xf>
    <xf numFmtId="0" fontId="18" fillId="0" borderId="0" xfId="0" applyFont="1" applyAlignment="1">
      <alignment horizontal="left"/>
    </xf>
    <xf numFmtId="0" fontId="28" fillId="10" borderId="0" xfId="15" applyFont="1" applyFill="1" applyAlignment="1">
      <alignment horizontal="right"/>
    </xf>
    <xf numFmtId="0" fontId="30" fillId="11" borderId="0" xfId="15" applyFont="1" applyFill="1" applyAlignment="1">
      <alignment horizontal="left"/>
    </xf>
    <xf numFmtId="0" fontId="30" fillId="11" borderId="0" xfId="0" applyFont="1" applyFill="1" applyAlignment="1">
      <alignment horizontal="center"/>
    </xf>
    <xf numFmtId="0" fontId="28" fillId="10" borderId="0" xfId="15" applyFont="1" applyFill="1" applyAlignment="1">
      <alignment horizontal="left"/>
    </xf>
    <xf numFmtId="0" fontId="13" fillId="0" borderId="33" xfId="15" applyFont="1" applyBorder="1" applyAlignment="1">
      <alignment horizontal="center" vertical="center" wrapText="1"/>
    </xf>
    <xf numFmtId="0" fontId="13" fillId="0" borderId="31" xfId="15" applyFont="1" applyBorder="1" applyAlignment="1">
      <alignment horizontal="center" vertical="center" wrapText="1"/>
    </xf>
    <xf numFmtId="0" fontId="13" fillId="0" borderId="32" xfId="15" applyFont="1" applyBorder="1" applyAlignment="1">
      <alignment horizontal="center" vertical="center" wrapText="1"/>
    </xf>
    <xf numFmtId="0" fontId="28" fillId="10" borderId="0" xfId="15" quotePrefix="1" applyFont="1" applyFill="1" applyAlignment="1">
      <alignment horizontal="center"/>
    </xf>
    <xf numFmtId="4" fontId="13" fillId="0" borderId="66" xfId="15" applyNumberFormat="1" applyFont="1" applyBorder="1" applyAlignment="1">
      <alignment horizontal="center" vertical="center" wrapText="1"/>
    </xf>
    <xf numFmtId="4" fontId="13" fillId="0" borderId="41" xfId="15" applyNumberFormat="1" applyFont="1" applyBorder="1" applyAlignment="1">
      <alignment horizontal="center" vertical="center" wrapText="1"/>
    </xf>
    <xf numFmtId="4" fontId="13" fillId="0" borderId="43" xfId="15" applyNumberFormat="1" applyFont="1" applyBorder="1" applyAlignment="1">
      <alignment horizontal="center" vertical="center" wrapText="1"/>
    </xf>
    <xf numFmtId="166" fontId="13" fillId="0" borderId="33" xfId="15" applyNumberFormat="1" applyFont="1" applyBorder="1" applyAlignment="1">
      <alignment horizontal="center" vertical="center" wrapText="1"/>
    </xf>
    <xf numFmtId="166" fontId="13" fillId="0" borderId="31" xfId="15" applyNumberFormat="1" applyFont="1" applyBorder="1" applyAlignment="1">
      <alignment horizontal="center" vertical="center" wrapText="1"/>
    </xf>
    <xf numFmtId="166" fontId="13" fillId="0" borderId="85" xfId="15" applyNumberFormat="1" applyFont="1" applyBorder="1" applyAlignment="1">
      <alignment horizontal="center" vertical="center" wrapText="1"/>
    </xf>
    <xf numFmtId="166" fontId="13" fillId="0" borderId="86" xfId="15" applyNumberFormat="1" applyFont="1" applyBorder="1" applyAlignment="1">
      <alignment horizontal="center" vertical="center" wrapText="1"/>
    </xf>
    <xf numFmtId="166" fontId="13" fillId="0" borderId="66" xfId="15" applyNumberFormat="1" applyFont="1" applyBorder="1" applyAlignment="1">
      <alignment horizontal="center" vertical="center" wrapText="1"/>
    </xf>
    <xf numFmtId="166" fontId="13" fillId="0" borderId="41" xfId="15" applyNumberFormat="1" applyFont="1" applyBorder="1" applyAlignment="1">
      <alignment horizontal="center" vertical="center" wrapText="1"/>
    </xf>
    <xf numFmtId="166" fontId="13" fillId="0" borderId="67" xfId="15" applyNumberFormat="1" applyFont="1" applyBorder="1" applyAlignment="1">
      <alignment horizontal="center" vertical="center" wrapText="1"/>
    </xf>
    <xf numFmtId="166" fontId="13" fillId="0" borderId="44" xfId="15" applyNumberFormat="1" applyFont="1" applyBorder="1" applyAlignment="1">
      <alignment horizontal="center" vertical="center" wrapText="1"/>
    </xf>
    <xf numFmtId="166" fontId="13" fillId="0" borderId="32" xfId="15" applyNumberFormat="1" applyFont="1" applyBorder="1" applyAlignment="1">
      <alignment horizontal="center" vertical="center" wrapText="1"/>
    </xf>
    <xf numFmtId="0" fontId="43" fillId="0" borderId="0" xfId="0" applyFont="1" applyAlignment="1">
      <alignment horizontal="left" wrapText="1"/>
    </xf>
    <xf numFmtId="0" fontId="18" fillId="0" borderId="0" xfId="0" applyFont="1" applyAlignment="1">
      <alignment horizontal="left" vertical="top" wrapText="1"/>
    </xf>
    <xf numFmtId="0" fontId="51" fillId="0" borderId="0" xfId="0" applyFont="1" applyAlignment="1">
      <alignment horizontal="left" vertical="center" wrapText="1"/>
    </xf>
    <xf numFmtId="0" fontId="51" fillId="0" borderId="0" xfId="0" applyFont="1" applyAlignment="1">
      <alignment horizontal="left" vertical="top" wrapText="1"/>
    </xf>
    <xf numFmtId="0" fontId="18" fillId="17" borderId="0" xfId="0" applyFont="1" applyFill="1" applyAlignment="1">
      <alignment horizontal="left"/>
    </xf>
    <xf numFmtId="0" fontId="18" fillId="17" borderId="52" xfId="0" applyFont="1" applyFill="1" applyBorder="1" applyAlignment="1">
      <alignment horizontal="left"/>
    </xf>
    <xf numFmtId="0" fontId="18" fillId="17" borderId="0" xfId="0" applyFont="1" applyFill="1" applyAlignment="1">
      <alignment horizontal="left" vertical="center" wrapText="1"/>
    </xf>
    <xf numFmtId="0" fontId="18" fillId="0" borderId="52" xfId="0" applyFont="1" applyBorder="1" applyAlignment="1">
      <alignment horizontal="left" vertical="center" wrapText="1"/>
    </xf>
    <xf numFmtId="166" fontId="13" fillId="0" borderId="66" xfId="26" applyNumberFormat="1" applyFont="1" applyBorder="1" applyAlignment="1">
      <alignment horizontal="center" vertical="center" wrapText="1"/>
    </xf>
    <xf numFmtId="166" fontId="13" fillId="0" borderId="41" xfId="26" applyNumberFormat="1" applyFont="1" applyBorder="1" applyAlignment="1">
      <alignment horizontal="center" vertical="center" wrapText="1"/>
    </xf>
    <xf numFmtId="166" fontId="13" fillId="0" borderId="67" xfId="26" applyNumberFormat="1" applyFont="1" applyBorder="1" applyAlignment="1">
      <alignment horizontal="center" vertical="center" wrapText="1"/>
    </xf>
    <xf numFmtId="166" fontId="13" fillId="0" borderId="44" xfId="26" applyNumberFormat="1" applyFont="1" applyBorder="1" applyAlignment="1">
      <alignment horizontal="center" vertical="center" wrapText="1"/>
    </xf>
    <xf numFmtId="166" fontId="13" fillId="0" borderId="33" xfId="26" applyNumberFormat="1" applyFont="1" applyBorder="1" applyAlignment="1">
      <alignment horizontal="center" vertical="center" wrapText="1"/>
    </xf>
    <xf numFmtId="166" fontId="13" fillId="0" borderId="31" xfId="26" applyNumberFormat="1" applyFont="1" applyBorder="1" applyAlignment="1">
      <alignment horizontal="center" vertical="center" wrapText="1"/>
    </xf>
    <xf numFmtId="166" fontId="13" fillId="0" borderId="85" xfId="26" applyNumberFormat="1" applyFont="1" applyBorder="1" applyAlignment="1">
      <alignment horizontal="center" vertical="center" wrapText="1"/>
    </xf>
    <xf numFmtId="166" fontId="13" fillId="0" borderId="86" xfId="26" applyNumberFormat="1" applyFont="1" applyBorder="1" applyAlignment="1">
      <alignment horizontal="center" vertical="center" wrapText="1"/>
    </xf>
    <xf numFmtId="0" fontId="53" fillId="0" borderId="0" xfId="0" applyFont="1" applyAlignment="1">
      <alignment horizontal="left" vertical="center" wrapText="1"/>
    </xf>
    <xf numFmtId="0" fontId="13" fillId="0" borderId="33" xfId="26" applyFont="1" applyBorder="1" applyAlignment="1">
      <alignment horizontal="center" vertical="center" wrapText="1"/>
    </xf>
    <xf numFmtId="0" fontId="13" fillId="0" borderId="31" xfId="26" applyFont="1" applyBorder="1" applyAlignment="1">
      <alignment horizontal="center" vertical="center" wrapText="1"/>
    </xf>
    <xf numFmtId="0" fontId="28" fillId="10" borderId="0" xfId="26" applyFont="1" applyFill="1" applyAlignment="1">
      <alignment horizontal="left"/>
    </xf>
    <xf numFmtId="0" fontId="28" fillId="10" borderId="0" xfId="26" quotePrefix="1" applyFont="1" applyFill="1" applyAlignment="1">
      <alignment horizontal="center"/>
    </xf>
    <xf numFmtId="0" fontId="28" fillId="10" borderId="0" xfId="26" applyFont="1" applyFill="1" applyAlignment="1">
      <alignment horizontal="center"/>
    </xf>
    <xf numFmtId="0" fontId="30" fillId="11" borderId="0" xfId="26" applyFont="1" applyFill="1" applyAlignment="1">
      <alignment horizontal="left"/>
    </xf>
    <xf numFmtId="4" fontId="9" fillId="3" borderId="6" xfId="3" applyNumberFormat="1" applyFont="1" applyBorder="1" applyAlignment="1">
      <alignment horizontal="center" vertical="center" wrapText="1"/>
    </xf>
    <xf numFmtId="0" fontId="9" fillId="3" borderId="70" xfId="3" applyFont="1" applyBorder="1" applyAlignment="1">
      <alignment horizontal="center" vertical="center" textRotation="90"/>
    </xf>
    <xf numFmtId="0" fontId="9" fillId="3" borderId="0" xfId="3" applyFont="1" applyBorder="1" applyAlignment="1">
      <alignment horizontal="center" vertical="center" textRotation="90"/>
    </xf>
    <xf numFmtId="0" fontId="9" fillId="3" borderId="6" xfId="3" applyFont="1" applyBorder="1" applyAlignment="1">
      <alignment horizontal="left" vertical="center"/>
    </xf>
    <xf numFmtId="0" fontId="9" fillId="3" borderId="25" xfId="3" applyFont="1" applyBorder="1" applyAlignment="1">
      <alignment horizontal="lef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28" fillId="10" borderId="0" xfId="0" applyFont="1" applyFill="1" applyAlignment="1">
      <alignment horizontal="left"/>
    </xf>
    <xf numFmtId="0" fontId="28" fillId="10" borderId="0" xfId="0" quotePrefix="1" applyFont="1" applyFill="1" applyAlignment="1">
      <alignment horizontal="center"/>
    </xf>
    <xf numFmtId="0" fontId="28" fillId="10" borderId="0" xfId="0" applyFont="1" applyFill="1" applyAlignment="1">
      <alignment horizontal="right"/>
    </xf>
    <xf numFmtId="0" fontId="30" fillId="11" borderId="0" xfId="0" applyFont="1" applyFill="1" applyAlignment="1">
      <alignment horizontal="left"/>
    </xf>
    <xf numFmtId="0" fontId="8" fillId="3" borderId="6" xfId="3" applyBorder="1" applyAlignment="1">
      <alignment horizontal="center" vertical="center"/>
    </xf>
    <xf numFmtId="0" fontId="9" fillId="3" borderId="6" xfId="3" applyFont="1" applyBorder="1" applyAlignment="1">
      <alignment horizontal="center"/>
    </xf>
    <xf numFmtId="0" fontId="34" fillId="4" borderId="8" xfId="4" applyFont="1" applyBorder="1" applyAlignment="1">
      <alignment horizontal="center"/>
    </xf>
    <xf numFmtId="0" fontId="34" fillId="4" borderId="23" xfId="4" applyFont="1" applyBorder="1" applyAlignment="1">
      <alignment horizontal="center"/>
    </xf>
    <xf numFmtId="0" fontId="34" fillId="4" borderId="9" xfId="4" applyFont="1" applyBorder="1" applyAlignment="1">
      <alignment horizontal="center"/>
    </xf>
    <xf numFmtId="0" fontId="9" fillId="3" borderId="15" xfId="3" applyFont="1" applyBorder="1" applyAlignment="1">
      <alignment horizontal="left"/>
    </xf>
    <xf numFmtId="0" fontId="9" fillId="3" borderId="10" xfId="3" applyFont="1" applyBorder="1" applyAlignment="1">
      <alignment horizontal="left"/>
    </xf>
    <xf numFmtId="0" fontId="34" fillId="4" borderId="89" xfId="4" applyFont="1" applyBorder="1" applyAlignment="1">
      <alignment horizontal="center"/>
    </xf>
    <xf numFmtId="0" fontId="34" fillId="4" borderId="0" xfId="4" applyFont="1" applyBorder="1" applyAlignment="1">
      <alignment horizontal="center"/>
    </xf>
    <xf numFmtId="0" fontId="34" fillId="4" borderId="90" xfId="4" applyFont="1" applyBorder="1" applyAlignment="1">
      <alignment horizontal="center"/>
    </xf>
    <xf numFmtId="0" fontId="45" fillId="14" borderId="91" xfId="0" applyFont="1" applyFill="1" applyBorder="1" applyAlignment="1">
      <alignment horizontal="center"/>
    </xf>
    <xf numFmtId="0" fontId="45" fillId="14" borderId="92" xfId="0" applyFont="1" applyFill="1" applyBorder="1" applyAlignment="1">
      <alignment horizontal="center"/>
    </xf>
    <xf numFmtId="0" fontId="45" fillId="14" borderId="93" xfId="0" applyFont="1" applyFill="1" applyBorder="1" applyAlignment="1">
      <alignment horizontal="center"/>
    </xf>
    <xf numFmtId="0" fontId="12" fillId="2" borderId="0" xfId="2" applyFont="1" applyAlignment="1">
      <alignment horizontal="left" vertical="center"/>
    </xf>
    <xf numFmtId="0" fontId="9" fillId="3" borderId="13" xfId="3" applyFont="1" applyBorder="1" applyAlignment="1">
      <alignment horizontal="left"/>
    </xf>
    <xf numFmtId="0" fontId="9" fillId="3" borderId="22" xfId="3" applyFont="1" applyBorder="1" applyAlignment="1">
      <alignment horizontal="left"/>
    </xf>
    <xf numFmtId="0" fontId="45" fillId="7" borderId="91" xfId="0" applyFont="1" applyFill="1" applyBorder="1" applyAlignment="1">
      <alignment horizontal="center"/>
    </xf>
    <xf numFmtId="0" fontId="45" fillId="7" borderId="92" xfId="0" applyFont="1" applyFill="1" applyBorder="1" applyAlignment="1">
      <alignment horizontal="center"/>
    </xf>
    <xf numFmtId="0" fontId="45" fillId="7" borderId="93" xfId="0" applyFont="1" applyFill="1" applyBorder="1" applyAlignment="1">
      <alignment horizontal="center"/>
    </xf>
  </cellXfs>
  <cellStyles count="34">
    <cellStyle name="20 % - Accent2" xfId="4" builtinId="34"/>
    <cellStyle name="20 % - Accent2 2" xfId="23" xr:uid="{D28E54A6-95A0-497B-95C1-76E7140BB4A2}"/>
    <cellStyle name="Accent1" xfId="2" builtinId="29"/>
    <cellStyle name="Accent1 2" xfId="30" xr:uid="{903862FE-CB4E-445F-9EE4-B79D98286111}"/>
    <cellStyle name="Accent2" xfId="3" builtinId="33"/>
    <cellStyle name="Accent2 2" xfId="24" xr:uid="{1DCDF2C1-FD1C-4E47-97BF-192D67F5C015}"/>
    <cellStyle name="Accent2 2 2" xfId="31" xr:uid="{C3E39012-ECD6-4963-B727-56D2C34A0DAC}"/>
    <cellStyle name="Accent6" xfId="5" builtinId="49" customBuiltin="1"/>
    <cellStyle name="Lien hypertexte" xfId="9" builtinId="8"/>
    <cellStyle name="Lien hypertexte 2" xfId="22" xr:uid="{9B68E706-2342-4ABB-BD1C-3EEE95F6F6BB}"/>
    <cellStyle name="Lien hypertexte 2 2" xfId="28" xr:uid="{7D7ABC9D-5A76-48A3-8245-D198E1E10D79}"/>
    <cellStyle name="Normal" xfId="0" builtinId="0"/>
    <cellStyle name="Normal 11 3" xfId="32" xr:uid="{1E00A554-8756-4720-9AB1-EF61B0F22C3E}"/>
    <cellStyle name="Normal 14" xfId="17" xr:uid="{B8F8FC59-A8E4-4088-88FE-B54AAF430782}"/>
    <cellStyle name="Normal 14 2" xfId="20" xr:uid="{A7D00146-EA8A-4D9D-A03E-1F4AF6F38735}"/>
    <cellStyle name="Normal 14 3" xfId="27" xr:uid="{5D4E4485-BBC5-4EA1-8FCE-6E851C990B4A}"/>
    <cellStyle name="Normal 2" xfId="15" xr:uid="{00000000-0005-0000-0000-000006000000}"/>
    <cellStyle name="Normal 2 2" xfId="18" xr:uid="{9DB760C4-43FA-4D38-B415-17CECB16047F}"/>
    <cellStyle name="Normal 2 2 2" xfId="21" xr:uid="{822EDF98-4ADE-4E8F-96C4-30330CB81AD4}"/>
    <cellStyle name="Normal 2 3" xfId="26" xr:uid="{077491CB-137B-4B4C-B534-0769854F36AD}"/>
    <cellStyle name="Normal 2 4" xfId="29" xr:uid="{5BDE5A95-FC2A-4DC5-8B58-79EAB5FAD35D}"/>
    <cellStyle name="Normal 3" xfId="16" xr:uid="{00000000-0005-0000-0000-000007000000}"/>
    <cellStyle name="Normal 3 2" xfId="19" xr:uid="{879E04C9-4805-4877-91D9-9B0D7D5192C6}"/>
    <cellStyle name="Normal 4" xfId="33" xr:uid="{7E9B1BF6-615A-486F-8A77-0B2369B15A46}"/>
    <cellStyle name="Normal_SIBELGA 2005-tableaux2" xfId="6" xr:uid="{00000000-0005-0000-0000-000008000000}"/>
    <cellStyle name="Percent 2" xfId="14" xr:uid="{00000000-0005-0000-0000-000009000000}"/>
    <cellStyle name="Pourcentage" xfId="1" builtinId="5"/>
    <cellStyle name="Pourcentage 2" xfId="25" xr:uid="{3AECCF2B-1136-4B2C-B3D0-EC31D8FA6425}"/>
    <cellStyle name="Procent 2" xfId="12" xr:uid="{00000000-0005-0000-0000-00000B000000}"/>
    <cellStyle name="Standaard 3" xfId="11" xr:uid="{00000000-0005-0000-0000-00000C000000}"/>
    <cellStyle name="Standaard_Balans IL-Glob. PLAU" xfId="10" xr:uid="{00000000-0005-0000-0000-00000D000000}"/>
    <cellStyle name="Style 1" xfId="7" xr:uid="{00000000-0005-0000-0000-00000E000000}"/>
    <cellStyle name="Style 1 3" xfId="13" xr:uid="{00000000-0005-0000-0000-00000F000000}"/>
    <cellStyle name="Style 2" xfId="8" xr:uid="{00000000-0005-0000-0000-000010000000}"/>
  </cellStyles>
  <dxfs count="355">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177799</xdr:colOff>
      <xdr:row>1</xdr:row>
      <xdr:rowOff>25400</xdr:rowOff>
    </xdr:from>
    <xdr:to>
      <xdr:col>2</xdr:col>
      <xdr:colOff>485901</xdr:colOff>
      <xdr:row>4</xdr:row>
      <xdr:rowOff>123050</xdr:rowOff>
    </xdr:to>
    <xdr:pic>
      <xdr:nvPicPr>
        <xdr:cNvPr id="3" name="Image 2">
          <a:extLst>
            <a:ext uri="{FF2B5EF4-FFF2-40B4-BE49-F238E27FC236}">
              <a16:creationId xmlns:a16="http://schemas.microsoft.com/office/drawing/2014/main" id="{755507B8-20D3-4767-8400-54BD24CA6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49" y="196850"/>
          <a:ext cx="1813052"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0</xdr:colOff>
      <xdr:row>3</xdr:row>
      <xdr:rowOff>0</xdr:rowOff>
    </xdr:from>
    <xdr:to>
      <xdr:col>40</xdr:col>
      <xdr:colOff>376288</xdr:colOff>
      <xdr:row>18</xdr:row>
      <xdr:rowOff>108212</xdr:rowOff>
    </xdr:to>
    <xdr:pic>
      <xdr:nvPicPr>
        <xdr:cNvPr id="2" name="Image 1">
          <a:extLst>
            <a:ext uri="{FF2B5EF4-FFF2-40B4-BE49-F238E27FC236}">
              <a16:creationId xmlns:a16="http://schemas.microsoft.com/office/drawing/2014/main" id="{1266E92C-86F9-4034-B055-B3D094AD4C0A}"/>
            </a:ext>
          </a:extLst>
        </xdr:cNvPr>
        <xdr:cNvPicPr>
          <a:picLocks noChangeAspect="1"/>
        </xdr:cNvPicPr>
      </xdr:nvPicPr>
      <xdr:blipFill>
        <a:blip xmlns:r="http://schemas.openxmlformats.org/officeDocument/2006/relationships" r:embed="rId1"/>
        <a:stretch>
          <a:fillRect/>
        </a:stretch>
      </xdr:blipFill>
      <xdr:spPr>
        <a:xfrm>
          <a:off x="30274260" y="739140"/>
          <a:ext cx="8910688" cy="2950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72"/>
  <sheetViews>
    <sheetView zoomScaleNormal="100" workbookViewId="0"/>
  </sheetViews>
  <sheetFormatPr baseColWidth="10" defaultColWidth="7.109375" defaultRowHeight="14.4" x14ac:dyDescent="0.35"/>
  <cols>
    <col min="1" max="1" width="1.33203125" style="22" customWidth="1"/>
    <col min="2" max="2" width="23.6640625" style="22" customWidth="1"/>
    <col min="3" max="3" width="27.5546875" style="22" customWidth="1"/>
    <col min="4" max="4" width="8.44140625" style="22" bestFit="1" customWidth="1"/>
    <col min="5" max="8" width="7.109375" style="22"/>
    <col min="9" max="9" width="28.6640625" style="22" customWidth="1"/>
    <col min="10" max="16384" width="7.109375" style="22"/>
  </cols>
  <sheetData>
    <row r="7" spans="2:10" ht="30.6" customHeight="1" x14ac:dyDescent="0.35">
      <c r="B7" s="525" t="s">
        <v>517</v>
      </c>
      <c r="C7" s="525"/>
      <c r="D7" s="525"/>
      <c r="E7" s="525"/>
      <c r="F7" s="525"/>
      <c r="G7" s="525"/>
      <c r="H7" s="525"/>
      <c r="I7" s="525"/>
      <c r="J7" s="525"/>
    </row>
    <row r="9" spans="2:10" x14ac:dyDescent="0.35">
      <c r="B9" s="517" t="s">
        <v>51</v>
      </c>
      <c r="C9" s="517"/>
      <c r="D9" s="517"/>
      <c r="E9" s="517"/>
      <c r="F9" s="517"/>
      <c r="G9" s="517"/>
      <c r="H9" s="517"/>
      <c r="I9" s="517"/>
      <c r="J9" s="517"/>
    </row>
    <row r="11" spans="2:10" x14ac:dyDescent="0.35">
      <c r="B11" s="22" t="s">
        <v>52</v>
      </c>
      <c r="C11" s="522"/>
      <c r="D11" s="523"/>
      <c r="E11" s="523"/>
      <c r="F11" s="523"/>
      <c r="G11" s="524"/>
    </row>
    <row r="12" spans="2:10" x14ac:dyDescent="0.35">
      <c r="B12" s="22" t="s">
        <v>53</v>
      </c>
      <c r="C12" s="522"/>
      <c r="D12" s="523"/>
      <c r="E12" s="523"/>
      <c r="F12" s="523"/>
      <c r="G12" s="524"/>
    </row>
    <row r="13" spans="2:10" x14ac:dyDescent="0.35">
      <c r="B13" s="22" t="s">
        <v>54</v>
      </c>
      <c r="C13" s="522"/>
      <c r="D13" s="523"/>
      <c r="E13" s="523"/>
      <c r="F13" s="523"/>
      <c r="G13" s="524"/>
    </row>
    <row r="14" spans="2:10" ht="15" thickBot="1" x14ac:dyDescent="0.4"/>
    <row r="15" spans="2:10" ht="29.1" customHeight="1" x14ac:dyDescent="0.35">
      <c r="B15" s="526" t="s">
        <v>55</v>
      </c>
      <c r="C15" s="527"/>
      <c r="D15" s="527"/>
      <c r="E15" s="527"/>
      <c r="F15" s="527"/>
      <c r="G15" s="527"/>
      <c r="H15" s="527"/>
      <c r="I15" s="527"/>
      <c r="J15" s="528"/>
    </row>
    <row r="16" spans="2:10" x14ac:dyDescent="0.35">
      <c r="B16" s="23" t="s">
        <v>56</v>
      </c>
      <c r="C16" s="518"/>
      <c r="D16" s="518"/>
      <c r="E16" s="518"/>
      <c r="F16" s="518"/>
      <c r="G16" s="518"/>
      <c r="H16" s="518"/>
      <c r="I16" s="518"/>
      <c r="J16" s="519"/>
    </row>
    <row r="17" spans="2:10" x14ac:dyDescent="0.35">
      <c r="B17" s="23" t="s">
        <v>57</v>
      </c>
      <c r="C17" s="518"/>
      <c r="D17" s="518"/>
      <c r="E17" s="518"/>
      <c r="F17" s="518"/>
      <c r="G17" s="518"/>
      <c r="H17" s="518"/>
      <c r="I17" s="518"/>
      <c r="J17" s="519"/>
    </row>
    <row r="18" spans="2:10" x14ac:dyDescent="0.35">
      <c r="B18" s="23" t="s">
        <v>58</v>
      </c>
      <c r="C18" s="518"/>
      <c r="D18" s="518"/>
      <c r="E18" s="518"/>
      <c r="F18" s="518"/>
      <c r="G18" s="518"/>
      <c r="H18" s="518"/>
      <c r="I18" s="518"/>
      <c r="J18" s="519"/>
    </row>
    <row r="19" spans="2:10" x14ac:dyDescent="0.35">
      <c r="B19" s="23" t="s">
        <v>59</v>
      </c>
      <c r="C19" s="518"/>
      <c r="D19" s="518"/>
      <c r="E19" s="518"/>
      <c r="F19" s="518"/>
      <c r="G19" s="518"/>
      <c r="H19" s="518"/>
      <c r="I19" s="518"/>
      <c r="J19" s="519"/>
    </row>
    <row r="20" spans="2:10" x14ac:dyDescent="0.35">
      <c r="B20" s="23"/>
      <c r="C20" s="24"/>
      <c r="D20" s="24"/>
      <c r="E20" s="24"/>
      <c r="F20" s="24"/>
      <c r="G20" s="24"/>
      <c r="H20" s="24"/>
      <c r="I20" s="24"/>
      <c r="J20" s="25"/>
    </row>
    <row r="21" spans="2:10" x14ac:dyDescent="0.35">
      <c r="B21" s="23" t="s">
        <v>60</v>
      </c>
      <c r="C21" s="518"/>
      <c r="D21" s="518"/>
      <c r="E21" s="518"/>
      <c r="F21" s="518"/>
      <c r="G21" s="518"/>
      <c r="H21" s="518"/>
      <c r="I21" s="518"/>
      <c r="J21" s="519"/>
    </row>
    <row r="22" spans="2:10" x14ac:dyDescent="0.35">
      <c r="B22" s="23" t="s">
        <v>61</v>
      </c>
      <c r="C22" s="518"/>
      <c r="D22" s="518"/>
      <c r="E22" s="518"/>
      <c r="F22" s="518"/>
      <c r="G22" s="518"/>
      <c r="H22" s="518"/>
      <c r="I22" s="518"/>
      <c r="J22" s="519"/>
    </row>
    <row r="23" spans="2:10" ht="15" thickBot="1" x14ac:dyDescent="0.4">
      <c r="B23" s="26" t="s">
        <v>62</v>
      </c>
      <c r="C23" s="520"/>
      <c r="D23" s="520"/>
      <c r="E23" s="520"/>
      <c r="F23" s="520"/>
      <c r="G23" s="520"/>
      <c r="H23" s="520"/>
      <c r="I23" s="520"/>
      <c r="J23" s="521"/>
    </row>
    <row r="24" spans="2:10" x14ac:dyDescent="0.35">
      <c r="B24" s="111"/>
      <c r="C24" s="112"/>
      <c r="D24" s="112"/>
      <c r="E24" s="112"/>
      <c r="F24" s="112"/>
      <c r="G24" s="112"/>
      <c r="H24" s="112"/>
      <c r="I24" s="112"/>
      <c r="J24" s="112"/>
    </row>
    <row r="25" spans="2:10" x14ac:dyDescent="0.35">
      <c r="B25" s="154" t="s">
        <v>147</v>
      </c>
      <c r="C25" s="112"/>
      <c r="D25" s="522"/>
      <c r="E25" s="523"/>
      <c r="F25" s="524"/>
      <c r="G25" s="112"/>
      <c r="H25" s="112"/>
      <c r="I25" s="112"/>
      <c r="J25" s="112"/>
    </row>
    <row r="26" spans="2:10" x14ac:dyDescent="0.35">
      <c r="B26" s="111"/>
      <c r="C26" s="112"/>
      <c r="D26" s="112"/>
      <c r="E26" s="112"/>
      <c r="F26" s="112"/>
      <c r="G26" s="112"/>
      <c r="H26" s="112"/>
      <c r="I26" s="112"/>
      <c r="J26" s="112"/>
    </row>
    <row r="28" spans="2:10" x14ac:dyDescent="0.35">
      <c r="B28" s="517" t="s">
        <v>63</v>
      </c>
      <c r="C28" s="517"/>
      <c r="D28" s="517"/>
      <c r="E28" s="517"/>
      <c r="F28" s="517"/>
      <c r="G28" s="517"/>
      <c r="H28" s="517"/>
      <c r="I28" s="517"/>
      <c r="J28" s="517"/>
    </row>
    <row r="30" spans="2:10" x14ac:dyDescent="0.35">
      <c r="B30" s="66" t="s">
        <v>98</v>
      </c>
      <c r="C30" s="30" t="s">
        <v>122</v>
      </c>
    </row>
    <row r="31" spans="2:10" x14ac:dyDescent="0.35">
      <c r="B31" s="29"/>
      <c r="C31" s="30" t="s">
        <v>64</v>
      </c>
    </row>
    <row r="32" spans="2:10" x14ac:dyDescent="0.35">
      <c r="B32" s="31" t="s">
        <v>74</v>
      </c>
      <c r="C32" s="30" t="s">
        <v>75</v>
      </c>
    </row>
    <row r="34" spans="2:10" x14ac:dyDescent="0.35">
      <c r="B34" s="517" t="s">
        <v>65</v>
      </c>
      <c r="C34" s="517"/>
      <c r="D34" s="517"/>
      <c r="E34" s="517"/>
      <c r="F34" s="517"/>
      <c r="G34" s="517"/>
      <c r="H34" s="517"/>
      <c r="I34" s="517"/>
      <c r="J34" s="517"/>
    </row>
    <row r="36" spans="2:10" s="1" customFormat="1" x14ac:dyDescent="0.35">
      <c r="B36" s="100" t="s">
        <v>140</v>
      </c>
      <c r="C36" s="516" t="s">
        <v>141</v>
      </c>
      <c r="D36" s="516"/>
      <c r="E36" s="516"/>
      <c r="F36" s="516"/>
      <c r="G36" s="516"/>
      <c r="H36" s="516"/>
      <c r="I36" s="516"/>
    </row>
    <row r="37" spans="2:10" s="1" customFormat="1" ht="15" customHeight="1" x14ac:dyDescent="0.35">
      <c r="B37" s="100" t="s">
        <v>142</v>
      </c>
      <c r="C37" s="516" t="s">
        <v>143</v>
      </c>
      <c r="D37" s="516"/>
      <c r="E37" s="516"/>
      <c r="F37" s="516"/>
      <c r="G37" s="516"/>
      <c r="H37" s="516"/>
      <c r="I37" s="516"/>
    </row>
    <row r="38" spans="2:10" x14ac:dyDescent="0.35">
      <c r="B38" s="100" t="s">
        <v>76</v>
      </c>
      <c r="C38" s="516" t="s">
        <v>144</v>
      </c>
      <c r="D38" s="516"/>
      <c r="E38" s="516"/>
      <c r="F38" s="516"/>
      <c r="G38" s="516"/>
      <c r="H38" s="516"/>
      <c r="I38" s="516"/>
    </row>
    <row r="39" spans="2:10" x14ac:dyDescent="0.35">
      <c r="B39" s="100" t="s">
        <v>399</v>
      </c>
      <c r="C39" s="516" t="s">
        <v>400</v>
      </c>
      <c r="D39" s="516"/>
      <c r="E39" s="516"/>
      <c r="F39" s="516"/>
      <c r="G39" s="516"/>
      <c r="H39" s="516"/>
      <c r="I39" s="516"/>
    </row>
    <row r="40" spans="2:10" x14ac:dyDescent="0.35">
      <c r="B40" s="100" t="s">
        <v>77</v>
      </c>
      <c r="C40" s="516" t="s">
        <v>145</v>
      </c>
      <c r="D40" s="516"/>
      <c r="E40" s="516"/>
      <c r="F40" s="516"/>
      <c r="G40" s="516"/>
      <c r="H40" s="516"/>
      <c r="I40" s="516"/>
    </row>
    <row r="41" spans="2:10" ht="14.85" customHeight="1" x14ac:dyDescent="0.35">
      <c r="B41" s="100" t="s">
        <v>78</v>
      </c>
      <c r="C41" s="516" t="s">
        <v>193</v>
      </c>
      <c r="D41" s="516"/>
      <c r="E41" s="516"/>
      <c r="F41" s="516"/>
      <c r="G41" s="516"/>
      <c r="H41" s="516"/>
      <c r="I41" s="516"/>
      <c r="J41" s="339"/>
    </row>
    <row r="42" spans="2:10" ht="14.85" customHeight="1" x14ac:dyDescent="0.35">
      <c r="B42" s="100" t="s">
        <v>195</v>
      </c>
      <c r="C42" s="516" t="s">
        <v>239</v>
      </c>
      <c r="D42" s="516"/>
      <c r="E42" s="516"/>
      <c r="F42" s="516"/>
      <c r="G42" s="516"/>
      <c r="H42" s="516"/>
      <c r="I42" s="516"/>
      <c r="J42" s="339"/>
    </row>
    <row r="43" spans="2:10" ht="14.85" customHeight="1" x14ac:dyDescent="0.35">
      <c r="B43" s="100" t="s">
        <v>196</v>
      </c>
      <c r="C43" s="516" t="s">
        <v>375</v>
      </c>
      <c r="D43" s="516"/>
      <c r="E43" s="516"/>
      <c r="F43" s="516"/>
      <c r="G43" s="516"/>
      <c r="H43" s="516"/>
      <c r="I43" s="516"/>
      <c r="J43" s="339"/>
    </row>
    <row r="44" spans="2:10" ht="14.85" customHeight="1" x14ac:dyDescent="0.35">
      <c r="B44" s="100" t="s">
        <v>197</v>
      </c>
      <c r="C44" s="516" t="s">
        <v>194</v>
      </c>
      <c r="D44" s="516"/>
      <c r="E44" s="516"/>
      <c r="F44" s="516"/>
      <c r="G44" s="516"/>
      <c r="H44" s="516"/>
      <c r="I44" s="516"/>
      <c r="J44" s="339"/>
    </row>
    <row r="45" spans="2:10" ht="14.85" customHeight="1" x14ac:dyDescent="0.35">
      <c r="B45" s="100" t="s">
        <v>198</v>
      </c>
      <c r="C45" s="516" t="s">
        <v>454</v>
      </c>
      <c r="D45" s="516"/>
      <c r="E45" s="516"/>
      <c r="F45" s="516"/>
      <c r="G45" s="516"/>
      <c r="H45" s="516"/>
      <c r="I45" s="516"/>
      <c r="J45" s="339"/>
    </row>
    <row r="46" spans="2:10" ht="14.85" customHeight="1" x14ac:dyDescent="0.35">
      <c r="B46" s="100" t="s">
        <v>199</v>
      </c>
      <c r="C46" s="516" t="s">
        <v>455</v>
      </c>
      <c r="D46" s="516"/>
      <c r="E46" s="516"/>
      <c r="F46" s="516"/>
      <c r="G46" s="516"/>
      <c r="H46" s="516"/>
      <c r="I46" s="516"/>
      <c r="J46" s="339"/>
    </row>
    <row r="47" spans="2:10" ht="14.85" customHeight="1" x14ac:dyDescent="0.35">
      <c r="B47" s="100" t="s">
        <v>407</v>
      </c>
      <c r="C47" s="516" t="s">
        <v>362</v>
      </c>
      <c r="D47" s="516"/>
      <c r="E47" s="516"/>
      <c r="F47" s="516"/>
      <c r="G47" s="516"/>
      <c r="H47" s="516"/>
      <c r="I47" s="516"/>
      <c r="J47" s="339"/>
    </row>
    <row r="48" spans="2:10" ht="14.85" customHeight="1" x14ac:dyDescent="0.35">
      <c r="B48" s="100" t="s">
        <v>410</v>
      </c>
      <c r="C48" s="516" t="s">
        <v>456</v>
      </c>
      <c r="D48" s="516"/>
      <c r="E48" s="516"/>
      <c r="F48" s="516"/>
      <c r="G48" s="516"/>
      <c r="H48" s="516"/>
      <c r="I48" s="516"/>
      <c r="J48" s="339"/>
    </row>
    <row r="49" spans="2:10" ht="14.85" customHeight="1" x14ac:dyDescent="0.35">
      <c r="B49" s="100" t="s">
        <v>411</v>
      </c>
      <c r="C49" s="516" t="s">
        <v>457</v>
      </c>
      <c r="D49" s="516"/>
      <c r="E49" s="516"/>
      <c r="F49" s="516"/>
      <c r="G49" s="516"/>
      <c r="H49" s="516"/>
      <c r="I49" s="516"/>
      <c r="J49" s="339"/>
    </row>
    <row r="50" spans="2:10" ht="14.85" customHeight="1" x14ac:dyDescent="0.35">
      <c r="B50" s="100" t="s">
        <v>412</v>
      </c>
      <c r="C50" s="516" t="s">
        <v>409</v>
      </c>
      <c r="D50" s="516"/>
      <c r="E50" s="516"/>
      <c r="F50" s="516"/>
      <c r="G50" s="516"/>
      <c r="H50" s="516"/>
      <c r="I50" s="516"/>
      <c r="J50" s="339"/>
    </row>
    <row r="51" spans="2:10" ht="14.85" customHeight="1" x14ac:dyDescent="0.35">
      <c r="B51" s="100" t="s">
        <v>413</v>
      </c>
      <c r="C51" s="516" t="s">
        <v>458</v>
      </c>
      <c r="D51" s="516"/>
      <c r="E51" s="516"/>
      <c r="F51" s="516"/>
      <c r="G51" s="516"/>
      <c r="H51" s="516"/>
      <c r="I51" s="516"/>
      <c r="J51" s="339"/>
    </row>
    <row r="52" spans="2:10" ht="14.85" customHeight="1" x14ac:dyDescent="0.35">
      <c r="B52" s="100" t="s">
        <v>414</v>
      </c>
      <c r="C52" s="516" t="s">
        <v>459</v>
      </c>
      <c r="D52" s="516"/>
      <c r="E52" s="516"/>
      <c r="F52" s="516"/>
      <c r="G52" s="516"/>
      <c r="H52" s="516"/>
      <c r="I52" s="516"/>
      <c r="J52" s="339"/>
    </row>
    <row r="53" spans="2:10" ht="14.85" customHeight="1" x14ac:dyDescent="0.35">
      <c r="B53" s="100" t="s">
        <v>415</v>
      </c>
      <c r="C53" s="516" t="s">
        <v>416</v>
      </c>
      <c r="D53" s="516"/>
      <c r="E53" s="516"/>
      <c r="F53" s="516"/>
      <c r="G53" s="516"/>
      <c r="H53" s="516"/>
      <c r="I53" s="516"/>
      <c r="J53" s="339"/>
    </row>
    <row r="54" spans="2:10" ht="14.85" customHeight="1" x14ac:dyDescent="0.35">
      <c r="B54" s="100" t="s">
        <v>417</v>
      </c>
      <c r="C54" s="516" t="s">
        <v>460</v>
      </c>
      <c r="D54" s="516"/>
      <c r="E54" s="516"/>
      <c r="F54" s="516"/>
      <c r="G54" s="516"/>
      <c r="H54" s="516"/>
      <c r="I54" s="516"/>
      <c r="J54" s="339"/>
    </row>
    <row r="55" spans="2:10" ht="14.85" customHeight="1" x14ac:dyDescent="0.35">
      <c r="B55" s="100" t="s">
        <v>418</v>
      </c>
      <c r="C55" s="516" t="s">
        <v>461</v>
      </c>
      <c r="D55" s="516"/>
      <c r="E55" s="516"/>
      <c r="F55" s="516"/>
      <c r="G55" s="516"/>
      <c r="H55" s="516"/>
      <c r="I55" s="516"/>
      <c r="J55" s="339"/>
    </row>
    <row r="56" spans="2:10" ht="14.85" customHeight="1" x14ac:dyDescent="0.35">
      <c r="B56" s="100" t="s">
        <v>419</v>
      </c>
      <c r="C56" s="516" t="s">
        <v>420</v>
      </c>
      <c r="D56" s="516"/>
      <c r="E56" s="516"/>
      <c r="F56" s="516"/>
      <c r="G56" s="516"/>
      <c r="H56" s="516"/>
      <c r="I56" s="516"/>
      <c r="J56" s="339"/>
    </row>
    <row r="57" spans="2:10" ht="14.85" customHeight="1" x14ac:dyDescent="0.35">
      <c r="B57" s="100" t="s">
        <v>203</v>
      </c>
      <c r="C57" s="516" t="s">
        <v>221</v>
      </c>
      <c r="D57" s="516"/>
      <c r="E57" s="516"/>
      <c r="F57" s="516"/>
      <c r="G57" s="516"/>
      <c r="H57" s="516"/>
      <c r="I57" s="516"/>
      <c r="J57" s="339"/>
    </row>
    <row r="58" spans="2:10" x14ac:dyDescent="0.35">
      <c r="B58" s="100" t="s">
        <v>119</v>
      </c>
      <c r="C58" s="516" t="s">
        <v>148</v>
      </c>
      <c r="D58" s="516"/>
      <c r="E58" s="516"/>
      <c r="F58" s="516"/>
      <c r="G58" s="516"/>
      <c r="H58" s="516"/>
      <c r="I58" s="516"/>
      <c r="J58" s="27"/>
    </row>
    <row r="59" spans="2:10" x14ac:dyDescent="0.35">
      <c r="B59" s="100" t="s">
        <v>120</v>
      </c>
      <c r="C59" s="516" t="s">
        <v>363</v>
      </c>
      <c r="D59" s="516"/>
      <c r="E59" s="516"/>
      <c r="F59" s="516"/>
      <c r="G59" s="516"/>
      <c r="H59" s="516"/>
      <c r="I59" s="516"/>
      <c r="J59" s="27"/>
    </row>
    <row r="60" spans="2:10" x14ac:dyDescent="0.35">
      <c r="B60" s="100" t="s">
        <v>486</v>
      </c>
      <c r="C60" s="516" t="s">
        <v>483</v>
      </c>
      <c r="D60" s="516"/>
      <c r="E60" s="516"/>
      <c r="F60" s="516"/>
      <c r="G60" s="516"/>
      <c r="H60" s="516"/>
      <c r="I60" s="516"/>
      <c r="J60" s="27"/>
    </row>
    <row r="61" spans="2:10" x14ac:dyDescent="0.35">
      <c r="B61" s="100" t="s">
        <v>487</v>
      </c>
      <c r="C61" s="516" t="s">
        <v>484</v>
      </c>
      <c r="D61" s="516"/>
      <c r="E61" s="516"/>
      <c r="F61" s="516"/>
      <c r="G61" s="516"/>
      <c r="H61" s="516"/>
      <c r="I61" s="516"/>
      <c r="J61" s="27"/>
    </row>
    <row r="62" spans="2:10" x14ac:dyDescent="0.35">
      <c r="B62" s="100" t="s">
        <v>488</v>
      </c>
      <c r="C62" s="516" t="s">
        <v>485</v>
      </c>
      <c r="D62" s="516"/>
      <c r="E62" s="516"/>
      <c r="F62" s="516"/>
      <c r="G62" s="516"/>
      <c r="H62" s="516"/>
      <c r="I62" s="516"/>
      <c r="J62" s="27"/>
    </row>
    <row r="63" spans="2:10" x14ac:dyDescent="0.35">
      <c r="B63" s="100" t="s">
        <v>121</v>
      </c>
      <c r="C63" s="516" t="s">
        <v>149</v>
      </c>
      <c r="D63" s="516"/>
      <c r="E63" s="516"/>
      <c r="F63" s="516"/>
      <c r="G63" s="516"/>
      <c r="H63" s="516"/>
      <c r="I63" s="516"/>
      <c r="J63" s="27"/>
    </row>
    <row r="64" spans="2:10" ht="14.85" customHeight="1" x14ac:dyDescent="0.35">
      <c r="B64" s="100" t="s">
        <v>123</v>
      </c>
      <c r="C64" s="516" t="s">
        <v>150</v>
      </c>
      <c r="D64" s="516"/>
      <c r="E64" s="516"/>
      <c r="F64" s="516"/>
      <c r="G64" s="516"/>
      <c r="H64" s="516"/>
      <c r="I64" s="516"/>
      <c r="J64" s="27"/>
    </row>
    <row r="65" spans="2:10" ht="14.85" customHeight="1" x14ac:dyDescent="0.35">
      <c r="B65" s="100" t="s">
        <v>124</v>
      </c>
      <c r="C65" s="516" t="s">
        <v>151</v>
      </c>
      <c r="D65" s="516"/>
      <c r="E65" s="516"/>
      <c r="F65" s="516"/>
      <c r="G65" s="516"/>
      <c r="H65" s="516"/>
      <c r="I65" s="516"/>
      <c r="J65" s="27"/>
    </row>
    <row r="66" spans="2:10" ht="14.85" customHeight="1" x14ac:dyDescent="0.35">
      <c r="B66" s="100" t="s">
        <v>125</v>
      </c>
      <c r="C66" s="516" t="s">
        <v>152</v>
      </c>
      <c r="D66" s="516"/>
      <c r="E66" s="516"/>
      <c r="F66" s="516"/>
      <c r="G66" s="516"/>
      <c r="H66" s="516"/>
      <c r="I66" s="516"/>
      <c r="J66" s="27"/>
    </row>
    <row r="67" spans="2:10" ht="14.85" customHeight="1" x14ac:dyDescent="0.35">
      <c r="B67" s="100" t="s">
        <v>126</v>
      </c>
      <c r="C67" s="516" t="s">
        <v>153</v>
      </c>
      <c r="D67" s="516"/>
      <c r="E67" s="516"/>
      <c r="F67" s="516"/>
      <c r="G67" s="516"/>
      <c r="H67" s="516"/>
      <c r="I67" s="516"/>
      <c r="J67" s="27"/>
    </row>
    <row r="68" spans="2:10" x14ac:dyDescent="0.35">
      <c r="J68" s="27"/>
    </row>
    <row r="69" spans="2:10" x14ac:dyDescent="0.35">
      <c r="J69" s="27"/>
    </row>
    <row r="70" spans="2:10" x14ac:dyDescent="0.35">
      <c r="J70" s="27"/>
    </row>
    <row r="71" spans="2:10" x14ac:dyDescent="0.35">
      <c r="J71" s="27"/>
    </row>
    <row r="72" spans="2:10" x14ac:dyDescent="0.35">
      <c r="J72" s="27"/>
    </row>
  </sheetData>
  <mergeCells count="48">
    <mergeCell ref="C60:I60"/>
    <mergeCell ref="C61:I61"/>
    <mergeCell ref="C62:I62"/>
    <mergeCell ref="C67:I67"/>
    <mergeCell ref="C63:I63"/>
    <mergeCell ref="C64:I64"/>
    <mergeCell ref="C65:I65"/>
    <mergeCell ref="C66:I66"/>
    <mergeCell ref="C36:I36"/>
    <mergeCell ref="C37:I37"/>
    <mergeCell ref="C58:I58"/>
    <mergeCell ref="C59:I59"/>
    <mergeCell ref="C43:I43"/>
    <mergeCell ref="C44:I44"/>
    <mergeCell ref="C47:I47"/>
    <mergeCell ref="C57:I57"/>
    <mergeCell ref="C38:I38"/>
    <mergeCell ref="C40:I40"/>
    <mergeCell ref="C41:I41"/>
    <mergeCell ref="C45:I45"/>
    <mergeCell ref="C42:I42"/>
    <mergeCell ref="C39:I39"/>
    <mergeCell ref="C46:I46"/>
    <mergeCell ref="C48:I48"/>
    <mergeCell ref="C18:J18"/>
    <mergeCell ref="B7:J7"/>
    <mergeCell ref="B9:J9"/>
    <mergeCell ref="B15:J15"/>
    <mergeCell ref="C16:J16"/>
    <mergeCell ref="C17:J17"/>
    <mergeCell ref="C11:G11"/>
    <mergeCell ref="C12:G12"/>
    <mergeCell ref="C13:G13"/>
    <mergeCell ref="B34:J34"/>
    <mergeCell ref="C19:J19"/>
    <mergeCell ref="C21:J21"/>
    <mergeCell ref="C22:J22"/>
    <mergeCell ref="C23:J23"/>
    <mergeCell ref="B28:J28"/>
    <mergeCell ref="D25:F25"/>
    <mergeCell ref="C54:I54"/>
    <mergeCell ref="C55:I55"/>
    <mergeCell ref="C56:I56"/>
    <mergeCell ref="C49:I49"/>
    <mergeCell ref="C50:I50"/>
    <mergeCell ref="C51:I51"/>
    <mergeCell ref="C52:I52"/>
    <mergeCell ref="C53:I53"/>
  </mergeCells>
  <phoneticPr fontId="17" type="noConversion"/>
  <conditionalFormatting sqref="B31:B32">
    <cfRule type="containsText" dxfId="354" priority="7" operator="containsText" text="ntitulé">
      <formula>NOT(ISERROR(SEARCH("ntitulé",B31)))</formula>
    </cfRule>
    <cfRule type="containsBlanks" dxfId="353" priority="8">
      <formula>LEN(TRIM(B31))=0</formula>
    </cfRule>
  </conditionalFormatting>
  <conditionalFormatting sqref="C11:C13">
    <cfRule type="containsText" dxfId="352" priority="1" operator="containsText" text="ntitulé">
      <formula>NOT(ISERROR(SEARCH("ntitulé",C11)))</formula>
    </cfRule>
    <cfRule type="containsBlanks" dxfId="351" priority="2">
      <formula>LEN(TRIM(C11))=0</formula>
    </cfRule>
  </conditionalFormatting>
  <conditionalFormatting sqref="D25">
    <cfRule type="containsText" dxfId="350" priority="5" operator="containsText" text="ntitulé">
      <formula>NOT(ISERROR(SEARCH("ntitulé",D25)))</formula>
    </cfRule>
    <cfRule type="containsBlanks" dxfId="349" priority="6">
      <formula>LEN(TRIM(D25))=0</formula>
    </cfRule>
  </conditionalFormatting>
  <pageMargins left="0.7" right="0.7" top="0.75" bottom="0.75" header="0.3" footer="0.3"/>
  <pageSetup paperSize="9" scale="87" orientation="portrait" verticalDpi="300" r:id="rId1"/>
  <rowBreaks count="1" manualBreakCount="1">
    <brk id="3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L96"/>
  <sheetViews>
    <sheetView topLeftCell="A41" zoomScaleNormal="100" workbookViewId="0">
      <selection activeCell="C59" sqref="C59:G59"/>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18" style="4" bestFit="1" customWidth="1"/>
    <col min="13" max="16384" width="8.88671875" style="4"/>
  </cols>
  <sheetData>
    <row r="3" spans="1:12" ht="29.85" customHeight="1" x14ac:dyDescent="0.3">
      <c r="A3" s="14" t="str">
        <f>TAB00!B43&amp;" : "&amp;TAB00!C43</f>
        <v>TAB3.2 : Estimation des volumes et puissances - Tarifs de prélèvement sans facturation du terme capacitaire (ou terme capacitaire à 0€/kW)</v>
      </c>
      <c r="B3" s="14"/>
      <c r="C3" s="14"/>
      <c r="D3" s="14"/>
      <c r="E3" s="14"/>
      <c r="F3" s="14"/>
      <c r="G3" s="14"/>
      <c r="H3" s="14"/>
      <c r="I3" s="14"/>
      <c r="J3" s="14"/>
      <c r="K3" s="14"/>
      <c r="L3" s="14"/>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9" t="s">
        <v>5</v>
      </c>
      <c r="B9" s="4" t="s">
        <v>27</v>
      </c>
      <c r="C9" s="40"/>
      <c r="D9" s="40"/>
      <c r="E9" s="40"/>
      <c r="F9" s="40"/>
      <c r="G9" s="40"/>
      <c r="I9" s="101">
        <f>IF(AND(ROUND(C9,0)=0,D9&gt;C9),"INF",IF(AND(ROUND(C9,0)=0,ROUND(D9,0)=0),0,(D9-C9)/C9))</f>
        <v>0</v>
      </c>
      <c r="J9" s="101">
        <f t="shared" ref="J9:L9" si="0">IF(AND(ROUND(D9,0)=0,E9&gt;D9),"INF",IF(AND(ROUND(D9,0)=0,ROUND(E9,0)=0),0,(E9-D9)/D9))</f>
        <v>0</v>
      </c>
      <c r="K9" s="101">
        <f t="shared" si="0"/>
        <v>0</v>
      </c>
      <c r="L9" s="101">
        <f t="shared" si="0"/>
        <v>0</v>
      </c>
    </row>
    <row r="10" spans="1:12" x14ac:dyDescent="0.3">
      <c r="A10" s="9" t="s">
        <v>6</v>
      </c>
      <c r="B10" s="4" t="s">
        <v>27</v>
      </c>
      <c r="C10" s="40"/>
      <c r="D10" s="40"/>
      <c r="E10" s="40"/>
      <c r="F10" s="40"/>
      <c r="G10" s="40"/>
      <c r="I10" s="101">
        <f t="shared" ref="I10:I12" si="1">IF(AND(ROUND(C10,0)=0,D10&gt;C10),"INF",IF(AND(ROUND(C10,0)=0,ROUND(D10,0)=0),0,(D10-C10)/C10))</f>
        <v>0</v>
      </c>
      <c r="J10" s="101">
        <f t="shared" ref="J10:J12" si="2">IF(AND(ROUND(D10,0)=0,E10&gt;D10),"INF",IF(AND(ROUND(D10,0)=0,ROUND(E10,0)=0),0,(E10-D10)/D10))</f>
        <v>0</v>
      </c>
      <c r="K10" s="101">
        <f t="shared" ref="K10:K12" si="3">IF(AND(ROUND(E10,0)=0,F10&gt;E10),"INF",IF(AND(ROUND(E10,0)=0,ROUND(F10,0)=0),0,(F10-E10)/E10))</f>
        <v>0</v>
      </c>
      <c r="L10" s="101">
        <f t="shared" ref="L10:L11" si="4">IF(AND(ROUND(F10,0)=0,G10&gt;F10),"INF",IF(AND(ROUND(F10,0)=0,ROUND(G10,0)=0),0,(G10-F10)/F10))</f>
        <v>0</v>
      </c>
    </row>
    <row r="11" spans="1:12" x14ac:dyDescent="0.3">
      <c r="A11" s="9" t="s">
        <v>7</v>
      </c>
      <c r="B11" s="4" t="s">
        <v>27</v>
      </c>
      <c r="C11" s="40"/>
      <c r="D11" s="40"/>
      <c r="E11" s="40"/>
      <c r="F11" s="40"/>
      <c r="G11" s="40"/>
      <c r="I11" s="101">
        <f t="shared" si="1"/>
        <v>0</v>
      </c>
      <c r="J11" s="101">
        <f t="shared" si="2"/>
        <v>0</v>
      </c>
      <c r="K11" s="101">
        <f t="shared" si="3"/>
        <v>0</v>
      </c>
      <c r="L11" s="101">
        <f t="shared" si="4"/>
        <v>0</v>
      </c>
    </row>
    <row r="12" spans="1:12" x14ac:dyDescent="0.3">
      <c r="A12" s="572" t="s">
        <v>8</v>
      </c>
      <c r="B12" s="4" t="s">
        <v>27</v>
      </c>
      <c r="C12" s="40"/>
      <c r="D12" s="7">
        <f>SUM(D13:D14)</f>
        <v>0</v>
      </c>
      <c r="E12" s="7">
        <f>SUM(E13:E14)</f>
        <v>0</v>
      </c>
      <c r="F12" s="7">
        <f>SUM(F13:F14)</f>
        <v>0</v>
      </c>
      <c r="G12" s="7">
        <f>SUM(G13:G14)</f>
        <v>0</v>
      </c>
      <c r="I12" s="101">
        <f t="shared" si="1"/>
        <v>0</v>
      </c>
      <c r="J12" s="101">
        <f t="shared" si="2"/>
        <v>0</v>
      </c>
      <c r="K12" s="101">
        <f t="shared" si="3"/>
        <v>0</v>
      </c>
      <c r="L12" s="101">
        <f>IF(AND(ROUND(F12,0)=0,G12&gt;F12),"INF",IF(AND(ROUND(F12,0)=0,ROUND(G12,0)=0),0,(G12-F12)/F12))</f>
        <v>0</v>
      </c>
    </row>
    <row r="13" spans="1:12" x14ac:dyDescent="0.3">
      <c r="A13" s="573"/>
      <c r="B13" s="4" t="s">
        <v>469</v>
      </c>
      <c r="C13" s="153"/>
      <c r="D13" s="40"/>
      <c r="E13" s="40"/>
      <c r="F13" s="40"/>
      <c r="G13" s="40"/>
      <c r="I13" s="101"/>
      <c r="J13" s="101"/>
      <c r="K13" s="101"/>
      <c r="L13" s="101"/>
    </row>
    <row r="14" spans="1:12" x14ac:dyDescent="0.3">
      <c r="A14" s="573"/>
      <c r="B14" s="4" t="s">
        <v>470</v>
      </c>
      <c r="C14" s="153"/>
      <c r="D14" s="40"/>
      <c r="E14" s="40"/>
      <c r="F14" s="40"/>
      <c r="G14" s="40"/>
      <c r="I14" s="101"/>
      <c r="J14" s="101"/>
      <c r="K14" s="101"/>
      <c r="L14" s="101"/>
    </row>
    <row r="18" spans="1:12" x14ac:dyDescent="0.3">
      <c r="A18" s="53" t="s">
        <v>211</v>
      </c>
      <c r="B18" s="54"/>
      <c r="C18" s="54"/>
      <c r="D18" s="54"/>
      <c r="E18" s="54"/>
      <c r="F18" s="54"/>
      <c r="G18" s="54"/>
      <c r="I18" s="54"/>
      <c r="J18" s="54"/>
      <c r="K18" s="54"/>
      <c r="L18" s="54"/>
    </row>
    <row r="20" spans="1:12" s="18" customFormat="1" ht="37.35" customHeight="1" x14ac:dyDescent="0.3">
      <c r="A20" s="55" t="s">
        <v>46</v>
      </c>
      <c r="B20" s="55" t="s">
        <v>0</v>
      </c>
      <c r="C20" s="9" t="s">
        <v>402</v>
      </c>
      <c r="D20" s="9" t="s">
        <v>371</v>
      </c>
      <c r="E20" s="9" t="s">
        <v>372</v>
      </c>
      <c r="F20" s="9" t="s">
        <v>373</v>
      </c>
      <c r="G20" s="9" t="s">
        <v>374</v>
      </c>
      <c r="H20" s="4"/>
      <c r="I20" s="9" t="s">
        <v>403</v>
      </c>
      <c r="J20" s="9" t="s">
        <v>518</v>
      </c>
      <c r="K20" s="9" t="s">
        <v>519</v>
      </c>
      <c r="L20" s="9" t="s">
        <v>520</v>
      </c>
    </row>
    <row r="21" spans="1:12" x14ac:dyDescent="0.3">
      <c r="A21" s="564" t="s">
        <v>39</v>
      </c>
      <c r="B21" s="103" t="s">
        <v>67</v>
      </c>
      <c r="C21" s="7">
        <f t="shared" ref="C21:D21" si="5">SUM(C22:C23)</f>
        <v>0</v>
      </c>
      <c r="D21" s="7">
        <f t="shared" si="5"/>
        <v>0</v>
      </c>
      <c r="E21" s="7">
        <f t="shared" ref="E21:G21" si="6">SUM(E22:E23)</f>
        <v>0</v>
      </c>
      <c r="F21" s="7">
        <f t="shared" si="6"/>
        <v>0</v>
      </c>
      <c r="G21" s="7">
        <f t="shared" si="6"/>
        <v>0</v>
      </c>
      <c r="I21" s="101">
        <f>IF(AND(ROUND(C21,0)=0,D21&gt;C21),"INF",IF(AND(ROUND(C21,0)=0,ROUND(D21,0)=0),0,(D21-C21)/C21))</f>
        <v>0</v>
      </c>
      <c r="J21" s="101">
        <f t="shared" ref="J21:L21" si="7">IF(AND(ROUND(D21,0)=0,E21&gt;D21),"INF",IF(AND(ROUND(D21,0)=0,ROUND(E21,0)=0),0,(E21-D21)/D21))</f>
        <v>0</v>
      </c>
      <c r="K21" s="101">
        <f t="shared" si="7"/>
        <v>0</v>
      </c>
      <c r="L21" s="101">
        <f t="shared" si="7"/>
        <v>0</v>
      </c>
    </row>
    <row r="22" spans="1:12" x14ac:dyDescent="0.3">
      <c r="A22" s="565"/>
      <c r="B22" s="104" t="s">
        <v>68</v>
      </c>
      <c r="C22" s="40"/>
      <c r="D22" s="40"/>
      <c r="E22" s="40"/>
      <c r="F22" s="40"/>
      <c r="G22" s="40"/>
      <c r="I22" s="101">
        <f t="shared" ref="I22:I57" si="8">IF(AND(ROUND(C22,0)=0,D22&gt;C22),"INF",IF(AND(ROUND(C22,0)=0,ROUND(D22,0)=0),0,(D22-C22)/C22))</f>
        <v>0</v>
      </c>
      <c r="J22" s="101">
        <f t="shared" ref="J22:J57" si="9">IF(AND(ROUND(D22,0)=0,E22&gt;D22),"INF",IF(AND(ROUND(D22,0)=0,ROUND(E22,0)=0),0,(E22-D22)/D22))</f>
        <v>0</v>
      </c>
      <c r="K22" s="101">
        <f t="shared" ref="K22:K57" si="10">IF(AND(ROUND(E22,0)=0,F22&gt;E22),"INF",IF(AND(ROUND(E22,0)=0,ROUND(F22,0)=0),0,(F22-E22)/E22))</f>
        <v>0</v>
      </c>
      <c r="L22" s="101">
        <f t="shared" ref="L22:L57" si="11">IF(AND(ROUND(F22,0)=0,G22&gt;F22),"INF",IF(AND(ROUND(F22,0)=0,ROUND(G22,0)=0),0,(G22-F22)/F22))</f>
        <v>0</v>
      </c>
    </row>
    <row r="23" spans="1:12" x14ac:dyDescent="0.3">
      <c r="A23" s="565"/>
      <c r="B23" s="104" t="s">
        <v>69</v>
      </c>
      <c r="C23" s="40"/>
      <c r="D23" s="40"/>
      <c r="E23" s="40"/>
      <c r="F23" s="40"/>
      <c r="G23" s="40"/>
      <c r="I23" s="101">
        <f t="shared" si="8"/>
        <v>0</v>
      </c>
      <c r="J23" s="101">
        <f t="shared" si="9"/>
        <v>0</v>
      </c>
      <c r="K23" s="101">
        <f t="shared" si="10"/>
        <v>0</v>
      </c>
      <c r="L23" s="101">
        <f t="shared" si="11"/>
        <v>0</v>
      </c>
    </row>
    <row r="24" spans="1:12" x14ac:dyDescent="0.3">
      <c r="A24" s="565"/>
      <c r="B24" s="103" t="s">
        <v>71</v>
      </c>
      <c r="C24" s="40"/>
      <c r="D24" s="40"/>
      <c r="E24" s="40"/>
      <c r="F24" s="40"/>
      <c r="G24" s="40"/>
      <c r="I24" s="101">
        <f t="shared" si="8"/>
        <v>0</v>
      </c>
      <c r="J24" s="101">
        <f t="shared" si="9"/>
        <v>0</v>
      </c>
      <c r="K24" s="101">
        <f t="shared" si="10"/>
        <v>0</v>
      </c>
      <c r="L24" s="101">
        <f t="shared" si="11"/>
        <v>0</v>
      </c>
    </row>
    <row r="25" spans="1:12" x14ac:dyDescent="0.3">
      <c r="A25" s="565"/>
      <c r="B25" s="103" t="s">
        <v>72</v>
      </c>
      <c r="C25" s="40"/>
      <c r="D25" s="40"/>
      <c r="E25" s="40"/>
      <c r="F25" s="40"/>
      <c r="G25" s="40"/>
      <c r="I25" s="101">
        <f t="shared" si="8"/>
        <v>0</v>
      </c>
      <c r="J25" s="101">
        <f t="shared" si="9"/>
        <v>0</v>
      </c>
      <c r="K25" s="101">
        <f t="shared" si="10"/>
        <v>0</v>
      </c>
      <c r="L25" s="101">
        <f t="shared" si="11"/>
        <v>0</v>
      </c>
    </row>
    <row r="26" spans="1:12" x14ac:dyDescent="0.3">
      <c r="A26" s="570"/>
      <c r="B26" s="56" t="s">
        <v>47</v>
      </c>
      <c r="C26" s="7">
        <f t="shared" ref="C26:D26" si="12">SUM(C21,C24:C25)</f>
        <v>0</v>
      </c>
      <c r="D26" s="7">
        <f t="shared" si="12"/>
        <v>0</v>
      </c>
      <c r="E26" s="7">
        <f t="shared" ref="E26:G26" si="13">SUM(E21,E24:E25)</f>
        <v>0</v>
      </c>
      <c r="F26" s="7">
        <f t="shared" si="13"/>
        <v>0</v>
      </c>
      <c r="G26" s="7">
        <f t="shared" si="13"/>
        <v>0</v>
      </c>
      <c r="I26" s="101">
        <f t="shared" si="8"/>
        <v>0</v>
      </c>
      <c r="J26" s="101">
        <f t="shared" si="9"/>
        <v>0</v>
      </c>
      <c r="K26" s="101">
        <f t="shared" si="10"/>
        <v>0</v>
      </c>
      <c r="L26" s="101">
        <f t="shared" si="11"/>
        <v>0</v>
      </c>
    </row>
    <row r="27" spans="1:12" x14ac:dyDescent="0.3">
      <c r="A27" s="564" t="s">
        <v>6</v>
      </c>
      <c r="B27" s="103" t="s">
        <v>67</v>
      </c>
      <c r="C27" s="7">
        <f t="shared" ref="C27:D27" si="14">SUM(C28:C29)</f>
        <v>0</v>
      </c>
      <c r="D27" s="7">
        <f t="shared" si="14"/>
        <v>0</v>
      </c>
      <c r="E27" s="7">
        <f t="shared" ref="E27:G27" si="15">SUM(E28:E29)</f>
        <v>0</v>
      </c>
      <c r="F27" s="7">
        <f t="shared" si="15"/>
        <v>0</v>
      </c>
      <c r="G27" s="7">
        <f t="shared" si="15"/>
        <v>0</v>
      </c>
      <c r="I27" s="101">
        <f t="shared" si="8"/>
        <v>0</v>
      </c>
      <c r="J27" s="101">
        <f t="shared" si="9"/>
        <v>0</v>
      </c>
      <c r="K27" s="101">
        <f t="shared" si="10"/>
        <v>0</v>
      </c>
      <c r="L27" s="101">
        <f t="shared" si="11"/>
        <v>0</v>
      </c>
    </row>
    <row r="28" spans="1:12" x14ac:dyDescent="0.3">
      <c r="A28" s="565"/>
      <c r="B28" s="104" t="s">
        <v>68</v>
      </c>
      <c r="C28" s="40"/>
      <c r="D28" s="40"/>
      <c r="E28" s="40"/>
      <c r="F28" s="40"/>
      <c r="G28" s="40"/>
      <c r="I28" s="101">
        <f t="shared" si="8"/>
        <v>0</v>
      </c>
      <c r="J28" s="101">
        <f t="shared" si="9"/>
        <v>0</v>
      </c>
      <c r="K28" s="101">
        <f t="shared" si="10"/>
        <v>0</v>
      </c>
      <c r="L28" s="101">
        <f t="shared" si="11"/>
        <v>0</v>
      </c>
    </row>
    <row r="29" spans="1:12" x14ac:dyDescent="0.3">
      <c r="A29" s="565"/>
      <c r="B29" s="104" t="s">
        <v>69</v>
      </c>
      <c r="C29" s="40"/>
      <c r="D29" s="40"/>
      <c r="E29" s="40"/>
      <c r="F29" s="40"/>
      <c r="G29" s="40"/>
      <c r="I29" s="101">
        <f t="shared" si="8"/>
        <v>0</v>
      </c>
      <c r="J29" s="101">
        <f t="shared" si="9"/>
        <v>0</v>
      </c>
      <c r="K29" s="101">
        <f t="shared" si="10"/>
        <v>0</v>
      </c>
      <c r="L29" s="101">
        <f t="shared" si="11"/>
        <v>0</v>
      </c>
    </row>
    <row r="30" spans="1:12" x14ac:dyDescent="0.3">
      <c r="A30" s="565"/>
      <c r="B30" s="103" t="s">
        <v>71</v>
      </c>
      <c r="C30" s="40"/>
      <c r="D30" s="40"/>
      <c r="E30" s="40"/>
      <c r="F30" s="40"/>
      <c r="G30" s="40"/>
      <c r="I30" s="101">
        <f t="shared" si="8"/>
        <v>0</v>
      </c>
      <c r="J30" s="101">
        <f t="shared" si="9"/>
        <v>0</v>
      </c>
      <c r="K30" s="101">
        <f t="shared" si="10"/>
        <v>0</v>
      </c>
      <c r="L30" s="101">
        <f t="shared" si="11"/>
        <v>0</v>
      </c>
    </row>
    <row r="31" spans="1:12" x14ac:dyDescent="0.3">
      <c r="A31" s="565"/>
      <c r="B31" s="103" t="s">
        <v>72</v>
      </c>
      <c r="C31" s="40"/>
      <c r="D31" s="40"/>
      <c r="E31" s="40"/>
      <c r="F31" s="40"/>
      <c r="G31" s="40"/>
      <c r="I31" s="101">
        <f t="shared" si="8"/>
        <v>0</v>
      </c>
      <c r="J31" s="101">
        <f t="shared" si="9"/>
        <v>0</v>
      </c>
      <c r="K31" s="101">
        <f t="shared" si="10"/>
        <v>0</v>
      </c>
      <c r="L31" s="101">
        <f t="shared" si="11"/>
        <v>0</v>
      </c>
    </row>
    <row r="32" spans="1:12" x14ac:dyDescent="0.3">
      <c r="A32" s="570"/>
      <c r="B32" s="56" t="s">
        <v>47</v>
      </c>
      <c r="C32" s="7">
        <f t="shared" ref="C32:D32" si="16">SUM(C27,C30:C31)</f>
        <v>0</v>
      </c>
      <c r="D32" s="7">
        <f t="shared" si="16"/>
        <v>0</v>
      </c>
      <c r="E32" s="7">
        <f t="shared" ref="E32:G32" si="17">SUM(E27,E30:E31)</f>
        <v>0</v>
      </c>
      <c r="F32" s="7">
        <f t="shared" si="17"/>
        <v>0</v>
      </c>
      <c r="G32" s="7">
        <f t="shared" si="17"/>
        <v>0</v>
      </c>
      <c r="I32" s="101">
        <f t="shared" si="8"/>
        <v>0</v>
      </c>
      <c r="J32" s="101">
        <f t="shared" si="9"/>
        <v>0</v>
      </c>
      <c r="K32" s="101">
        <f t="shared" si="10"/>
        <v>0</v>
      </c>
      <c r="L32" s="101">
        <f t="shared" si="11"/>
        <v>0</v>
      </c>
    </row>
    <row r="33" spans="1:12" x14ac:dyDescent="0.3">
      <c r="A33" s="564" t="s">
        <v>40</v>
      </c>
      <c r="B33" s="103" t="s">
        <v>67</v>
      </c>
      <c r="C33" s="7">
        <f>SUM(C34:C35)</f>
        <v>0</v>
      </c>
      <c r="D33" s="7">
        <f t="shared" ref="D33" si="18">SUM(D34:D35)</f>
        <v>0</v>
      </c>
      <c r="E33" s="7">
        <f t="shared" ref="E33:G33" si="19">SUM(E34:E35)</f>
        <v>0</v>
      </c>
      <c r="F33" s="7">
        <f t="shared" si="19"/>
        <v>0</v>
      </c>
      <c r="G33" s="7">
        <f t="shared" si="19"/>
        <v>0</v>
      </c>
      <c r="I33" s="101">
        <f t="shared" si="8"/>
        <v>0</v>
      </c>
      <c r="J33" s="101">
        <f t="shared" si="9"/>
        <v>0</v>
      </c>
      <c r="K33" s="101">
        <f t="shared" si="10"/>
        <v>0</v>
      </c>
      <c r="L33" s="101">
        <f t="shared" si="11"/>
        <v>0</v>
      </c>
    </row>
    <row r="34" spans="1:12" x14ac:dyDescent="0.3">
      <c r="A34" s="565"/>
      <c r="B34" s="104" t="s">
        <v>68</v>
      </c>
      <c r="C34" s="40"/>
      <c r="D34" s="40"/>
      <c r="E34" s="40"/>
      <c r="F34" s="40"/>
      <c r="G34" s="40"/>
      <c r="I34" s="101">
        <f t="shared" si="8"/>
        <v>0</v>
      </c>
      <c r="J34" s="101">
        <f t="shared" si="9"/>
        <v>0</v>
      </c>
      <c r="K34" s="101">
        <f t="shared" si="10"/>
        <v>0</v>
      </c>
      <c r="L34" s="101">
        <f t="shared" si="11"/>
        <v>0</v>
      </c>
    </row>
    <row r="35" spans="1:12" x14ac:dyDescent="0.3">
      <c r="A35" s="565"/>
      <c r="B35" s="104" t="s">
        <v>69</v>
      </c>
      <c r="C35" s="40"/>
      <c r="D35" s="40"/>
      <c r="E35" s="40"/>
      <c r="F35" s="40"/>
      <c r="G35" s="40"/>
      <c r="I35" s="101">
        <f t="shared" si="8"/>
        <v>0</v>
      </c>
      <c r="J35" s="101">
        <f t="shared" si="9"/>
        <v>0</v>
      </c>
      <c r="K35" s="101">
        <f t="shared" si="10"/>
        <v>0</v>
      </c>
      <c r="L35" s="101">
        <f t="shared" si="11"/>
        <v>0</v>
      </c>
    </row>
    <row r="36" spans="1:12" x14ac:dyDescent="0.3">
      <c r="A36" s="565"/>
      <c r="B36" s="103" t="s">
        <v>71</v>
      </c>
      <c r="C36" s="40"/>
      <c r="D36" s="40"/>
      <c r="E36" s="40"/>
      <c r="F36" s="40"/>
      <c r="G36" s="40"/>
      <c r="I36" s="101">
        <f t="shared" si="8"/>
        <v>0</v>
      </c>
      <c r="J36" s="101">
        <f t="shared" si="9"/>
        <v>0</v>
      </c>
      <c r="K36" s="101">
        <f t="shared" si="10"/>
        <v>0</v>
      </c>
      <c r="L36" s="101">
        <f t="shared" si="11"/>
        <v>0</v>
      </c>
    </row>
    <row r="37" spans="1:12" x14ac:dyDescent="0.3">
      <c r="A37" s="565"/>
      <c r="B37" s="103" t="s">
        <v>73</v>
      </c>
      <c r="C37" s="7">
        <f t="shared" ref="C37:D37" si="20">C38+C39</f>
        <v>0</v>
      </c>
      <c r="D37" s="7">
        <f t="shared" si="20"/>
        <v>0</v>
      </c>
      <c r="E37" s="7">
        <f t="shared" ref="E37:G37" si="21">E38+E39</f>
        <v>0</v>
      </c>
      <c r="F37" s="7">
        <f t="shared" si="21"/>
        <v>0</v>
      </c>
      <c r="G37" s="7">
        <f t="shared" si="21"/>
        <v>0</v>
      </c>
      <c r="I37" s="101">
        <f t="shared" si="8"/>
        <v>0</v>
      </c>
      <c r="J37" s="101">
        <f t="shared" si="9"/>
        <v>0</v>
      </c>
      <c r="K37" s="101">
        <f t="shared" si="10"/>
        <v>0</v>
      </c>
      <c r="L37" s="101">
        <f t="shared" si="11"/>
        <v>0</v>
      </c>
    </row>
    <row r="38" spans="1:12" x14ac:dyDescent="0.3">
      <c r="A38" s="565"/>
      <c r="B38" s="104" t="s">
        <v>185</v>
      </c>
      <c r="C38" s="40"/>
      <c r="D38" s="40"/>
      <c r="E38" s="40"/>
      <c r="F38" s="40"/>
      <c r="G38" s="40"/>
      <c r="I38" s="101">
        <f t="shared" si="8"/>
        <v>0</v>
      </c>
      <c r="J38" s="101">
        <f t="shared" si="9"/>
        <v>0</v>
      </c>
      <c r="K38" s="101">
        <f t="shared" si="10"/>
        <v>0</v>
      </c>
      <c r="L38" s="101">
        <f t="shared" si="11"/>
        <v>0</v>
      </c>
    </row>
    <row r="39" spans="1:12" x14ac:dyDescent="0.3">
      <c r="A39" s="565"/>
      <c r="B39" s="104" t="s">
        <v>186</v>
      </c>
      <c r="C39" s="40"/>
      <c r="D39" s="40"/>
      <c r="E39" s="40"/>
      <c r="F39" s="40"/>
      <c r="G39" s="40"/>
      <c r="I39" s="101">
        <f t="shared" si="8"/>
        <v>0</v>
      </c>
      <c r="J39" s="101">
        <f t="shared" si="9"/>
        <v>0</v>
      </c>
      <c r="K39" s="101">
        <f t="shared" si="10"/>
        <v>0</v>
      </c>
      <c r="L39" s="101">
        <f t="shared" si="11"/>
        <v>0</v>
      </c>
    </row>
    <row r="40" spans="1:12" x14ac:dyDescent="0.3">
      <c r="A40" s="565"/>
      <c r="B40" s="103" t="s">
        <v>72</v>
      </c>
      <c r="C40" s="40"/>
      <c r="D40" s="40"/>
      <c r="E40" s="40"/>
      <c r="F40" s="40"/>
      <c r="G40" s="40"/>
      <c r="I40" s="101">
        <f t="shared" si="8"/>
        <v>0</v>
      </c>
      <c r="J40" s="101">
        <f t="shared" si="9"/>
        <v>0</v>
      </c>
      <c r="K40" s="101">
        <f t="shared" si="10"/>
        <v>0</v>
      </c>
      <c r="L40" s="101">
        <f t="shared" si="11"/>
        <v>0</v>
      </c>
    </row>
    <row r="41" spans="1:12" x14ac:dyDescent="0.3">
      <c r="A41" s="570"/>
      <c r="B41" s="56" t="s">
        <v>47</v>
      </c>
      <c r="C41" s="7">
        <f>SUM(C33,C36:C37,C40)</f>
        <v>0</v>
      </c>
      <c r="D41" s="7">
        <f t="shared" ref="D41" si="22">SUM(D33,D36:D37,D40)</f>
        <v>0</v>
      </c>
      <c r="E41" s="7">
        <f t="shared" ref="E41:G41" si="23">SUM(E33,E36:E37,E40)</f>
        <v>0</v>
      </c>
      <c r="F41" s="7">
        <f t="shared" si="23"/>
        <v>0</v>
      </c>
      <c r="G41" s="7">
        <f t="shared" si="23"/>
        <v>0</v>
      </c>
      <c r="I41" s="101">
        <f t="shared" si="8"/>
        <v>0</v>
      </c>
      <c r="J41" s="101">
        <f t="shared" si="9"/>
        <v>0</v>
      </c>
      <c r="K41" s="101">
        <f t="shared" si="10"/>
        <v>0</v>
      </c>
      <c r="L41" s="101">
        <f t="shared" si="11"/>
        <v>0</v>
      </c>
    </row>
    <row r="42" spans="1:12" ht="13.5" customHeight="1" x14ac:dyDescent="0.3">
      <c r="A42" s="564" t="s">
        <v>8</v>
      </c>
      <c r="B42" s="103" t="s">
        <v>463</v>
      </c>
      <c r="C42" s="7">
        <f>SUM(C43:C49)</f>
        <v>0</v>
      </c>
      <c r="D42" s="7">
        <f t="shared" ref="D42:G42" si="24">SUM(D43:D49)</f>
        <v>0</v>
      </c>
      <c r="E42" s="7">
        <f t="shared" si="24"/>
        <v>0</v>
      </c>
      <c r="F42" s="7">
        <f t="shared" si="24"/>
        <v>0</v>
      </c>
      <c r="G42" s="7">
        <f t="shared" si="24"/>
        <v>0</v>
      </c>
      <c r="I42" s="101">
        <f t="shared" si="8"/>
        <v>0</v>
      </c>
      <c r="J42" s="101">
        <f t="shared" si="9"/>
        <v>0</v>
      </c>
      <c r="K42" s="101">
        <f t="shared" si="10"/>
        <v>0</v>
      </c>
      <c r="L42" s="101">
        <f t="shared" si="11"/>
        <v>0</v>
      </c>
    </row>
    <row r="43" spans="1:12" x14ac:dyDescent="0.3">
      <c r="A43" s="565"/>
      <c r="B43" s="104" t="s">
        <v>376</v>
      </c>
      <c r="C43" s="40"/>
      <c r="D43" s="40"/>
      <c r="E43" s="40"/>
      <c r="F43" s="40"/>
      <c r="G43" s="40"/>
      <c r="I43" s="101">
        <f t="shared" si="8"/>
        <v>0</v>
      </c>
      <c r="J43" s="101">
        <f t="shared" si="9"/>
        <v>0</v>
      </c>
      <c r="K43" s="101">
        <f t="shared" si="10"/>
        <v>0</v>
      </c>
      <c r="L43" s="101">
        <f t="shared" si="11"/>
        <v>0</v>
      </c>
    </row>
    <row r="44" spans="1:12" x14ac:dyDescent="0.3">
      <c r="A44" s="565"/>
      <c r="B44" s="104" t="s">
        <v>377</v>
      </c>
      <c r="C44" s="40"/>
      <c r="D44" s="40"/>
      <c r="E44" s="40"/>
      <c r="F44" s="40"/>
      <c r="G44" s="40"/>
      <c r="I44" s="101">
        <f t="shared" si="8"/>
        <v>0</v>
      </c>
      <c r="J44" s="101">
        <f t="shared" si="9"/>
        <v>0</v>
      </c>
      <c r="K44" s="101">
        <f t="shared" si="10"/>
        <v>0</v>
      </c>
      <c r="L44" s="101">
        <f t="shared" si="11"/>
        <v>0</v>
      </c>
    </row>
    <row r="45" spans="1:12" x14ac:dyDescent="0.3">
      <c r="A45" s="565"/>
      <c r="B45" s="104" t="s">
        <v>378</v>
      </c>
      <c r="C45" s="40"/>
      <c r="D45" s="40"/>
      <c r="E45" s="40"/>
      <c r="F45" s="40"/>
      <c r="G45" s="40"/>
      <c r="I45" s="101">
        <f t="shared" si="8"/>
        <v>0</v>
      </c>
      <c r="J45" s="101">
        <f t="shared" si="9"/>
        <v>0</v>
      </c>
      <c r="K45" s="101">
        <f t="shared" si="10"/>
        <v>0</v>
      </c>
      <c r="L45" s="101">
        <f t="shared" si="11"/>
        <v>0</v>
      </c>
    </row>
    <row r="46" spans="1:12" x14ac:dyDescent="0.3">
      <c r="A46" s="565"/>
      <c r="B46" s="104" t="s">
        <v>94</v>
      </c>
      <c r="C46" s="40"/>
      <c r="D46" s="40"/>
      <c r="E46" s="40"/>
      <c r="F46" s="40"/>
      <c r="G46" s="40"/>
      <c r="I46" s="101">
        <f t="shared" si="8"/>
        <v>0</v>
      </c>
      <c r="J46" s="101">
        <f t="shared" si="9"/>
        <v>0</v>
      </c>
      <c r="K46" s="101">
        <f t="shared" si="10"/>
        <v>0</v>
      </c>
      <c r="L46" s="101">
        <f t="shared" si="11"/>
        <v>0</v>
      </c>
    </row>
    <row r="47" spans="1:12" x14ac:dyDescent="0.3">
      <c r="A47" s="565"/>
      <c r="B47" s="104" t="s">
        <v>68</v>
      </c>
      <c r="C47" s="40"/>
      <c r="D47" s="40"/>
      <c r="E47" s="40"/>
      <c r="F47" s="40"/>
      <c r="G47" s="40"/>
      <c r="I47" s="101">
        <f t="shared" si="8"/>
        <v>0</v>
      </c>
      <c r="J47" s="101">
        <f t="shared" si="9"/>
        <v>0</v>
      </c>
      <c r="K47" s="101">
        <f t="shared" si="10"/>
        <v>0</v>
      </c>
      <c r="L47" s="101">
        <f t="shared" si="11"/>
        <v>0</v>
      </c>
    </row>
    <row r="48" spans="1:12" x14ac:dyDescent="0.3">
      <c r="A48" s="565"/>
      <c r="B48" s="104" t="s">
        <v>69</v>
      </c>
      <c r="C48" s="40"/>
      <c r="D48" s="40"/>
      <c r="E48" s="40"/>
      <c r="F48" s="40"/>
      <c r="G48" s="40"/>
      <c r="I48" s="101">
        <f t="shared" si="8"/>
        <v>0</v>
      </c>
      <c r="J48" s="101">
        <f t="shared" si="9"/>
        <v>0</v>
      </c>
      <c r="K48" s="101">
        <f t="shared" si="10"/>
        <v>0</v>
      </c>
      <c r="L48" s="101">
        <f t="shared" si="11"/>
        <v>0</v>
      </c>
    </row>
    <row r="49" spans="1:12" x14ac:dyDescent="0.3">
      <c r="A49" s="565"/>
      <c r="B49" s="104" t="s">
        <v>95</v>
      </c>
      <c r="C49" s="40"/>
      <c r="D49" s="40"/>
      <c r="E49" s="40"/>
      <c r="F49" s="40"/>
      <c r="G49" s="40"/>
      <c r="I49" s="101">
        <f t="shared" si="8"/>
        <v>0</v>
      </c>
      <c r="J49" s="101">
        <f t="shared" si="9"/>
        <v>0</v>
      </c>
      <c r="K49" s="101">
        <f t="shared" si="10"/>
        <v>0</v>
      </c>
      <c r="L49" s="101">
        <f t="shared" si="11"/>
        <v>0</v>
      </c>
    </row>
    <row r="50" spans="1:12" x14ac:dyDescent="0.3">
      <c r="A50" s="565"/>
      <c r="B50" s="103" t="s">
        <v>71</v>
      </c>
      <c r="C50" s="40"/>
      <c r="D50" s="40"/>
      <c r="E50" s="40"/>
      <c r="F50" s="40"/>
      <c r="G50" s="40"/>
      <c r="I50" s="101">
        <f t="shared" si="8"/>
        <v>0</v>
      </c>
      <c r="J50" s="101">
        <f t="shared" si="9"/>
        <v>0</v>
      </c>
      <c r="K50" s="101">
        <f t="shared" si="10"/>
        <v>0</v>
      </c>
      <c r="L50" s="101">
        <f t="shared" si="11"/>
        <v>0</v>
      </c>
    </row>
    <row r="51" spans="1:12" x14ac:dyDescent="0.3">
      <c r="A51" s="565"/>
      <c r="B51" s="103" t="s">
        <v>73</v>
      </c>
      <c r="C51" s="7">
        <f>SUM(C52:C56)</f>
        <v>0</v>
      </c>
      <c r="D51" s="7">
        <f t="shared" ref="D51:G51" si="25">SUM(D52:D56)</f>
        <v>0</v>
      </c>
      <c r="E51" s="7">
        <f t="shared" si="25"/>
        <v>0</v>
      </c>
      <c r="F51" s="7">
        <f t="shared" si="25"/>
        <v>0</v>
      </c>
      <c r="G51" s="7">
        <f t="shared" si="25"/>
        <v>0</v>
      </c>
      <c r="I51" s="101">
        <f t="shared" si="8"/>
        <v>0</v>
      </c>
      <c r="J51" s="101">
        <f t="shared" si="9"/>
        <v>0</v>
      </c>
      <c r="K51" s="101">
        <f t="shared" si="10"/>
        <v>0</v>
      </c>
      <c r="L51" s="101">
        <f t="shared" si="11"/>
        <v>0</v>
      </c>
    </row>
    <row r="52" spans="1:12" x14ac:dyDescent="0.3">
      <c r="A52" s="565"/>
      <c r="B52" s="104" t="s">
        <v>379</v>
      </c>
      <c r="C52" s="40"/>
      <c r="D52" s="40"/>
      <c r="E52" s="40"/>
      <c r="F52" s="40"/>
      <c r="G52" s="40"/>
      <c r="I52" s="101">
        <f t="shared" si="8"/>
        <v>0</v>
      </c>
      <c r="J52" s="101">
        <f t="shared" si="9"/>
        <v>0</v>
      </c>
      <c r="K52" s="101">
        <f t="shared" si="10"/>
        <v>0</v>
      </c>
      <c r="L52" s="101">
        <f t="shared" si="11"/>
        <v>0</v>
      </c>
    </row>
    <row r="53" spans="1:12" x14ac:dyDescent="0.3">
      <c r="A53" s="565"/>
      <c r="B53" s="104" t="s">
        <v>380</v>
      </c>
      <c r="C53" s="40"/>
      <c r="D53" s="40"/>
      <c r="E53" s="40"/>
      <c r="F53" s="40"/>
      <c r="G53" s="40"/>
      <c r="I53" s="101">
        <f t="shared" si="8"/>
        <v>0</v>
      </c>
      <c r="J53" s="101">
        <f t="shared" si="9"/>
        <v>0</v>
      </c>
      <c r="K53" s="101">
        <f t="shared" si="10"/>
        <v>0</v>
      </c>
      <c r="L53" s="101">
        <f t="shared" si="11"/>
        <v>0</v>
      </c>
    </row>
    <row r="54" spans="1:12" x14ac:dyDescent="0.3">
      <c r="A54" s="565"/>
      <c r="B54" s="104" t="s">
        <v>381</v>
      </c>
      <c r="C54" s="40"/>
      <c r="D54" s="40"/>
      <c r="E54" s="40"/>
      <c r="F54" s="40"/>
      <c r="G54" s="40"/>
      <c r="I54" s="101">
        <f t="shared" si="8"/>
        <v>0</v>
      </c>
      <c r="J54" s="101">
        <f t="shared" si="9"/>
        <v>0</v>
      </c>
      <c r="K54" s="101">
        <f t="shared" si="10"/>
        <v>0</v>
      </c>
      <c r="L54" s="101">
        <f t="shared" si="11"/>
        <v>0</v>
      </c>
    </row>
    <row r="55" spans="1:12" x14ac:dyDescent="0.3">
      <c r="A55" s="565"/>
      <c r="B55" s="104" t="s">
        <v>185</v>
      </c>
      <c r="C55" s="40"/>
      <c r="D55" s="40"/>
      <c r="E55" s="40"/>
      <c r="F55" s="40"/>
      <c r="G55" s="40"/>
      <c r="I55" s="101">
        <f t="shared" si="8"/>
        <v>0</v>
      </c>
      <c r="J55" s="101">
        <f t="shared" si="9"/>
        <v>0</v>
      </c>
      <c r="K55" s="101">
        <f t="shared" si="10"/>
        <v>0</v>
      </c>
      <c r="L55" s="101">
        <f t="shared" si="11"/>
        <v>0</v>
      </c>
    </row>
    <row r="56" spans="1:12" x14ac:dyDescent="0.3">
      <c r="A56" s="565"/>
      <c r="B56" s="104" t="s">
        <v>186</v>
      </c>
      <c r="C56" s="40"/>
      <c r="D56" s="40"/>
      <c r="E56" s="40"/>
      <c r="F56" s="40"/>
      <c r="G56" s="40"/>
      <c r="I56" s="101">
        <f t="shared" si="8"/>
        <v>0</v>
      </c>
      <c r="J56" s="101">
        <f t="shared" si="9"/>
        <v>0</v>
      </c>
      <c r="K56" s="101">
        <f t="shared" si="10"/>
        <v>0</v>
      </c>
      <c r="L56" s="101">
        <f t="shared" si="11"/>
        <v>0</v>
      </c>
    </row>
    <row r="57" spans="1:12" x14ac:dyDescent="0.3">
      <c r="A57" s="565"/>
      <c r="B57" s="103" t="s">
        <v>72</v>
      </c>
      <c r="C57" s="40"/>
      <c r="D57" s="40"/>
      <c r="E57" s="40"/>
      <c r="F57" s="40"/>
      <c r="G57" s="40"/>
      <c r="I57" s="101">
        <f t="shared" si="8"/>
        <v>0</v>
      </c>
      <c r="J57" s="101">
        <f t="shared" si="9"/>
        <v>0</v>
      </c>
      <c r="K57" s="101">
        <f t="shared" si="10"/>
        <v>0</v>
      </c>
      <c r="L57" s="101">
        <f t="shared" si="11"/>
        <v>0</v>
      </c>
    </row>
    <row r="58" spans="1:12" x14ac:dyDescent="0.3">
      <c r="A58" s="570"/>
      <c r="B58" s="56" t="s">
        <v>47</v>
      </c>
      <c r="C58" s="7">
        <f>SUM(C42,C50:C51,C57)</f>
        <v>0</v>
      </c>
      <c r="D58" s="7">
        <f>SUM(D42,D50:D51,D57)</f>
        <v>0</v>
      </c>
      <c r="E58" s="7">
        <f t="shared" ref="E58" si="26">SUM(E42,E50:E51,E57)</f>
        <v>0</v>
      </c>
      <c r="F58" s="7">
        <f t="shared" ref="F58:G58" si="27">SUM(F42,F50:F51,F57)</f>
        <v>0</v>
      </c>
      <c r="G58" s="7">
        <f t="shared" si="27"/>
        <v>0</v>
      </c>
      <c r="I58" s="101">
        <f t="shared" ref="I58:I75" si="28">IF(AND(ROUND(C58,0)=0,D58&gt;C58),"INF",IF(AND(ROUND(C58,0)=0,ROUND(D58,0)=0),0,(D58-C58)/C58))</f>
        <v>0</v>
      </c>
      <c r="J58" s="101">
        <f t="shared" ref="J58:J75" si="29">IF(AND(ROUND(D58,0)=0,E58&gt;D58),"INF",IF(AND(ROUND(D58,0)=0,ROUND(E58,0)=0),0,(E58-D58)/D58))</f>
        <v>0</v>
      </c>
      <c r="K58" s="101">
        <f t="shared" ref="K58:K75" si="30">IF(AND(ROUND(E58,0)=0,F58&gt;E58),"INF",IF(AND(ROUND(E58,0)=0,ROUND(F58,0)=0),0,(F58-E58)/E58))</f>
        <v>0</v>
      </c>
      <c r="L58" s="101">
        <f t="shared" ref="L58:L75" si="31">IF(AND(ROUND(F58,0)=0,G58&gt;F58),"INF",IF(AND(ROUND(F58,0)=0,ROUND(G58,0)=0),0,(G58-F58)/F58))</f>
        <v>0</v>
      </c>
    </row>
    <row r="59" spans="1:12" ht="12" customHeight="1" x14ac:dyDescent="0.3">
      <c r="A59" s="567" t="s">
        <v>192</v>
      </c>
      <c r="B59" s="103" t="s">
        <v>67</v>
      </c>
      <c r="C59" s="487">
        <f>SUM(C60:C66)</f>
        <v>0</v>
      </c>
      <c r="D59" s="487">
        <f t="shared" ref="D59:G59" si="32">SUM(D60:D66)</f>
        <v>0</v>
      </c>
      <c r="E59" s="487">
        <f t="shared" si="32"/>
        <v>0</v>
      </c>
      <c r="F59" s="487">
        <f t="shared" si="32"/>
        <v>0</v>
      </c>
      <c r="G59" s="487">
        <f t="shared" si="32"/>
        <v>0</v>
      </c>
      <c r="I59" s="151">
        <f t="shared" si="28"/>
        <v>0</v>
      </c>
      <c r="J59" s="151">
        <f t="shared" si="29"/>
        <v>0</v>
      </c>
      <c r="K59" s="151">
        <f t="shared" si="30"/>
        <v>0</v>
      </c>
      <c r="L59" s="151">
        <f t="shared" si="31"/>
        <v>0</v>
      </c>
    </row>
    <row r="60" spans="1:12" ht="12" customHeight="1" x14ac:dyDescent="0.3">
      <c r="A60" s="568"/>
      <c r="B60" s="104" t="s">
        <v>376</v>
      </c>
      <c r="C60" s="7">
        <f t="shared" ref="C60:G62" si="33">SUMIF($B$21:$B$58,$B60,C$21:C$58)</f>
        <v>0</v>
      </c>
      <c r="D60" s="7">
        <f t="shared" si="33"/>
        <v>0</v>
      </c>
      <c r="E60" s="7">
        <f t="shared" si="33"/>
        <v>0</v>
      </c>
      <c r="F60" s="7">
        <f t="shared" si="33"/>
        <v>0</v>
      </c>
      <c r="G60" s="7">
        <f t="shared" si="33"/>
        <v>0</v>
      </c>
      <c r="I60" s="101">
        <f t="shared" si="28"/>
        <v>0</v>
      </c>
      <c r="J60" s="101">
        <f t="shared" si="29"/>
        <v>0</v>
      </c>
      <c r="K60" s="101">
        <f t="shared" si="30"/>
        <v>0</v>
      </c>
      <c r="L60" s="101">
        <f t="shared" si="31"/>
        <v>0</v>
      </c>
    </row>
    <row r="61" spans="1:12" ht="12" customHeight="1" x14ac:dyDescent="0.3">
      <c r="A61" s="568"/>
      <c r="B61" s="104" t="s">
        <v>377</v>
      </c>
      <c r="C61" s="7">
        <f t="shared" si="33"/>
        <v>0</v>
      </c>
      <c r="D61" s="7">
        <f t="shared" si="33"/>
        <v>0</v>
      </c>
      <c r="E61" s="7">
        <f t="shared" si="33"/>
        <v>0</v>
      </c>
      <c r="F61" s="7">
        <f t="shared" si="33"/>
        <v>0</v>
      </c>
      <c r="G61" s="7">
        <f t="shared" si="33"/>
        <v>0</v>
      </c>
      <c r="I61" s="101">
        <f t="shared" si="28"/>
        <v>0</v>
      </c>
      <c r="J61" s="101">
        <f t="shared" si="29"/>
        <v>0</v>
      </c>
      <c r="K61" s="101">
        <f t="shared" si="30"/>
        <v>0</v>
      </c>
      <c r="L61" s="101">
        <f t="shared" si="31"/>
        <v>0</v>
      </c>
    </row>
    <row r="62" spans="1:12" ht="12" customHeight="1" x14ac:dyDescent="0.3">
      <c r="A62" s="568"/>
      <c r="B62" s="104" t="s">
        <v>378</v>
      </c>
      <c r="C62" s="7">
        <f t="shared" si="33"/>
        <v>0</v>
      </c>
      <c r="D62" s="7">
        <f t="shared" si="33"/>
        <v>0</v>
      </c>
      <c r="E62" s="7">
        <f t="shared" si="33"/>
        <v>0</v>
      </c>
      <c r="F62" s="7">
        <f t="shared" si="33"/>
        <v>0</v>
      </c>
      <c r="G62" s="7">
        <f t="shared" si="33"/>
        <v>0</v>
      </c>
      <c r="I62" s="101">
        <f t="shared" si="28"/>
        <v>0</v>
      </c>
      <c r="J62" s="101">
        <f t="shared" si="29"/>
        <v>0</v>
      </c>
      <c r="K62" s="101">
        <f t="shared" si="30"/>
        <v>0</v>
      </c>
      <c r="L62" s="101">
        <f t="shared" si="31"/>
        <v>0</v>
      </c>
    </row>
    <row r="63" spans="1:12" x14ac:dyDescent="0.3">
      <c r="A63" s="568"/>
      <c r="B63" s="104" t="s">
        <v>94</v>
      </c>
      <c r="C63" s="7">
        <f t="shared" ref="C63:G68" si="34">SUMIF($B$21:$B$58,$B63,C$21:C$58)</f>
        <v>0</v>
      </c>
      <c r="D63" s="7">
        <f t="shared" si="34"/>
        <v>0</v>
      </c>
      <c r="E63" s="7">
        <f t="shared" si="34"/>
        <v>0</v>
      </c>
      <c r="F63" s="7">
        <f t="shared" si="34"/>
        <v>0</v>
      </c>
      <c r="G63" s="7">
        <f t="shared" si="34"/>
        <v>0</v>
      </c>
      <c r="I63" s="101">
        <f t="shared" si="28"/>
        <v>0</v>
      </c>
      <c r="J63" s="101">
        <f t="shared" si="29"/>
        <v>0</v>
      </c>
      <c r="K63" s="101">
        <f t="shared" si="30"/>
        <v>0</v>
      </c>
      <c r="L63" s="101">
        <f t="shared" si="31"/>
        <v>0</v>
      </c>
    </row>
    <row r="64" spans="1:12" x14ac:dyDescent="0.3">
      <c r="A64" s="568"/>
      <c r="B64" s="104" t="s">
        <v>68</v>
      </c>
      <c r="C64" s="7">
        <f t="shared" si="34"/>
        <v>0</v>
      </c>
      <c r="D64" s="7">
        <f t="shared" si="34"/>
        <v>0</v>
      </c>
      <c r="E64" s="7">
        <f t="shared" si="34"/>
        <v>0</v>
      </c>
      <c r="F64" s="7">
        <f t="shared" si="34"/>
        <v>0</v>
      </c>
      <c r="G64" s="7">
        <f t="shared" si="34"/>
        <v>0</v>
      </c>
      <c r="I64" s="101">
        <f t="shared" si="28"/>
        <v>0</v>
      </c>
      <c r="J64" s="101">
        <f t="shared" si="29"/>
        <v>0</v>
      </c>
      <c r="K64" s="101">
        <f t="shared" si="30"/>
        <v>0</v>
      </c>
      <c r="L64" s="101">
        <f t="shared" si="31"/>
        <v>0</v>
      </c>
    </row>
    <row r="65" spans="1:12" x14ac:dyDescent="0.3">
      <c r="A65" s="568"/>
      <c r="B65" s="104" t="s">
        <v>69</v>
      </c>
      <c r="C65" s="7">
        <f t="shared" si="34"/>
        <v>0</v>
      </c>
      <c r="D65" s="7">
        <f t="shared" si="34"/>
        <v>0</v>
      </c>
      <c r="E65" s="7">
        <f t="shared" si="34"/>
        <v>0</v>
      </c>
      <c r="F65" s="7">
        <f t="shared" si="34"/>
        <v>0</v>
      </c>
      <c r="G65" s="7">
        <f t="shared" si="34"/>
        <v>0</v>
      </c>
      <c r="I65" s="101">
        <f t="shared" si="28"/>
        <v>0</v>
      </c>
      <c r="J65" s="101">
        <f t="shared" si="29"/>
        <v>0</v>
      </c>
      <c r="K65" s="101">
        <f t="shared" si="30"/>
        <v>0</v>
      </c>
      <c r="L65" s="101">
        <f t="shared" si="31"/>
        <v>0</v>
      </c>
    </row>
    <row r="66" spans="1:12" x14ac:dyDescent="0.3">
      <c r="A66" s="568"/>
      <c r="B66" s="104" t="s">
        <v>95</v>
      </c>
      <c r="C66" s="7">
        <f t="shared" si="34"/>
        <v>0</v>
      </c>
      <c r="D66" s="7">
        <f t="shared" si="34"/>
        <v>0</v>
      </c>
      <c r="E66" s="7">
        <f t="shared" si="34"/>
        <v>0</v>
      </c>
      <c r="F66" s="7">
        <f t="shared" si="34"/>
        <v>0</v>
      </c>
      <c r="G66" s="7">
        <f t="shared" si="34"/>
        <v>0</v>
      </c>
      <c r="I66" s="101">
        <f t="shared" si="28"/>
        <v>0</v>
      </c>
      <c r="J66" s="101">
        <f t="shared" si="29"/>
        <v>0</v>
      </c>
      <c r="K66" s="101">
        <f t="shared" si="30"/>
        <v>0</v>
      </c>
      <c r="L66" s="101">
        <f t="shared" si="31"/>
        <v>0</v>
      </c>
    </row>
    <row r="67" spans="1:12" x14ac:dyDescent="0.3">
      <c r="A67" s="568"/>
      <c r="B67" s="103" t="s">
        <v>71</v>
      </c>
      <c r="C67" s="150">
        <f t="shared" si="34"/>
        <v>0</v>
      </c>
      <c r="D67" s="150">
        <f t="shared" si="34"/>
        <v>0</v>
      </c>
      <c r="E67" s="150">
        <f t="shared" si="34"/>
        <v>0</v>
      </c>
      <c r="F67" s="150">
        <f t="shared" si="34"/>
        <v>0</v>
      </c>
      <c r="G67" s="150">
        <f t="shared" si="34"/>
        <v>0</v>
      </c>
      <c r="I67" s="151">
        <f t="shared" si="28"/>
        <v>0</v>
      </c>
      <c r="J67" s="151">
        <f t="shared" si="29"/>
        <v>0</v>
      </c>
      <c r="K67" s="151">
        <f t="shared" si="30"/>
        <v>0</v>
      </c>
      <c r="L67" s="151">
        <f t="shared" si="31"/>
        <v>0</v>
      </c>
    </row>
    <row r="68" spans="1:12" x14ac:dyDescent="0.3">
      <c r="A68" s="568"/>
      <c r="B68" s="103" t="s">
        <v>73</v>
      </c>
      <c r="C68" s="150">
        <f t="shared" si="34"/>
        <v>0</v>
      </c>
      <c r="D68" s="150">
        <f t="shared" si="34"/>
        <v>0</v>
      </c>
      <c r="E68" s="150">
        <f t="shared" si="34"/>
        <v>0</v>
      </c>
      <c r="F68" s="150">
        <f t="shared" si="34"/>
        <v>0</v>
      </c>
      <c r="G68" s="150">
        <f t="shared" si="34"/>
        <v>0</v>
      </c>
      <c r="I68" s="151">
        <f t="shared" si="28"/>
        <v>0</v>
      </c>
      <c r="J68" s="151">
        <f t="shared" si="29"/>
        <v>0</v>
      </c>
      <c r="K68" s="151">
        <f t="shared" si="30"/>
        <v>0</v>
      </c>
      <c r="L68" s="151">
        <f t="shared" si="31"/>
        <v>0</v>
      </c>
    </row>
    <row r="69" spans="1:12" x14ac:dyDescent="0.3">
      <c r="A69" s="568"/>
      <c r="B69" s="104" t="s">
        <v>379</v>
      </c>
      <c r="C69" s="7">
        <f t="shared" ref="C69:G71" si="35">SUMIF($B$21:$B$58,$B69,C$21:C$58)</f>
        <v>0</v>
      </c>
      <c r="D69" s="7">
        <f t="shared" si="35"/>
        <v>0</v>
      </c>
      <c r="E69" s="7">
        <f t="shared" si="35"/>
        <v>0</v>
      </c>
      <c r="F69" s="7">
        <f t="shared" si="35"/>
        <v>0</v>
      </c>
      <c r="G69" s="7">
        <f t="shared" si="35"/>
        <v>0</v>
      </c>
      <c r="I69" s="101">
        <f t="shared" si="28"/>
        <v>0</v>
      </c>
      <c r="J69" s="101">
        <f t="shared" si="29"/>
        <v>0</v>
      </c>
      <c r="K69" s="101">
        <f t="shared" si="30"/>
        <v>0</v>
      </c>
      <c r="L69" s="101">
        <f t="shared" si="31"/>
        <v>0</v>
      </c>
    </row>
    <row r="70" spans="1:12" x14ac:dyDescent="0.3">
      <c r="A70" s="568"/>
      <c r="B70" s="104" t="s">
        <v>380</v>
      </c>
      <c r="C70" s="7">
        <f t="shared" si="35"/>
        <v>0</v>
      </c>
      <c r="D70" s="7">
        <f t="shared" si="35"/>
        <v>0</v>
      </c>
      <c r="E70" s="7">
        <f t="shared" si="35"/>
        <v>0</v>
      </c>
      <c r="F70" s="7">
        <f t="shared" si="35"/>
        <v>0</v>
      </c>
      <c r="G70" s="7">
        <f t="shared" si="35"/>
        <v>0</v>
      </c>
      <c r="I70" s="101">
        <f t="shared" si="28"/>
        <v>0</v>
      </c>
      <c r="J70" s="101">
        <f t="shared" si="29"/>
        <v>0</v>
      </c>
      <c r="K70" s="101">
        <f t="shared" si="30"/>
        <v>0</v>
      </c>
      <c r="L70" s="101">
        <f t="shared" si="31"/>
        <v>0</v>
      </c>
    </row>
    <row r="71" spans="1:12" x14ac:dyDescent="0.3">
      <c r="A71" s="568"/>
      <c r="B71" s="104" t="s">
        <v>381</v>
      </c>
      <c r="C71" s="7">
        <f t="shared" si="35"/>
        <v>0</v>
      </c>
      <c r="D71" s="7">
        <f t="shared" si="35"/>
        <v>0</v>
      </c>
      <c r="E71" s="7">
        <f t="shared" si="35"/>
        <v>0</v>
      </c>
      <c r="F71" s="7">
        <f t="shared" si="35"/>
        <v>0</v>
      </c>
      <c r="G71" s="7">
        <f t="shared" si="35"/>
        <v>0</v>
      </c>
      <c r="I71" s="101">
        <f t="shared" si="28"/>
        <v>0</v>
      </c>
      <c r="J71" s="101">
        <f t="shared" si="29"/>
        <v>0</v>
      </c>
      <c r="K71" s="101">
        <f t="shared" si="30"/>
        <v>0</v>
      </c>
      <c r="L71" s="101">
        <f t="shared" si="31"/>
        <v>0</v>
      </c>
    </row>
    <row r="72" spans="1:12" x14ac:dyDescent="0.3">
      <c r="A72" s="568"/>
      <c r="B72" s="104" t="s">
        <v>185</v>
      </c>
      <c r="C72" s="7">
        <f t="shared" ref="C72:G75" si="36">SUMIF($B$21:$B$58,$B72,C$21:C$58)</f>
        <v>0</v>
      </c>
      <c r="D72" s="7">
        <f t="shared" si="36"/>
        <v>0</v>
      </c>
      <c r="E72" s="7">
        <f t="shared" si="36"/>
        <v>0</v>
      </c>
      <c r="F72" s="7">
        <f t="shared" si="36"/>
        <v>0</v>
      </c>
      <c r="G72" s="7">
        <f t="shared" si="36"/>
        <v>0</v>
      </c>
      <c r="I72" s="101">
        <f t="shared" si="28"/>
        <v>0</v>
      </c>
      <c r="J72" s="101">
        <f t="shared" si="29"/>
        <v>0</v>
      </c>
      <c r="K72" s="101">
        <f t="shared" si="30"/>
        <v>0</v>
      </c>
      <c r="L72" s="101">
        <f t="shared" si="31"/>
        <v>0</v>
      </c>
    </row>
    <row r="73" spans="1:12" x14ac:dyDescent="0.3">
      <c r="A73" s="568"/>
      <c r="B73" s="104" t="s">
        <v>186</v>
      </c>
      <c r="C73" s="7">
        <f t="shared" si="36"/>
        <v>0</v>
      </c>
      <c r="D73" s="7">
        <f t="shared" si="36"/>
        <v>0</v>
      </c>
      <c r="E73" s="7">
        <f t="shared" si="36"/>
        <v>0</v>
      </c>
      <c r="F73" s="7">
        <f t="shared" si="36"/>
        <v>0</v>
      </c>
      <c r="G73" s="7">
        <f t="shared" si="36"/>
        <v>0</v>
      </c>
      <c r="I73" s="101">
        <f t="shared" si="28"/>
        <v>0</v>
      </c>
      <c r="J73" s="101">
        <f t="shared" si="29"/>
        <v>0</v>
      </c>
      <c r="K73" s="101">
        <f t="shared" si="30"/>
        <v>0</v>
      </c>
      <c r="L73" s="101">
        <f t="shared" si="31"/>
        <v>0</v>
      </c>
    </row>
    <row r="74" spans="1:12" x14ac:dyDescent="0.3">
      <c r="A74" s="568"/>
      <c r="B74" s="103" t="s">
        <v>72</v>
      </c>
      <c r="C74" s="150">
        <f t="shared" si="36"/>
        <v>0</v>
      </c>
      <c r="D74" s="150">
        <f t="shared" si="36"/>
        <v>0</v>
      </c>
      <c r="E74" s="150">
        <f t="shared" si="36"/>
        <v>0</v>
      </c>
      <c r="F74" s="150">
        <f t="shared" si="36"/>
        <v>0</v>
      </c>
      <c r="G74" s="150">
        <f t="shared" si="36"/>
        <v>0</v>
      </c>
      <c r="I74" s="151">
        <f t="shared" si="28"/>
        <v>0</v>
      </c>
      <c r="J74" s="151">
        <f t="shared" si="29"/>
        <v>0</v>
      </c>
      <c r="K74" s="151">
        <f t="shared" si="30"/>
        <v>0</v>
      </c>
      <c r="L74" s="151">
        <f t="shared" si="31"/>
        <v>0</v>
      </c>
    </row>
    <row r="75" spans="1:12" x14ac:dyDescent="0.3">
      <c r="A75" s="569"/>
      <c r="B75" s="56" t="s">
        <v>47</v>
      </c>
      <c r="C75" s="150">
        <f t="shared" si="36"/>
        <v>0</v>
      </c>
      <c r="D75" s="150">
        <f t="shared" si="36"/>
        <v>0</v>
      </c>
      <c r="E75" s="150">
        <f t="shared" si="36"/>
        <v>0</v>
      </c>
      <c r="F75" s="150">
        <f t="shared" si="36"/>
        <v>0</v>
      </c>
      <c r="G75" s="150">
        <f t="shared" si="36"/>
        <v>0</v>
      </c>
      <c r="I75" s="151">
        <f t="shared" si="28"/>
        <v>0</v>
      </c>
      <c r="J75" s="151">
        <f t="shared" si="29"/>
        <v>0</v>
      </c>
      <c r="K75" s="151">
        <f t="shared" si="30"/>
        <v>0</v>
      </c>
      <c r="L75" s="151">
        <f t="shared" si="31"/>
        <v>0</v>
      </c>
    </row>
    <row r="76" spans="1:12" x14ac:dyDescent="0.3">
      <c r="I76" s="101"/>
      <c r="J76" s="101"/>
      <c r="K76" s="101"/>
      <c r="L76" s="101"/>
    </row>
    <row r="77" spans="1:12" x14ac:dyDescent="0.3">
      <c r="I77" s="101"/>
      <c r="J77" s="101"/>
      <c r="K77" s="101"/>
      <c r="L77" s="101"/>
    </row>
    <row r="78" spans="1:12" x14ac:dyDescent="0.3">
      <c r="A78" s="53" t="s">
        <v>209</v>
      </c>
      <c r="B78" s="54"/>
      <c r="C78" s="54"/>
      <c r="D78" s="54"/>
      <c r="E78" s="54"/>
      <c r="F78" s="54"/>
      <c r="G78" s="54"/>
      <c r="I78" s="54"/>
      <c r="J78" s="54"/>
      <c r="K78" s="54"/>
      <c r="L78" s="54"/>
    </row>
    <row r="79" spans="1:12" x14ac:dyDescent="0.3">
      <c r="I79" s="101"/>
      <c r="J79" s="101"/>
      <c r="K79" s="101"/>
      <c r="L79" s="101"/>
    </row>
    <row r="80" spans="1:12" s="18" customFormat="1" x14ac:dyDescent="0.3">
      <c r="A80" s="225" t="s">
        <v>41</v>
      </c>
      <c r="B80" s="55" t="s">
        <v>0</v>
      </c>
      <c r="C80" s="9" t="s">
        <v>402</v>
      </c>
      <c r="D80" s="9" t="s">
        <v>371</v>
      </c>
      <c r="E80" s="9" t="s">
        <v>372</v>
      </c>
      <c r="F80" s="9" t="s">
        <v>373</v>
      </c>
      <c r="G80" s="9" t="s">
        <v>374</v>
      </c>
      <c r="H80" s="4"/>
      <c r="I80" s="9" t="s">
        <v>403</v>
      </c>
      <c r="J80" s="9" t="s">
        <v>518</v>
      </c>
      <c r="K80" s="9" t="s">
        <v>519</v>
      </c>
      <c r="L80" s="9" t="s">
        <v>520</v>
      </c>
    </row>
    <row r="81" spans="1:12" s="221" customFormat="1" x14ac:dyDescent="0.3">
      <c r="A81" s="225" t="s">
        <v>39</v>
      </c>
      <c r="B81" s="103" t="s">
        <v>209</v>
      </c>
      <c r="C81" s="40"/>
      <c r="D81" s="40"/>
      <c r="E81" s="40"/>
      <c r="F81" s="40"/>
      <c r="G81" s="40"/>
      <c r="I81" s="101">
        <f t="shared" ref="I81" si="37">IF(AND(ROUND(C81,0)=0,D81&gt;C81),"INF",IF(AND(ROUND(C81,0)=0,ROUND(D81,0)=0),0,(D81-C81)/C81))</f>
        <v>0</v>
      </c>
      <c r="J81" s="101">
        <f t="shared" ref="J81" si="38">IF(AND(ROUND(D81,0)=0,E81&gt;D81),"INF",IF(AND(ROUND(D81,0)=0,ROUND(E81,0)=0),0,(E81-D81)/D81))</f>
        <v>0</v>
      </c>
      <c r="K81" s="101">
        <f t="shared" ref="K81" si="39">IF(AND(ROUND(E81,0)=0,F81&gt;E81),"INF",IF(AND(ROUND(E81,0)=0,ROUND(F81,0)=0),0,(F81-E81)/E81))</f>
        <v>0</v>
      </c>
      <c r="L81" s="101">
        <f t="shared" ref="L81" si="40">IF(AND(ROUND(F81,0)=0,G81&gt;F81),"INF",IF(AND(ROUND(F81,0)=0,ROUND(G81,0)=0),0,(G81-F81)/F81))</f>
        <v>0</v>
      </c>
    </row>
    <row r="82" spans="1:12" s="221" customFormat="1" x14ac:dyDescent="0.3">
      <c r="A82" s="225" t="s">
        <v>6</v>
      </c>
      <c r="B82" s="103" t="s">
        <v>209</v>
      </c>
      <c r="C82" s="40"/>
      <c r="D82" s="40"/>
      <c r="E82" s="40"/>
      <c r="F82" s="40"/>
      <c r="G82" s="40"/>
      <c r="I82" s="101">
        <f t="shared" ref="I82:I84" si="41">IF(AND(ROUND(C82,0)=0,D82&gt;C82),"INF",IF(AND(ROUND(C82,0)=0,ROUND(D82,0)=0),0,(D82-C82)/C82))</f>
        <v>0</v>
      </c>
      <c r="J82" s="101">
        <f t="shared" ref="J82:J84" si="42">IF(AND(ROUND(D82,0)=0,E82&gt;D82),"INF",IF(AND(ROUND(D82,0)=0,ROUND(E82,0)=0),0,(E82-D82)/D82))</f>
        <v>0</v>
      </c>
      <c r="K82" s="101">
        <f t="shared" ref="K82:K84" si="43">IF(AND(ROUND(E82,0)=0,F82&gt;E82),"INF",IF(AND(ROUND(E82,0)=0,ROUND(F82,0)=0),0,(F82-E82)/E82))</f>
        <v>0</v>
      </c>
      <c r="L82" s="101">
        <f t="shared" ref="L82:L84" si="44">IF(AND(ROUND(F82,0)=0,G82&gt;F82),"INF",IF(AND(ROUND(F82,0)=0,ROUND(G82,0)=0),0,(G82-F82)/F82))</f>
        <v>0</v>
      </c>
    </row>
    <row r="83" spans="1:12" s="221" customFormat="1" x14ac:dyDescent="0.3">
      <c r="A83" s="225" t="s">
        <v>40</v>
      </c>
      <c r="B83" s="103" t="s">
        <v>209</v>
      </c>
      <c r="C83" s="40"/>
      <c r="D83" s="40"/>
      <c r="E83" s="40"/>
      <c r="F83" s="40"/>
      <c r="G83" s="40"/>
      <c r="I83" s="101">
        <f t="shared" si="41"/>
        <v>0</v>
      </c>
      <c r="J83" s="101">
        <f t="shared" si="42"/>
        <v>0</v>
      </c>
      <c r="K83" s="101">
        <f t="shared" si="43"/>
        <v>0</v>
      </c>
      <c r="L83" s="101">
        <f t="shared" si="44"/>
        <v>0</v>
      </c>
    </row>
    <row r="84" spans="1:12" s="221" customFormat="1" x14ac:dyDescent="0.3">
      <c r="A84" s="225" t="s">
        <v>8</v>
      </c>
      <c r="B84" s="103" t="s">
        <v>209</v>
      </c>
      <c r="C84" s="40"/>
      <c r="D84" s="40"/>
      <c r="E84" s="40"/>
      <c r="F84" s="40"/>
      <c r="G84" s="40"/>
      <c r="I84" s="101">
        <f t="shared" si="41"/>
        <v>0</v>
      </c>
      <c r="J84" s="101">
        <f t="shared" si="42"/>
        <v>0</v>
      </c>
      <c r="K84" s="101">
        <f t="shared" si="43"/>
        <v>0</v>
      </c>
      <c r="L84" s="101">
        <f t="shared" si="44"/>
        <v>0</v>
      </c>
    </row>
    <row r="85" spans="1:12" s="18" customFormat="1" x14ac:dyDescent="0.35">
      <c r="A85" s="226" t="s">
        <v>17</v>
      </c>
      <c r="B85" s="226"/>
      <c r="C85" s="222">
        <f>SUM(C81:C84)</f>
        <v>0</v>
      </c>
      <c r="D85" s="222">
        <f t="shared" ref="D85:E85" si="45">SUM(D81:D84)</f>
        <v>0</v>
      </c>
      <c r="E85" s="222">
        <f t="shared" si="45"/>
        <v>0</v>
      </c>
      <c r="F85" s="222">
        <f t="shared" ref="F85:G85" si="46">SUM(F81:F84)</f>
        <v>0</v>
      </c>
      <c r="G85" s="222">
        <f t="shared" si="46"/>
        <v>0</v>
      </c>
      <c r="I85" s="223">
        <f>IF(AND(ROUND(C85,0)=0,D85&gt;C85),"INF",IF(AND(ROUND(C85,0)=0,ROUND(D85,0)=0),0,(D85-C85)/C85))</f>
        <v>0</v>
      </c>
      <c r="J85" s="223">
        <f>IF(AND(ROUND(D85,0)=0,E85&gt;D85),"INF",IF(AND(ROUND(D85,0)=0,ROUND(E85,0)=0),0,(E85-D85)/D85))</f>
        <v>0</v>
      </c>
      <c r="K85" s="223">
        <f>IF(AND(ROUND(E85,0)=0,F85&gt;E85),"INF",IF(AND(ROUND(E85,0)=0,ROUND(F85,0)=0),0,(F85-E85)/E85))</f>
        <v>0</v>
      </c>
      <c r="L85" s="223">
        <f>IF(AND(ROUND(F85,0)=0,G85&gt;F85),"INF",IF(AND(ROUND(F85,0)=0,ROUND(G85,0)=0),0,(G85-F85)/F85))</f>
        <v>0</v>
      </c>
    </row>
    <row r="86" spans="1:12" s="220" customFormat="1" ht="14.4" x14ac:dyDescent="0.35">
      <c r="A86" s="224"/>
    </row>
    <row r="87" spans="1:12" x14ac:dyDescent="0.3">
      <c r="A87" s="53"/>
      <c r="B87" s="54"/>
      <c r="C87" s="54"/>
      <c r="D87" s="54"/>
      <c r="E87" s="54"/>
      <c r="F87" s="54"/>
      <c r="G87" s="54"/>
      <c r="I87" s="54"/>
      <c r="J87" s="54"/>
      <c r="K87" s="54"/>
      <c r="L87" s="54"/>
    </row>
    <row r="89" spans="1:12" s="18" customFormat="1" ht="37.35" customHeight="1" x14ac:dyDescent="0.3">
      <c r="A89" s="55" t="s">
        <v>46</v>
      </c>
      <c r="B89" s="55" t="s">
        <v>0</v>
      </c>
      <c r="C89" s="9" t="s">
        <v>402</v>
      </c>
      <c r="D89" s="9" t="s">
        <v>371</v>
      </c>
      <c r="E89" s="9" t="s">
        <v>372</v>
      </c>
      <c r="F89" s="9" t="s">
        <v>373</v>
      </c>
      <c r="G89" s="9" t="s">
        <v>374</v>
      </c>
      <c r="H89" s="4"/>
      <c r="I89" s="9" t="s">
        <v>403</v>
      </c>
      <c r="J89" s="9" t="s">
        <v>518</v>
      </c>
      <c r="K89" s="9" t="s">
        <v>519</v>
      </c>
      <c r="L89" s="9" t="s">
        <v>520</v>
      </c>
    </row>
    <row r="90" spans="1:12" ht="21.6" x14ac:dyDescent="0.3">
      <c r="A90" s="156" t="s">
        <v>8</v>
      </c>
      <c r="B90" s="103" t="s">
        <v>238</v>
      </c>
      <c r="C90" s="40"/>
      <c r="D90" s="40"/>
      <c r="E90" s="40"/>
      <c r="F90" s="40"/>
      <c r="G90" s="40"/>
      <c r="I90" s="101">
        <f t="shared" ref="I90" si="47">IF(AND(ROUND(C90,0)=0,D90&gt;C90),"INF",IF(AND(ROUND(C90,0)=0,ROUND(D90,0)=0),0,(D90-C90)/C90))</f>
        <v>0</v>
      </c>
      <c r="J90" s="101">
        <f t="shared" ref="J90" si="48">IF(AND(ROUND(D90,0)=0,E90&gt;D90),"INF",IF(AND(ROUND(D90,0)=0,ROUND(E90,0)=0),0,(E90-D90)/D90))</f>
        <v>0</v>
      </c>
      <c r="K90" s="101">
        <f t="shared" ref="K90" si="49">IF(AND(ROUND(E90,0)=0,F90&gt;E90),"INF",IF(AND(ROUND(E90,0)=0,ROUND(F90,0)=0),0,(F90-E90)/E90))</f>
        <v>0</v>
      </c>
      <c r="L90" s="101">
        <f>IF(AND(ROUND(F90,0)=0,G90&gt;F90),"INF",IF(AND(ROUND(F90,0)=0,ROUND(G90,0)=0),0,(G90-F90)/F90))</f>
        <v>0</v>
      </c>
    </row>
    <row r="91" spans="1:12" x14ac:dyDescent="0.3">
      <c r="A91" s="480"/>
      <c r="B91" s="103" t="s">
        <v>468</v>
      </c>
      <c r="C91" s="153"/>
      <c r="D91" s="40"/>
      <c r="E91" s="40"/>
      <c r="F91" s="40"/>
      <c r="G91" s="40"/>
      <c r="I91" s="101"/>
      <c r="J91" s="101"/>
      <c r="K91" s="101"/>
      <c r="L91" s="101"/>
    </row>
    <row r="92" spans="1:12" x14ac:dyDescent="0.3">
      <c r="A92" s="480"/>
      <c r="B92" s="103" t="s">
        <v>427</v>
      </c>
      <c r="C92" s="153"/>
      <c r="D92" s="40"/>
      <c r="E92" s="40"/>
      <c r="F92" s="40"/>
      <c r="G92" s="40"/>
      <c r="I92" s="101"/>
      <c r="J92" s="101"/>
      <c r="K92" s="101"/>
      <c r="L92" s="101"/>
    </row>
    <row r="93" spans="1:12" x14ac:dyDescent="0.3">
      <c r="B93" s="5"/>
    </row>
    <row r="96" spans="1:12" x14ac:dyDescent="0.3">
      <c r="B96" s="19" t="s">
        <v>471</v>
      </c>
    </row>
  </sheetData>
  <mergeCells count="6">
    <mergeCell ref="A12:A14"/>
    <mergeCell ref="A33:A41"/>
    <mergeCell ref="A42:A58"/>
    <mergeCell ref="A59:A75"/>
    <mergeCell ref="A27:A32"/>
    <mergeCell ref="A21:A26"/>
  </mergeCells>
  <conditionalFormatting sqref="C12">
    <cfRule type="containsText" dxfId="127" priority="3" operator="containsText" text="ntitulé">
      <formula>NOT(ISERROR(SEARCH("ntitulé",C12)))</formula>
    </cfRule>
    <cfRule type="containsBlanks" dxfId="126" priority="4">
      <formula>LEN(TRIM(C12))=0</formula>
    </cfRule>
  </conditionalFormatting>
  <conditionalFormatting sqref="C9:G11 C13:G14 C90:G92">
    <cfRule type="containsText" dxfId="125" priority="545" operator="containsText" text="ntitulé">
      <formula>NOT(ISERROR(SEARCH("ntitulé",C9)))</formula>
    </cfRule>
    <cfRule type="containsBlanks" dxfId="124" priority="546">
      <formula>LEN(TRIM(C9))=0</formula>
    </cfRule>
  </conditionalFormatting>
  <conditionalFormatting sqref="C22:G25">
    <cfRule type="containsText" dxfId="123" priority="271" operator="containsText" text="ntitulé">
      <formula>NOT(ISERROR(SEARCH("ntitulé",C22)))</formula>
    </cfRule>
    <cfRule type="containsBlanks" dxfId="122" priority="272">
      <formula>LEN(TRIM(C22))=0</formula>
    </cfRule>
  </conditionalFormatting>
  <conditionalFormatting sqref="C28:G31">
    <cfRule type="containsText" dxfId="121" priority="255" operator="containsText" text="ntitulé">
      <formula>NOT(ISERROR(SEARCH("ntitulé",C28)))</formula>
    </cfRule>
    <cfRule type="containsBlanks" dxfId="120" priority="256">
      <formula>LEN(TRIM(C28))=0</formula>
    </cfRule>
  </conditionalFormatting>
  <conditionalFormatting sqref="C34:G36">
    <cfRule type="containsText" dxfId="119" priority="483" operator="containsText" text="ntitulé">
      <formula>NOT(ISERROR(SEARCH("ntitulé",C34)))</formula>
    </cfRule>
    <cfRule type="containsBlanks" dxfId="118" priority="484">
      <formula>LEN(TRIM(C34))=0</formula>
    </cfRule>
  </conditionalFormatting>
  <conditionalFormatting sqref="C38:G40">
    <cfRule type="containsText" dxfId="117" priority="239" operator="containsText" text="ntitulé">
      <formula>NOT(ISERROR(SEARCH("ntitulé",C38)))</formula>
    </cfRule>
    <cfRule type="containsBlanks" dxfId="116" priority="240">
      <formula>LEN(TRIM(C38))=0</formula>
    </cfRule>
  </conditionalFormatting>
  <conditionalFormatting sqref="C43:G50">
    <cfRule type="containsText" dxfId="115" priority="7" operator="containsText" text="ntitulé">
      <formula>NOT(ISERROR(SEARCH("ntitulé",C43)))</formula>
    </cfRule>
    <cfRule type="containsBlanks" dxfId="114" priority="8">
      <formula>LEN(TRIM(C43))=0</formula>
    </cfRule>
  </conditionalFormatting>
  <conditionalFormatting sqref="C52:G57">
    <cfRule type="containsText" dxfId="113" priority="5" operator="containsText" text="ntitulé">
      <formula>NOT(ISERROR(SEARCH("ntitulé",C52)))</formula>
    </cfRule>
    <cfRule type="containsBlanks" dxfId="112" priority="6">
      <formula>LEN(TRIM(C52))=0</formula>
    </cfRule>
  </conditionalFormatting>
  <pageMargins left="0.7" right="0.7" top="0.75" bottom="0.75" header="0.3" footer="0.3"/>
  <pageSetup paperSize="9" scale="60" orientation="landscape" verticalDpi="300" r:id="rId1"/>
  <rowBreaks count="1" manualBreakCount="1">
    <brk id="75" max="16383" man="1"/>
  </rowBreaks>
  <extLst>
    <ext xmlns:x14="http://schemas.microsoft.com/office/spreadsheetml/2009/9/main" uri="{78C0D931-6437-407d-A8EE-F0AAD7539E65}">
      <x14:conditionalFormattings>
        <x14:conditionalFormatting xmlns:xm="http://schemas.microsoft.com/office/excel/2006/main">
          <x14:cfRule type="containsText" priority="23" operator="containsText" text="ntitulé" id="{ACD88C29-88F2-4493-B9F3-6DA7B7ED7751}">
            <xm:f>NOT(ISERROR(SEARCH("ntitulé",'TAB3.1'!C67)))</xm:f>
            <x14:dxf>
              <fill>
                <patternFill patternType="solid">
                  <bgColor theme="0" tint="-4.9989318521683403E-2"/>
                </patternFill>
              </fill>
            </x14:dxf>
          </x14:cfRule>
          <x14:cfRule type="containsBlanks" priority="24" id="{17199FDB-509A-45FF-BB06-02557FCB5B48}">
            <xm:f>LEN(TRIM('TAB3.1'!C67))=0</xm:f>
            <x14:dxf>
              <fill>
                <patternFill>
                  <bgColor theme="0" tint="-4.9989318521683403E-2"/>
                </patternFill>
              </fill>
            </x14:dxf>
          </x14:cfRule>
          <xm:sqref>C81:G84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L44"/>
  <sheetViews>
    <sheetView zoomScaleNormal="100" workbookViewId="0">
      <selection activeCell="G19" sqref="G19"/>
    </sheetView>
  </sheetViews>
  <sheetFormatPr baseColWidth="10" defaultColWidth="8.88671875" defaultRowHeight="12" x14ac:dyDescent="0.3"/>
  <cols>
    <col min="1" max="1" width="8.88671875" style="4"/>
    <col min="2" max="2" width="51.8867187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TAB00!B44&amp;" : "&amp;TAB00!C44</f>
        <v>TAB3.3 : Estimation des volumes et puissances - Tarifs d'injection</v>
      </c>
      <c r="B3" s="32"/>
      <c r="C3" s="32"/>
      <c r="D3" s="32"/>
      <c r="E3" s="32"/>
      <c r="F3" s="32"/>
      <c r="G3" s="32"/>
      <c r="I3" s="32"/>
      <c r="J3" s="32"/>
      <c r="K3" s="32"/>
      <c r="L3" s="32"/>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9" t="s">
        <v>39</v>
      </c>
      <c r="B9" s="4" t="s">
        <v>28</v>
      </c>
      <c r="C9" s="40"/>
      <c r="D9" s="40"/>
      <c r="E9" s="40"/>
      <c r="F9" s="40"/>
      <c r="G9" s="40"/>
      <c r="I9" s="101">
        <f>IF(AND(ROUND(C9,0)=0,D9&gt;C9),"INF",IF(AND(ROUND(C9,0)=0,ROUND(D9,0)=0),0,(D9-C9)/C9))</f>
        <v>0</v>
      </c>
      <c r="J9" s="101">
        <f t="shared" ref="J9:L9" si="0">IF(AND(ROUND(D9,0)=0,E9&gt;D9),"INF",IF(AND(ROUND(D9,0)=0,ROUND(E9,0)=0),0,(E9-D9)/D9))</f>
        <v>0</v>
      </c>
      <c r="K9" s="101">
        <f t="shared" si="0"/>
        <v>0</v>
      </c>
      <c r="L9" s="101">
        <f t="shared" si="0"/>
        <v>0</v>
      </c>
    </row>
    <row r="10" spans="1:12" x14ac:dyDescent="0.3">
      <c r="A10" s="9" t="s">
        <v>6</v>
      </c>
      <c r="B10" s="4" t="s">
        <v>28</v>
      </c>
      <c r="C10" s="40"/>
      <c r="D10" s="40"/>
      <c r="E10" s="40"/>
      <c r="F10" s="40"/>
      <c r="G10" s="40"/>
      <c r="I10" s="101">
        <f t="shared" ref="I10:I12" si="1">IF(AND(ROUND(C10,0)=0,D10&gt;C10),"INF",IF(AND(ROUND(C10,0)=0,ROUND(D10,0)=0),0,(D10-C10)/C10))</f>
        <v>0</v>
      </c>
      <c r="J10" s="101">
        <f t="shared" ref="J10:J12" si="2">IF(AND(ROUND(D10,0)=0,E10&gt;D10),"INF",IF(AND(ROUND(D10,0)=0,ROUND(E10,0)=0),0,(E10-D10)/D10))</f>
        <v>0</v>
      </c>
      <c r="K10" s="101">
        <f t="shared" ref="K10:K12" si="3">IF(AND(ROUND(E10,0)=0,F10&gt;E10),"INF",IF(AND(ROUND(E10,0)=0,ROUND(F10,0)=0),0,(F10-E10)/E10))</f>
        <v>0</v>
      </c>
      <c r="L10" s="101">
        <f t="shared" ref="L10:L11" si="4">IF(AND(ROUND(F10,0)=0,G10&gt;F10),"INF",IF(AND(ROUND(F10,0)=0,ROUND(G10,0)=0),0,(G10-F10)/F10))</f>
        <v>0</v>
      </c>
    </row>
    <row r="11" spans="1:12" x14ac:dyDescent="0.3">
      <c r="A11" s="9" t="s">
        <v>40</v>
      </c>
      <c r="B11" s="4" t="s">
        <v>28</v>
      </c>
      <c r="C11" s="40"/>
      <c r="D11" s="40"/>
      <c r="E11" s="40"/>
      <c r="F11" s="40"/>
      <c r="G11" s="40"/>
      <c r="I11" s="101">
        <f t="shared" si="1"/>
        <v>0</v>
      </c>
      <c r="J11" s="101">
        <f t="shared" si="2"/>
        <v>0</v>
      </c>
      <c r="K11" s="101">
        <f t="shared" si="3"/>
        <v>0</v>
      </c>
      <c r="L11" s="101">
        <f t="shared" si="4"/>
        <v>0</v>
      </c>
    </row>
    <row r="12" spans="1:12" x14ac:dyDescent="0.3">
      <c r="A12" s="9" t="s">
        <v>8</v>
      </c>
      <c r="B12" s="4" t="s">
        <v>28</v>
      </c>
      <c r="C12" s="40"/>
      <c r="D12" s="40"/>
      <c r="E12" s="40"/>
      <c r="F12" s="40"/>
      <c r="G12" s="40"/>
      <c r="I12" s="101">
        <f t="shared" si="1"/>
        <v>0</v>
      </c>
      <c r="J12" s="101">
        <f t="shared" si="2"/>
        <v>0</v>
      </c>
      <c r="K12" s="101">
        <f t="shared" si="3"/>
        <v>0</v>
      </c>
      <c r="L12" s="101">
        <f>IF(AND(ROUND(F12,0)=0,G12&gt;F12),"INF",IF(AND(ROUND(F12,0)=0,ROUND(G12,0)=0),0,(G12-F12)/F12))</f>
        <v>0</v>
      </c>
    </row>
    <row r="16" spans="1:12" x14ac:dyDescent="0.3">
      <c r="A16" s="53" t="s">
        <v>214</v>
      </c>
      <c r="B16" s="54"/>
      <c r="C16" s="54"/>
      <c r="D16" s="54"/>
      <c r="E16" s="54"/>
      <c r="F16" s="54"/>
      <c r="G16" s="54"/>
      <c r="I16" s="54"/>
      <c r="J16" s="54"/>
      <c r="K16" s="54"/>
      <c r="L16" s="54"/>
    </row>
    <row r="18" spans="1:12" s="18" customFormat="1" ht="37.35" customHeight="1" x14ac:dyDescent="0.3">
      <c r="A18" s="55" t="s">
        <v>46</v>
      </c>
      <c r="B18" s="55" t="s">
        <v>0</v>
      </c>
      <c r="C18" s="9" t="s">
        <v>402</v>
      </c>
      <c r="D18" s="9" t="s">
        <v>371</v>
      </c>
      <c r="E18" s="9" t="s">
        <v>372</v>
      </c>
      <c r="F18" s="9" t="s">
        <v>373</v>
      </c>
      <c r="G18" s="9" t="s">
        <v>374</v>
      </c>
      <c r="H18" s="4"/>
      <c r="I18" s="9" t="s">
        <v>403</v>
      </c>
      <c r="J18" s="9" t="s">
        <v>518</v>
      </c>
      <c r="K18" s="9" t="s">
        <v>519</v>
      </c>
      <c r="L18" s="9" t="s">
        <v>520</v>
      </c>
    </row>
    <row r="19" spans="1:12" x14ac:dyDescent="0.3">
      <c r="A19" s="9" t="s">
        <v>66</v>
      </c>
      <c r="B19" s="102" t="s">
        <v>191</v>
      </c>
      <c r="C19" s="40"/>
      <c r="D19" s="40"/>
      <c r="E19" s="40"/>
      <c r="F19" s="40"/>
      <c r="G19" s="40"/>
      <c r="I19" s="101">
        <f>IF(AND(ROUND(C19,0)=0,D19&gt;C19),"INF",IF(AND(ROUND(C19,0)=0,ROUND(D19,0)=0),0,(D19-C19)/C19))</f>
        <v>0</v>
      </c>
      <c r="J19" s="101">
        <f t="shared" ref="J19:L19" si="5">IF(AND(ROUND(D19,0)=0,E19&gt;D19),"INF",IF(AND(ROUND(D19,0)=0,ROUND(E19,0)=0),0,(E19-D19)/D19))</f>
        <v>0</v>
      </c>
      <c r="K19" s="101">
        <f t="shared" si="5"/>
        <v>0</v>
      </c>
      <c r="L19" s="101">
        <f t="shared" si="5"/>
        <v>0</v>
      </c>
    </row>
    <row r="20" spans="1:12" ht="13.5" customHeight="1" x14ac:dyDescent="0.3">
      <c r="A20" s="566" t="s">
        <v>39</v>
      </c>
      <c r="B20" s="103" t="s">
        <v>70</v>
      </c>
      <c r="C20" s="40"/>
      <c r="D20" s="40"/>
      <c r="E20" s="40"/>
      <c r="F20" s="40"/>
      <c r="G20" s="40"/>
      <c r="I20" s="101">
        <f t="shared" ref="I20:I35" si="6">IF(AND(ROUND(C20,0)=0,D20&gt;C20),"INF",IF(AND(ROUND(C20,0)=0,ROUND(D20,0)=0),0,(D20-C20)/C20))</f>
        <v>0</v>
      </c>
      <c r="J20" s="101">
        <f t="shared" ref="J20:J35" si="7">IF(AND(ROUND(D20,0)=0,E20&gt;D20),"INF",IF(AND(ROUND(D20,0)=0,ROUND(E20,0)=0),0,(E20-D20)/D20))</f>
        <v>0</v>
      </c>
      <c r="K20" s="101">
        <f t="shared" ref="K20:K35" si="8">IF(AND(ROUND(E20,0)=0,F20&gt;E20),"INF",IF(AND(ROUND(E20,0)=0,ROUND(F20,0)=0),0,(F20-E20)/E20))</f>
        <v>0</v>
      </c>
      <c r="L20" s="101">
        <f t="shared" ref="L20:L35" si="9">IF(AND(ROUND(F20,0)=0,G20&gt;F20),"INF",IF(AND(ROUND(F20,0)=0,ROUND(G20,0)=0),0,(G20-F20)/F20))</f>
        <v>0</v>
      </c>
    </row>
    <row r="21" spans="1:12" x14ac:dyDescent="0.3">
      <c r="A21" s="566"/>
      <c r="B21" s="103" t="s">
        <v>93</v>
      </c>
      <c r="C21" s="40"/>
      <c r="D21" s="40"/>
      <c r="E21" s="40"/>
      <c r="F21" s="40"/>
      <c r="G21" s="40"/>
      <c r="I21" s="101">
        <f t="shared" si="6"/>
        <v>0</v>
      </c>
      <c r="J21" s="101">
        <f t="shared" si="7"/>
        <v>0</v>
      </c>
      <c r="K21" s="101">
        <f t="shared" si="8"/>
        <v>0</v>
      </c>
      <c r="L21" s="101">
        <f t="shared" si="9"/>
        <v>0</v>
      </c>
    </row>
    <row r="22" spans="1:12" x14ac:dyDescent="0.3">
      <c r="A22" s="566"/>
      <c r="B22" s="56" t="s">
        <v>48</v>
      </c>
      <c r="C22" s="7">
        <f>SUM(C20:C21)</f>
        <v>0</v>
      </c>
      <c r="D22" s="7">
        <f t="shared" ref="D22:E22" si="10">SUM(D20:D21)</f>
        <v>0</v>
      </c>
      <c r="E22" s="7">
        <f t="shared" si="10"/>
        <v>0</v>
      </c>
      <c r="F22" s="7">
        <f t="shared" ref="F22:G22" si="11">SUM(F20:F21)</f>
        <v>0</v>
      </c>
      <c r="G22" s="7">
        <f t="shared" si="11"/>
        <v>0</v>
      </c>
      <c r="I22" s="101">
        <f t="shared" si="6"/>
        <v>0</v>
      </c>
      <c r="J22" s="101">
        <f t="shared" si="7"/>
        <v>0</v>
      </c>
      <c r="K22" s="101">
        <f t="shared" si="8"/>
        <v>0</v>
      </c>
      <c r="L22" s="101">
        <f t="shared" si="9"/>
        <v>0</v>
      </c>
    </row>
    <row r="23" spans="1:12" ht="13.5" customHeight="1" x14ac:dyDescent="0.3">
      <c r="A23" s="566" t="s">
        <v>6</v>
      </c>
      <c r="B23" s="103" t="s">
        <v>70</v>
      </c>
      <c r="C23" s="40"/>
      <c r="D23" s="40"/>
      <c r="E23" s="40"/>
      <c r="F23" s="40"/>
      <c r="G23" s="40"/>
      <c r="I23" s="101">
        <f t="shared" si="6"/>
        <v>0</v>
      </c>
      <c r="J23" s="101">
        <f t="shared" si="7"/>
        <v>0</v>
      </c>
      <c r="K23" s="101">
        <f t="shared" si="8"/>
        <v>0</v>
      </c>
      <c r="L23" s="101">
        <f t="shared" si="9"/>
        <v>0</v>
      </c>
    </row>
    <row r="24" spans="1:12" x14ac:dyDescent="0.3">
      <c r="A24" s="566"/>
      <c r="B24" s="103" t="s">
        <v>93</v>
      </c>
      <c r="C24" s="40"/>
      <c r="D24" s="40"/>
      <c r="E24" s="40"/>
      <c r="F24" s="40"/>
      <c r="G24" s="40"/>
      <c r="I24" s="101">
        <f t="shared" si="6"/>
        <v>0</v>
      </c>
      <c r="J24" s="101">
        <f t="shared" si="7"/>
        <v>0</v>
      </c>
      <c r="K24" s="101">
        <f t="shared" si="8"/>
        <v>0</v>
      </c>
      <c r="L24" s="101">
        <f t="shared" si="9"/>
        <v>0</v>
      </c>
    </row>
    <row r="25" spans="1:12" x14ac:dyDescent="0.3">
      <c r="A25" s="566"/>
      <c r="B25" s="56" t="s">
        <v>48</v>
      </c>
      <c r="C25" s="7">
        <f>SUM(C23:C24)</f>
        <v>0</v>
      </c>
      <c r="D25" s="7">
        <f t="shared" ref="D25:E25" si="12">SUM(D23:D24)</f>
        <v>0</v>
      </c>
      <c r="E25" s="7">
        <f t="shared" si="12"/>
        <v>0</v>
      </c>
      <c r="F25" s="7">
        <f t="shared" ref="F25:G25" si="13">SUM(F23:F24)</f>
        <v>0</v>
      </c>
      <c r="G25" s="7">
        <f t="shared" si="13"/>
        <v>0</v>
      </c>
      <c r="I25" s="101">
        <f t="shared" si="6"/>
        <v>0</v>
      </c>
      <c r="J25" s="101">
        <f t="shared" si="7"/>
        <v>0</v>
      </c>
      <c r="K25" s="101">
        <f t="shared" si="8"/>
        <v>0</v>
      </c>
      <c r="L25" s="101">
        <f t="shared" si="9"/>
        <v>0</v>
      </c>
    </row>
    <row r="26" spans="1:12" ht="13.5" customHeight="1" x14ac:dyDescent="0.3">
      <c r="A26" s="566" t="s">
        <v>40</v>
      </c>
      <c r="B26" s="103" t="s">
        <v>70</v>
      </c>
      <c r="C26" s="40"/>
      <c r="D26" s="40"/>
      <c r="E26" s="40"/>
      <c r="F26" s="40"/>
      <c r="G26" s="40"/>
      <c r="I26" s="101">
        <f t="shared" si="6"/>
        <v>0</v>
      </c>
      <c r="J26" s="101">
        <f t="shared" si="7"/>
        <v>0</v>
      </c>
      <c r="K26" s="101">
        <f t="shared" si="8"/>
        <v>0</v>
      </c>
      <c r="L26" s="101">
        <f t="shared" si="9"/>
        <v>0</v>
      </c>
    </row>
    <row r="27" spans="1:12" x14ac:dyDescent="0.3">
      <c r="A27" s="566"/>
      <c r="B27" s="103" t="s">
        <v>93</v>
      </c>
      <c r="C27" s="40"/>
      <c r="D27" s="40"/>
      <c r="E27" s="40"/>
      <c r="F27" s="40"/>
      <c r="G27" s="40"/>
      <c r="I27" s="101">
        <f t="shared" si="6"/>
        <v>0</v>
      </c>
      <c r="J27" s="101">
        <f t="shared" si="7"/>
        <v>0</v>
      </c>
      <c r="K27" s="101">
        <f t="shared" si="8"/>
        <v>0</v>
      </c>
      <c r="L27" s="101">
        <f t="shared" si="9"/>
        <v>0</v>
      </c>
    </row>
    <row r="28" spans="1:12" x14ac:dyDescent="0.3">
      <c r="A28" s="566"/>
      <c r="B28" s="56" t="s">
        <v>48</v>
      </c>
      <c r="C28" s="7">
        <f>SUM(C26:C27)</f>
        <v>0</v>
      </c>
      <c r="D28" s="7">
        <f t="shared" ref="D28:E28" si="14">SUM(D26:D27)</f>
        <v>0</v>
      </c>
      <c r="E28" s="7">
        <f t="shared" si="14"/>
        <v>0</v>
      </c>
      <c r="F28" s="7">
        <f t="shared" ref="F28:G28" si="15">SUM(F26:F27)</f>
        <v>0</v>
      </c>
      <c r="G28" s="7">
        <f t="shared" si="15"/>
        <v>0</v>
      </c>
      <c r="I28" s="101">
        <f t="shared" si="6"/>
        <v>0</v>
      </c>
      <c r="J28" s="101">
        <f t="shared" si="7"/>
        <v>0</v>
      </c>
      <c r="K28" s="101">
        <f t="shared" si="8"/>
        <v>0</v>
      </c>
      <c r="L28" s="101">
        <f t="shared" si="9"/>
        <v>0</v>
      </c>
    </row>
    <row r="29" spans="1:12" ht="13.5" customHeight="1" x14ac:dyDescent="0.3">
      <c r="A29" s="566" t="s">
        <v>8</v>
      </c>
      <c r="B29" s="103" t="s">
        <v>70</v>
      </c>
      <c r="C29" s="40"/>
      <c r="D29" s="40"/>
      <c r="E29" s="40"/>
      <c r="F29" s="40"/>
      <c r="G29" s="40"/>
      <c r="I29" s="101">
        <f t="shared" si="6"/>
        <v>0</v>
      </c>
      <c r="J29" s="101">
        <f t="shared" si="7"/>
        <v>0</v>
      </c>
      <c r="K29" s="101">
        <f t="shared" si="8"/>
        <v>0</v>
      </c>
      <c r="L29" s="101">
        <f t="shared" si="9"/>
        <v>0</v>
      </c>
    </row>
    <row r="30" spans="1:12" x14ac:dyDescent="0.3">
      <c r="A30" s="566"/>
      <c r="B30" s="103" t="s">
        <v>93</v>
      </c>
      <c r="C30" s="40"/>
      <c r="D30" s="40"/>
      <c r="E30" s="40"/>
      <c r="F30" s="40"/>
      <c r="G30" s="40"/>
      <c r="I30" s="101">
        <f t="shared" si="6"/>
        <v>0</v>
      </c>
      <c r="J30" s="101">
        <f t="shared" si="7"/>
        <v>0</v>
      </c>
      <c r="K30" s="101">
        <f t="shared" si="8"/>
        <v>0</v>
      </c>
      <c r="L30" s="101">
        <f t="shared" si="9"/>
        <v>0</v>
      </c>
    </row>
    <row r="31" spans="1:12" ht="14.85" customHeight="1" x14ac:dyDescent="0.3">
      <c r="A31" s="566"/>
      <c r="B31" s="56" t="s">
        <v>48</v>
      </c>
      <c r="C31" s="7">
        <f>SUM(C29:C30)</f>
        <v>0</v>
      </c>
      <c r="D31" s="7">
        <f t="shared" ref="D31:E31" si="16">SUM(D29:D30)</f>
        <v>0</v>
      </c>
      <c r="E31" s="7">
        <f t="shared" si="16"/>
        <v>0</v>
      </c>
      <c r="F31" s="7">
        <f t="shared" ref="F31:G31" si="17">SUM(F29:F30)</f>
        <v>0</v>
      </c>
      <c r="G31" s="7">
        <f t="shared" si="17"/>
        <v>0</v>
      </c>
      <c r="I31" s="101">
        <f t="shared" si="6"/>
        <v>0</v>
      </c>
      <c r="J31" s="101">
        <f t="shared" si="7"/>
        <v>0</v>
      </c>
      <c r="K31" s="101">
        <f t="shared" si="8"/>
        <v>0</v>
      </c>
      <c r="L31" s="101">
        <f t="shared" si="9"/>
        <v>0</v>
      </c>
    </row>
    <row r="32" spans="1:12" ht="12" customHeight="1" x14ac:dyDescent="0.3">
      <c r="A32" s="567" t="s">
        <v>192</v>
      </c>
      <c r="B32" s="102" t="s">
        <v>191</v>
      </c>
      <c r="C32" s="7">
        <f t="shared" ref="C32:D32" si="18">C19</f>
        <v>0</v>
      </c>
      <c r="D32" s="7">
        <f t="shared" si="18"/>
        <v>0</v>
      </c>
      <c r="E32" s="7">
        <f t="shared" ref="E32:G32" si="19">E19</f>
        <v>0</v>
      </c>
      <c r="F32" s="7">
        <f t="shared" si="19"/>
        <v>0</v>
      </c>
      <c r="G32" s="7">
        <f t="shared" si="19"/>
        <v>0</v>
      </c>
      <c r="I32" s="101">
        <f t="shared" si="6"/>
        <v>0</v>
      </c>
      <c r="J32" s="101">
        <f t="shared" si="7"/>
        <v>0</v>
      </c>
      <c r="K32" s="101">
        <f t="shared" si="8"/>
        <v>0</v>
      </c>
      <c r="L32" s="101">
        <f t="shared" si="9"/>
        <v>0</v>
      </c>
    </row>
    <row r="33" spans="1:12" ht="13.5" customHeight="1" x14ac:dyDescent="0.3">
      <c r="A33" s="568"/>
      <c r="B33" s="103" t="s">
        <v>70</v>
      </c>
      <c r="C33" s="7">
        <f t="shared" ref="C33:D34" si="20">SUM(C20,C23,C26,C29)</f>
        <v>0</v>
      </c>
      <c r="D33" s="7">
        <f t="shared" si="20"/>
        <v>0</v>
      </c>
      <c r="E33" s="7">
        <f t="shared" ref="E33:G33" si="21">SUM(E20,E23,E26,E29)</f>
        <v>0</v>
      </c>
      <c r="F33" s="7">
        <f t="shared" si="21"/>
        <v>0</v>
      </c>
      <c r="G33" s="7">
        <f t="shared" si="21"/>
        <v>0</v>
      </c>
      <c r="I33" s="101">
        <f t="shared" si="6"/>
        <v>0</v>
      </c>
      <c r="J33" s="101">
        <f t="shared" si="7"/>
        <v>0</v>
      </c>
      <c r="K33" s="101">
        <f t="shared" si="8"/>
        <v>0</v>
      </c>
      <c r="L33" s="101">
        <f t="shared" si="9"/>
        <v>0</v>
      </c>
    </row>
    <row r="34" spans="1:12" x14ac:dyDescent="0.3">
      <c r="A34" s="568"/>
      <c r="B34" s="103" t="s">
        <v>93</v>
      </c>
      <c r="C34" s="7">
        <f t="shared" si="20"/>
        <v>0</v>
      </c>
      <c r="D34" s="7">
        <f t="shared" si="20"/>
        <v>0</v>
      </c>
      <c r="E34" s="7">
        <f t="shared" ref="E34:G34" si="22">SUM(E21,E24,E27,E30)</f>
        <v>0</v>
      </c>
      <c r="F34" s="7">
        <f t="shared" si="22"/>
        <v>0</v>
      </c>
      <c r="G34" s="7">
        <f t="shared" si="22"/>
        <v>0</v>
      </c>
      <c r="I34" s="101">
        <f t="shared" si="6"/>
        <v>0</v>
      </c>
      <c r="J34" s="101">
        <f t="shared" si="7"/>
        <v>0</v>
      </c>
      <c r="K34" s="101">
        <f t="shared" si="8"/>
        <v>0</v>
      </c>
      <c r="L34" s="101">
        <f t="shared" si="9"/>
        <v>0</v>
      </c>
    </row>
    <row r="35" spans="1:12" x14ac:dyDescent="0.3">
      <c r="A35" s="569"/>
      <c r="B35" s="56" t="s">
        <v>48</v>
      </c>
      <c r="C35" s="7">
        <f t="shared" ref="C35:D35" si="23">SUM(C33:C34)</f>
        <v>0</v>
      </c>
      <c r="D35" s="7">
        <f t="shared" si="23"/>
        <v>0</v>
      </c>
      <c r="E35" s="7">
        <f t="shared" ref="E35:G35" si="24">SUM(E33:E34)</f>
        <v>0</v>
      </c>
      <c r="F35" s="7">
        <f t="shared" si="24"/>
        <v>0</v>
      </c>
      <c r="G35" s="7">
        <f t="shared" si="24"/>
        <v>0</v>
      </c>
      <c r="I35" s="101">
        <f t="shared" si="6"/>
        <v>0</v>
      </c>
      <c r="J35" s="101">
        <f t="shared" si="7"/>
        <v>0</v>
      </c>
      <c r="K35" s="101">
        <f t="shared" si="8"/>
        <v>0</v>
      </c>
      <c r="L35" s="101">
        <f t="shared" si="9"/>
        <v>0</v>
      </c>
    </row>
    <row r="36" spans="1:12" x14ac:dyDescent="0.3">
      <c r="I36" s="101"/>
      <c r="J36" s="101"/>
      <c r="K36" s="101"/>
      <c r="L36" s="101"/>
    </row>
    <row r="37" spans="1:12" x14ac:dyDescent="0.3">
      <c r="A37" s="53" t="s">
        <v>184</v>
      </c>
      <c r="B37" s="54"/>
      <c r="C37" s="54"/>
      <c r="D37" s="54"/>
      <c r="E37" s="54"/>
      <c r="F37" s="54"/>
      <c r="G37" s="54"/>
      <c r="I37" s="54"/>
      <c r="J37" s="54"/>
      <c r="K37" s="54"/>
      <c r="L37" s="54"/>
    </row>
    <row r="39" spans="1:12" s="18" customFormat="1" ht="37.35" customHeight="1" x14ac:dyDescent="0.3">
      <c r="A39" s="55" t="s">
        <v>46</v>
      </c>
      <c r="B39" s="55" t="s">
        <v>0</v>
      </c>
      <c r="C39" s="9" t="s">
        <v>402</v>
      </c>
      <c r="D39" s="9" t="s">
        <v>371</v>
      </c>
      <c r="E39" s="9" t="s">
        <v>372</v>
      </c>
      <c r="F39" s="9" t="s">
        <v>373</v>
      </c>
      <c r="G39" s="9" t="s">
        <v>374</v>
      </c>
      <c r="H39" s="4"/>
      <c r="I39" s="9" t="s">
        <v>403</v>
      </c>
      <c r="J39" s="9" t="s">
        <v>518</v>
      </c>
      <c r="K39" s="9" t="s">
        <v>519</v>
      </c>
      <c r="L39" s="9" t="s">
        <v>520</v>
      </c>
    </row>
    <row r="40" spans="1:12" x14ac:dyDescent="0.3">
      <c r="A40" s="156" t="s">
        <v>39</v>
      </c>
      <c r="B40" s="103" t="s">
        <v>170</v>
      </c>
      <c r="C40" s="40"/>
      <c r="D40" s="40"/>
      <c r="E40" s="40"/>
      <c r="F40" s="40"/>
      <c r="G40" s="40"/>
      <c r="I40" s="101">
        <f>IF(AND(ROUND(C40,0)=0,D40&gt;C40),"INF",IF(AND(ROUND(C40,0)=0,ROUND(D40,0)=0),0,(D40-C40)/C40))</f>
        <v>0</v>
      </c>
      <c r="J40" s="101">
        <f t="shared" ref="J40:L40" si="25">IF(AND(ROUND(D40,0)=0,E40&gt;D40),"INF",IF(AND(ROUND(D40,0)=0,ROUND(E40,0)=0),0,(E40-D40)/D40))</f>
        <v>0</v>
      </c>
      <c r="K40" s="101">
        <f t="shared" si="25"/>
        <v>0</v>
      </c>
      <c r="L40" s="101">
        <f t="shared" si="25"/>
        <v>0</v>
      </c>
    </row>
    <row r="41" spans="1:12" x14ac:dyDescent="0.3">
      <c r="A41" s="155" t="s">
        <v>6</v>
      </c>
      <c r="B41" s="103" t="s">
        <v>170</v>
      </c>
      <c r="C41" s="40"/>
      <c r="D41" s="40"/>
      <c r="E41" s="40"/>
      <c r="F41" s="40"/>
      <c r="G41" s="40"/>
      <c r="I41" s="101">
        <f t="shared" ref="I41:I43" si="26">IF(AND(ROUND(C41,0)=0,D41&gt;C41),"INF",IF(AND(ROUND(C41,0)=0,ROUND(D41,0)=0),0,(D41-C41)/C41))</f>
        <v>0</v>
      </c>
      <c r="J41" s="101">
        <f t="shared" ref="J41:J43" si="27">IF(AND(ROUND(D41,0)=0,E41&gt;D41),"INF",IF(AND(ROUND(D41,0)=0,ROUND(E41,0)=0),0,(E41-D41)/D41))</f>
        <v>0</v>
      </c>
      <c r="K41" s="101">
        <f t="shared" ref="K41:K43" si="28">IF(AND(ROUND(E41,0)=0,F41&gt;E41),"INF",IF(AND(ROUND(E41,0)=0,ROUND(F41,0)=0),0,(F41-E41)/E41))</f>
        <v>0</v>
      </c>
      <c r="L41" s="101">
        <f t="shared" ref="L41:L42" si="29">IF(AND(ROUND(F41,0)=0,G41&gt;F41),"INF",IF(AND(ROUND(F41,0)=0,ROUND(G41,0)=0),0,(G41-F41)/F41))</f>
        <v>0</v>
      </c>
    </row>
    <row r="42" spans="1:12" x14ac:dyDescent="0.3">
      <c r="A42" s="155" t="s">
        <v>40</v>
      </c>
      <c r="B42" s="103" t="s">
        <v>170</v>
      </c>
      <c r="C42" s="40"/>
      <c r="D42" s="40"/>
      <c r="E42" s="40"/>
      <c r="F42" s="40"/>
      <c r="G42" s="40"/>
      <c r="I42" s="101">
        <f t="shared" si="26"/>
        <v>0</v>
      </c>
      <c r="J42" s="101">
        <f t="shared" si="27"/>
        <v>0</v>
      </c>
      <c r="K42" s="101">
        <f t="shared" si="28"/>
        <v>0</v>
      </c>
      <c r="L42" s="101">
        <f t="shared" si="29"/>
        <v>0</v>
      </c>
    </row>
    <row r="43" spans="1:12" x14ac:dyDescent="0.3">
      <c r="A43" s="155" t="s">
        <v>8</v>
      </c>
      <c r="B43" s="103" t="s">
        <v>171</v>
      </c>
      <c r="C43" s="40"/>
      <c r="D43" s="40"/>
      <c r="E43" s="40"/>
      <c r="F43" s="40"/>
      <c r="G43" s="40"/>
      <c r="I43" s="101">
        <f t="shared" si="26"/>
        <v>0</v>
      </c>
      <c r="J43" s="101">
        <f t="shared" si="27"/>
        <v>0</v>
      </c>
      <c r="K43" s="101">
        <f t="shared" si="28"/>
        <v>0</v>
      </c>
      <c r="L43" s="101">
        <f>IF(AND(ROUND(F43,0)=0,G43&gt;F43),"INF",IF(AND(ROUND(F43,0)=0,ROUND(G43,0)=0),0,(G43-F43)/F43))</f>
        <v>0</v>
      </c>
    </row>
    <row r="44" spans="1:12" x14ac:dyDescent="0.3">
      <c r="B44" s="5" t="s">
        <v>172</v>
      </c>
    </row>
  </sheetData>
  <mergeCells count="5">
    <mergeCell ref="A32:A35"/>
    <mergeCell ref="A26:A28"/>
    <mergeCell ref="A29:A31"/>
    <mergeCell ref="A20:A22"/>
    <mergeCell ref="A23:A25"/>
  </mergeCells>
  <phoneticPr fontId="17" type="noConversion"/>
  <conditionalFormatting sqref="C9:G12">
    <cfRule type="containsText" dxfId="109" priority="83" operator="containsText" text="ntitulé">
      <formula>NOT(ISERROR(SEARCH("ntitulé",C9)))</formula>
    </cfRule>
    <cfRule type="containsBlanks" dxfId="108" priority="84">
      <formula>LEN(TRIM(C9))=0</formula>
    </cfRule>
  </conditionalFormatting>
  <conditionalFormatting sqref="C19:G21">
    <cfRule type="containsText" dxfId="107" priority="73" operator="containsText" text="ntitulé">
      <formula>NOT(ISERROR(SEARCH("ntitulé",C19)))</formula>
    </cfRule>
    <cfRule type="containsBlanks" dxfId="106" priority="74">
      <formula>LEN(TRIM(C19))=0</formula>
    </cfRule>
  </conditionalFormatting>
  <conditionalFormatting sqref="C23:G24">
    <cfRule type="containsText" dxfId="105" priority="71" operator="containsText" text="ntitulé">
      <formula>NOT(ISERROR(SEARCH("ntitulé",C23)))</formula>
    </cfRule>
    <cfRule type="containsBlanks" dxfId="104" priority="72">
      <formula>LEN(TRIM(C23))=0</formula>
    </cfRule>
  </conditionalFormatting>
  <conditionalFormatting sqref="C26:G27">
    <cfRule type="containsText" dxfId="103" priority="69" operator="containsText" text="ntitulé">
      <formula>NOT(ISERROR(SEARCH("ntitulé",C26)))</formula>
    </cfRule>
    <cfRule type="containsBlanks" dxfId="102" priority="70">
      <formula>LEN(TRIM(C26))=0</formula>
    </cfRule>
  </conditionalFormatting>
  <conditionalFormatting sqref="C29:G30">
    <cfRule type="containsText" dxfId="101" priority="67" operator="containsText" text="ntitulé">
      <formula>NOT(ISERROR(SEARCH("ntitulé",C29)))</formula>
    </cfRule>
    <cfRule type="containsBlanks" dxfId="100" priority="68">
      <formula>LEN(TRIM(C29))=0</formula>
    </cfRule>
  </conditionalFormatting>
  <conditionalFormatting sqref="C40:G43">
    <cfRule type="containsText" dxfId="99" priority="17" operator="containsText" text="ntitulé">
      <formula>NOT(ISERROR(SEARCH("ntitulé",C40)))</formula>
    </cfRule>
    <cfRule type="containsBlanks" dxfId="98" priority="18">
      <formula>LEN(TRIM(C40))=0</formula>
    </cfRule>
  </conditionalFormatting>
  <pageMargins left="0.7" right="0.7" top="0.75" bottom="0.75" header="0.3" footer="0.3"/>
  <pageSetup paperSize="9" scale="65"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V91"/>
  <sheetViews>
    <sheetView showGridLines="0" zoomScale="90" zoomScaleNormal="90" workbookViewId="0">
      <selection activeCell="O3" sqref="O3"/>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TAB00!B45&amp;" : "&amp;TAB00!C45</f>
        <v>TAB4.1.1 : Tarifs de prélèvement T-MT, MT, T-BT et BT &gt; 56 kVA - 2026</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82" t="s">
        <v>110</v>
      </c>
      <c r="D6" s="582"/>
      <c r="E6" s="582"/>
      <c r="F6" s="582"/>
      <c r="G6" s="582"/>
      <c r="H6" s="582"/>
      <c r="I6" s="582"/>
      <c r="J6" s="586" t="s">
        <v>408</v>
      </c>
      <c r="K6" s="586"/>
      <c r="L6" s="586"/>
      <c r="M6" s="586"/>
      <c r="N6" s="579" t="str">
        <f>IF(TAB00!C11=0,"# Nom du GRD",TAB00!C11)</f>
        <v># Nom du GRD</v>
      </c>
      <c r="O6" s="579"/>
      <c r="P6" s="579"/>
      <c r="Q6" s="579"/>
      <c r="R6" s="579"/>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80" t="s">
        <v>111</v>
      </c>
      <c r="D8" s="580"/>
      <c r="E8" s="580"/>
      <c r="F8" s="580"/>
      <c r="G8" s="581" t="str">
        <f>"du 01.01.20"&amp;RIGHT(A2,2)&amp;" au 31.12.20"&amp;RIGHT(A2,2)</f>
        <v>du 01.01.2026 au 31.12.2026</v>
      </c>
      <c r="H8" s="581"/>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83" t="s">
        <v>5</v>
      </c>
      <c r="M10" s="584"/>
      <c r="N10" s="583" t="s">
        <v>6</v>
      </c>
      <c r="O10" s="584"/>
      <c r="P10" s="583" t="s">
        <v>7</v>
      </c>
      <c r="Q10" s="585"/>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481" t="s">
        <v>255</v>
      </c>
      <c r="N16" s="230" t="s">
        <v>98</v>
      </c>
      <c r="O16" s="481" t="s">
        <v>255</v>
      </c>
      <c r="P16" s="230" t="s">
        <v>98</v>
      </c>
      <c r="Q16" s="484"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481" t="s">
        <v>255</v>
      </c>
      <c r="N17" s="230" t="s">
        <v>98</v>
      </c>
      <c r="O17" s="481" t="s">
        <v>255</v>
      </c>
      <c r="P17" s="230" t="s">
        <v>98</v>
      </c>
      <c r="Q17" s="484"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87" t="s">
        <v>98</v>
      </c>
      <c r="M18" s="588"/>
      <c r="N18" s="587" t="s">
        <v>98</v>
      </c>
      <c r="O18" s="588"/>
      <c r="P18" s="587" t="s">
        <v>98</v>
      </c>
      <c r="Q18" s="589"/>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481" t="s">
        <v>255</v>
      </c>
      <c r="N20" s="230" t="s">
        <v>255</v>
      </c>
      <c r="O20" s="481" t="s">
        <v>255</v>
      </c>
      <c r="P20" s="230" t="s">
        <v>255</v>
      </c>
      <c r="Q20" s="484"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482" t="s">
        <v>255</v>
      </c>
      <c r="N23" s="280" t="s">
        <v>255</v>
      </c>
      <c r="O23" s="482" t="s">
        <v>255</v>
      </c>
      <c r="P23" s="280" t="s">
        <v>255</v>
      </c>
      <c r="Q23" s="483"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90" t="s">
        <v>98</v>
      </c>
      <c r="M25" s="591"/>
      <c r="N25" s="590" t="s">
        <v>98</v>
      </c>
      <c r="O25" s="591"/>
      <c r="P25" s="590" t="s">
        <v>98</v>
      </c>
      <c r="Q25" s="598"/>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92" t="s">
        <v>98</v>
      </c>
      <c r="M28" s="593"/>
      <c r="N28" s="592" t="s">
        <v>98</v>
      </c>
      <c r="O28" s="593"/>
      <c r="P28" s="592" t="s">
        <v>98</v>
      </c>
      <c r="Q28" s="593"/>
      <c r="R28" s="389" t="s">
        <v>98</v>
      </c>
      <c r="S28" s="177"/>
      <c r="T28" s="160"/>
      <c r="U28" s="160"/>
      <c r="V28" s="160"/>
    </row>
    <row r="29" spans="2:22" x14ac:dyDescent="0.25">
      <c r="B29" s="175"/>
      <c r="C29" s="186"/>
      <c r="D29" s="168"/>
      <c r="E29" s="168"/>
      <c r="F29" s="160"/>
      <c r="G29" s="164" t="s">
        <v>106</v>
      </c>
      <c r="H29" s="165"/>
      <c r="I29" s="165"/>
      <c r="J29" s="166" t="s">
        <v>101</v>
      </c>
      <c r="K29" s="291" t="s">
        <v>107</v>
      </c>
      <c r="L29" s="594" t="s">
        <v>98</v>
      </c>
      <c r="M29" s="595"/>
      <c r="N29" s="594" t="s">
        <v>98</v>
      </c>
      <c r="O29" s="595"/>
      <c r="P29" s="594" t="s">
        <v>98</v>
      </c>
      <c r="Q29" s="59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96" t="s">
        <v>98</v>
      </c>
      <c r="M30" s="597"/>
      <c r="N30" s="596" t="s">
        <v>98</v>
      </c>
      <c r="O30" s="597"/>
      <c r="P30" s="596" t="s">
        <v>98</v>
      </c>
      <c r="Q30" s="59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90" t="s">
        <v>98</v>
      </c>
      <c r="M32" s="591"/>
      <c r="N32" s="590" t="s">
        <v>98</v>
      </c>
      <c r="O32" s="591"/>
      <c r="P32" s="590" t="s">
        <v>98</v>
      </c>
      <c r="Q32" s="591"/>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77" t="s">
        <v>112</v>
      </c>
      <c r="E36" s="577"/>
      <c r="F36" s="577"/>
      <c r="G36" s="577"/>
      <c r="H36" s="577"/>
      <c r="I36" s="57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75" t="s">
        <v>310</v>
      </c>
      <c r="E38" s="575"/>
      <c r="F38" s="575"/>
      <c r="G38" s="575"/>
      <c r="H38" s="575"/>
      <c r="I38" s="575"/>
      <c r="J38" s="575"/>
      <c r="K38" s="575"/>
      <c r="L38" s="575"/>
      <c r="M38" s="575"/>
      <c r="N38" s="575"/>
      <c r="O38" s="575"/>
      <c r="P38" s="575"/>
      <c r="Q38" s="575"/>
      <c r="R38" s="575"/>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75" t="s">
        <v>313</v>
      </c>
      <c r="E42" s="575"/>
      <c r="F42" s="575"/>
      <c r="G42" s="575"/>
      <c r="H42" s="575"/>
      <c r="I42" s="575"/>
      <c r="J42" s="575"/>
      <c r="K42" s="575"/>
      <c r="L42" s="575"/>
      <c r="M42" s="575"/>
      <c r="N42" s="575"/>
      <c r="O42" s="575"/>
      <c r="P42" s="575"/>
      <c r="Q42" s="575"/>
      <c r="R42" s="575"/>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78" t="s">
        <v>314</v>
      </c>
      <c r="F44" s="578"/>
      <c r="G44" s="578"/>
      <c r="H44" s="578"/>
      <c r="I44" s="578"/>
      <c r="J44" s="578"/>
      <c r="K44" s="578"/>
      <c r="L44" s="578"/>
      <c r="M44" s="578"/>
      <c r="N44" s="578"/>
      <c r="O44" s="578"/>
      <c r="P44" s="578"/>
      <c r="Q44" s="578"/>
      <c r="R44" s="578"/>
      <c r="S44" s="392"/>
    </row>
    <row r="45" spans="2:22" ht="15" customHeight="1" x14ac:dyDescent="0.25">
      <c r="B45" s="314"/>
      <c r="C45" s="317"/>
      <c r="D45" s="318" t="s">
        <v>255</v>
      </c>
      <c r="E45" s="578" t="s">
        <v>315</v>
      </c>
      <c r="F45" s="578"/>
      <c r="G45" s="578"/>
      <c r="H45" s="578"/>
      <c r="I45" s="578"/>
      <c r="J45" s="578"/>
      <c r="K45" s="578"/>
      <c r="L45" s="578"/>
      <c r="M45" s="578"/>
      <c r="N45" s="578"/>
      <c r="O45" s="578"/>
      <c r="P45" s="578"/>
      <c r="Q45" s="578"/>
      <c r="R45" s="578"/>
      <c r="S45" s="392"/>
    </row>
    <row r="46" spans="2:22" ht="15" customHeight="1" x14ac:dyDescent="0.25">
      <c r="B46" s="314"/>
      <c r="C46" s="317"/>
      <c r="D46" s="319" t="s">
        <v>255</v>
      </c>
      <c r="E46" s="575" t="s">
        <v>316</v>
      </c>
      <c r="F46" s="575"/>
      <c r="G46" s="575"/>
      <c r="H46" s="575"/>
      <c r="I46" s="575"/>
      <c r="J46" s="575"/>
      <c r="K46" s="575"/>
      <c r="L46" s="575"/>
      <c r="M46" s="575"/>
      <c r="N46" s="575"/>
      <c r="O46" s="575"/>
      <c r="P46" s="575"/>
      <c r="Q46" s="575"/>
      <c r="R46" s="575"/>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74" t="s">
        <v>466</v>
      </c>
      <c r="F48" s="574"/>
      <c r="G48" s="574"/>
      <c r="H48" s="574"/>
      <c r="I48" s="574"/>
      <c r="J48" s="574"/>
      <c r="K48" s="574"/>
      <c r="L48" s="574"/>
      <c r="M48" s="574"/>
      <c r="N48" s="574"/>
      <c r="O48" s="574"/>
      <c r="P48" s="574"/>
      <c r="Q48" s="574"/>
      <c r="R48" s="574"/>
      <c r="S48" s="392"/>
    </row>
    <row r="49" spans="2:19" ht="5.0999999999999996" customHeight="1" x14ac:dyDescent="0.25">
      <c r="B49" s="314"/>
      <c r="C49" s="317"/>
      <c r="D49" s="575"/>
      <c r="E49" s="575"/>
      <c r="F49" s="575"/>
      <c r="G49" s="575"/>
      <c r="H49" s="575"/>
      <c r="I49" s="575"/>
      <c r="J49" s="575"/>
      <c r="K49" s="575"/>
      <c r="L49" s="575"/>
      <c r="M49" s="575"/>
      <c r="N49" s="575"/>
      <c r="O49" s="575"/>
      <c r="P49" s="575"/>
      <c r="Q49" s="575"/>
      <c r="R49" s="575"/>
      <c r="S49" s="392"/>
    </row>
    <row r="50" spans="2:19" ht="45.75" customHeight="1" x14ac:dyDescent="0.25">
      <c r="B50" s="314"/>
      <c r="C50" s="317"/>
      <c r="D50" s="319" t="s">
        <v>255</v>
      </c>
      <c r="E50" s="575" t="s">
        <v>405</v>
      </c>
      <c r="F50" s="575"/>
      <c r="G50" s="575"/>
      <c r="H50" s="575"/>
      <c r="I50" s="575"/>
      <c r="J50" s="575"/>
      <c r="K50" s="575"/>
      <c r="L50" s="575"/>
      <c r="M50" s="575"/>
      <c r="N50" s="575"/>
      <c r="O50" s="575"/>
      <c r="P50" s="575"/>
      <c r="Q50" s="575"/>
      <c r="R50" s="575"/>
      <c r="S50" s="392"/>
    </row>
    <row r="51" spans="2:19" ht="14.25" customHeight="1" x14ac:dyDescent="0.25">
      <c r="B51" s="314"/>
      <c r="C51" s="317"/>
      <c r="D51" s="319" t="s">
        <v>255</v>
      </c>
      <c r="E51" s="575" t="s">
        <v>318</v>
      </c>
      <c r="F51" s="575"/>
      <c r="G51" s="575"/>
      <c r="H51" s="575"/>
      <c r="I51" s="575"/>
      <c r="J51" s="575"/>
      <c r="K51" s="575"/>
      <c r="L51" s="575"/>
      <c r="M51" s="575"/>
      <c r="N51" s="575"/>
      <c r="O51" s="575"/>
      <c r="P51" s="575"/>
      <c r="Q51" s="575"/>
      <c r="R51" s="575"/>
      <c r="S51" s="392"/>
    </row>
    <row r="52" spans="2:19" ht="14.25" customHeight="1" x14ac:dyDescent="0.25">
      <c r="B52" s="314"/>
      <c r="C52" s="317"/>
      <c r="D52" s="319" t="s">
        <v>255</v>
      </c>
      <c r="E52" s="575" t="s">
        <v>319</v>
      </c>
      <c r="F52" s="575"/>
      <c r="G52" s="575"/>
      <c r="H52" s="575"/>
      <c r="I52" s="575"/>
      <c r="J52" s="575"/>
      <c r="K52" s="575"/>
      <c r="L52" s="575"/>
      <c r="M52" s="575"/>
      <c r="N52" s="575"/>
      <c r="O52" s="575"/>
      <c r="P52" s="575"/>
      <c r="Q52" s="575"/>
      <c r="R52" s="575"/>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75" t="s">
        <v>322</v>
      </c>
      <c r="F56" s="575"/>
      <c r="G56" s="575"/>
      <c r="H56" s="575"/>
      <c r="I56" s="575"/>
      <c r="J56" s="575"/>
      <c r="K56" s="575"/>
      <c r="L56" s="575"/>
      <c r="M56" s="575"/>
      <c r="N56" s="575"/>
      <c r="O56" s="575"/>
      <c r="P56" s="575"/>
      <c r="Q56" s="575"/>
      <c r="R56" s="575"/>
      <c r="S56" s="392"/>
    </row>
    <row r="57" spans="2:19" ht="14.25" hidden="1" customHeight="1" x14ac:dyDescent="0.25">
      <c r="B57" s="314"/>
      <c r="C57" s="317"/>
      <c r="D57" s="322" t="s">
        <v>255</v>
      </c>
      <c r="E57" s="575" t="s">
        <v>323</v>
      </c>
      <c r="F57" s="575"/>
      <c r="G57" s="575"/>
      <c r="H57" s="575"/>
      <c r="I57" s="575"/>
      <c r="J57" s="575"/>
      <c r="K57" s="575"/>
      <c r="L57" s="575"/>
      <c r="M57" s="575"/>
      <c r="N57" s="575"/>
      <c r="O57" s="575"/>
      <c r="P57" s="575"/>
      <c r="Q57" s="575"/>
      <c r="R57" s="575"/>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75" t="s">
        <v>326</v>
      </c>
      <c r="F61" s="575"/>
      <c r="G61" s="575"/>
      <c r="H61" s="575"/>
      <c r="I61" s="575"/>
      <c r="J61" s="575"/>
      <c r="K61" s="575"/>
      <c r="L61" s="575"/>
      <c r="M61" s="575"/>
      <c r="N61" s="575"/>
      <c r="O61" s="575"/>
      <c r="P61" s="575"/>
      <c r="Q61" s="575"/>
      <c r="R61" s="575"/>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75" t="s">
        <v>329</v>
      </c>
      <c r="F65" s="576"/>
      <c r="G65" s="576"/>
      <c r="H65" s="576"/>
      <c r="I65" s="576"/>
      <c r="J65" s="576"/>
      <c r="K65" s="576"/>
      <c r="L65" s="576"/>
      <c r="M65" s="576"/>
      <c r="N65" s="576"/>
      <c r="O65" s="576"/>
      <c r="P65" s="576"/>
      <c r="Q65" s="311"/>
      <c r="R65" s="311"/>
      <c r="S65" s="392"/>
    </row>
    <row r="66" spans="2:19" ht="14.25" customHeight="1" x14ac:dyDescent="0.25">
      <c r="B66" s="314"/>
      <c r="C66" s="317"/>
      <c r="D66" s="319" t="s">
        <v>255</v>
      </c>
      <c r="E66" s="575" t="s">
        <v>338</v>
      </c>
      <c r="F66" s="576"/>
      <c r="G66" s="576"/>
      <c r="H66" s="576"/>
      <c r="I66" s="576"/>
      <c r="J66" s="576"/>
      <c r="K66" s="576"/>
      <c r="L66" s="311"/>
      <c r="M66" s="311"/>
      <c r="N66" s="311"/>
      <c r="O66" s="75"/>
      <c r="P66" s="75"/>
      <c r="Q66" s="75"/>
      <c r="R66" s="75"/>
      <c r="S66" s="392"/>
    </row>
    <row r="67" spans="2:19" ht="14.25" customHeight="1" x14ac:dyDescent="0.25">
      <c r="B67" s="314"/>
      <c r="C67" s="317"/>
      <c r="D67" s="322" t="s">
        <v>255</v>
      </c>
      <c r="E67" s="575" t="s">
        <v>330</v>
      </c>
      <c r="F67" s="575"/>
      <c r="G67" s="575"/>
      <c r="H67" s="575"/>
      <c r="I67" s="575"/>
      <c r="J67" s="575"/>
      <c r="K67" s="575"/>
      <c r="L67" s="575"/>
      <c r="M67" s="575"/>
      <c r="N67" s="575"/>
      <c r="O67" s="393"/>
      <c r="P67" s="393"/>
      <c r="Q67" s="317"/>
      <c r="R67" s="317"/>
      <c r="S67" s="392"/>
    </row>
    <row r="68" spans="2:19" ht="14.25" customHeight="1" x14ac:dyDescent="0.25">
      <c r="B68" s="314"/>
      <c r="C68" s="317"/>
      <c r="D68" s="322" t="s">
        <v>255</v>
      </c>
      <c r="E68" s="575" t="s">
        <v>331</v>
      </c>
      <c r="F68" s="575"/>
      <c r="G68" s="575"/>
      <c r="H68" s="575"/>
      <c r="I68" s="575"/>
      <c r="J68" s="575"/>
      <c r="K68" s="575"/>
      <c r="L68" s="575"/>
      <c r="M68" s="575"/>
      <c r="N68" s="575"/>
      <c r="O68" s="575"/>
      <c r="P68" s="575"/>
      <c r="Q68" s="575"/>
      <c r="R68" s="575"/>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74" t="s">
        <v>332</v>
      </c>
      <c r="E70" s="574"/>
      <c r="F70" s="574"/>
      <c r="G70" s="574"/>
      <c r="H70" s="574"/>
      <c r="I70" s="574"/>
      <c r="J70" s="574"/>
      <c r="K70" s="574"/>
      <c r="L70" s="574"/>
      <c r="M70" s="574"/>
      <c r="N70" s="574"/>
      <c r="O70" s="574"/>
      <c r="P70" s="574"/>
      <c r="Q70" s="574"/>
      <c r="R70" s="574"/>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75" t="s">
        <v>333</v>
      </c>
      <c r="F72" s="575"/>
      <c r="G72" s="575"/>
      <c r="H72" s="575"/>
      <c r="I72" s="575"/>
      <c r="J72" s="575"/>
      <c r="K72" s="575"/>
      <c r="L72" s="575"/>
      <c r="M72" s="575"/>
      <c r="N72" s="575"/>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75" t="s">
        <v>337</v>
      </c>
      <c r="F76" s="575"/>
      <c r="G76" s="575"/>
      <c r="H76" s="575"/>
      <c r="I76" s="575"/>
      <c r="J76" s="575"/>
      <c r="K76" s="575"/>
      <c r="L76" s="575"/>
      <c r="M76" s="575"/>
      <c r="N76" s="575"/>
      <c r="O76" s="317"/>
      <c r="P76" s="317"/>
      <c r="Q76" s="317"/>
      <c r="R76" s="317"/>
      <c r="S76" s="392"/>
    </row>
    <row r="77" spans="2:19" ht="14.25" hidden="1" customHeight="1" x14ac:dyDescent="0.25">
      <c r="B77" s="314"/>
      <c r="C77" s="317"/>
      <c r="D77" s="322" t="s">
        <v>255</v>
      </c>
      <c r="E77" s="575" t="s">
        <v>330</v>
      </c>
      <c r="F77" s="575"/>
      <c r="G77" s="575"/>
      <c r="H77" s="575"/>
      <c r="I77" s="575"/>
      <c r="J77" s="575"/>
      <c r="K77" s="575"/>
      <c r="L77" s="575"/>
      <c r="M77" s="575"/>
      <c r="N77" s="575"/>
      <c r="O77" s="317"/>
      <c r="P77" s="317"/>
      <c r="Q77" s="317"/>
      <c r="R77" s="317"/>
      <c r="S77" s="392"/>
    </row>
    <row r="78" spans="2:19" ht="14.25" hidden="1" customHeight="1" x14ac:dyDescent="0.25">
      <c r="B78" s="314"/>
      <c r="C78" s="317"/>
      <c r="D78" s="319" t="s">
        <v>255</v>
      </c>
      <c r="E78" s="575" t="s">
        <v>338</v>
      </c>
      <c r="F78" s="576"/>
      <c r="G78" s="576"/>
      <c r="H78" s="576"/>
      <c r="I78" s="576"/>
      <c r="J78" s="576"/>
      <c r="K78" s="576"/>
      <c r="L78" s="576"/>
      <c r="M78" s="576"/>
      <c r="N78" s="576"/>
      <c r="O78" s="576"/>
      <c r="P78" s="576"/>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74" t="s">
        <v>339</v>
      </c>
      <c r="E80" s="574"/>
      <c r="F80" s="574"/>
      <c r="G80" s="574"/>
      <c r="H80" s="574"/>
      <c r="I80" s="574"/>
      <c r="J80" s="574"/>
      <c r="K80" s="574"/>
      <c r="L80" s="574"/>
      <c r="M80" s="574"/>
      <c r="N80" s="574"/>
      <c r="O80" s="574"/>
      <c r="P80" s="574"/>
      <c r="Q80" s="574"/>
      <c r="R80" s="574"/>
      <c r="S80" s="392"/>
    </row>
    <row r="81" spans="2:19" ht="14.25" hidden="1" customHeight="1" x14ac:dyDescent="0.25">
      <c r="B81" s="314"/>
      <c r="C81" s="317"/>
      <c r="D81" s="319" t="s">
        <v>255</v>
      </c>
      <c r="E81" s="575" t="s">
        <v>340</v>
      </c>
      <c r="F81" s="576"/>
      <c r="G81" s="576"/>
      <c r="H81" s="576"/>
      <c r="I81" s="576"/>
      <c r="J81" s="576"/>
      <c r="K81" s="576"/>
      <c r="L81" s="576"/>
      <c r="M81" s="576"/>
      <c r="N81" s="576"/>
      <c r="O81" s="576"/>
      <c r="P81" s="576"/>
      <c r="Q81" s="311"/>
      <c r="R81" s="311"/>
      <c r="S81" s="392"/>
    </row>
    <row r="82" spans="2:19" ht="5.0999999999999996" customHeight="1" x14ac:dyDescent="0.25">
      <c r="B82" s="314"/>
      <c r="C82" s="317"/>
      <c r="D82" s="319"/>
      <c r="E82" s="575"/>
      <c r="F82" s="575"/>
      <c r="G82" s="575"/>
      <c r="H82" s="575"/>
      <c r="I82" s="575"/>
      <c r="J82" s="575"/>
      <c r="K82" s="575"/>
      <c r="L82" s="575"/>
      <c r="M82" s="575"/>
      <c r="N82" s="575"/>
      <c r="O82" s="575"/>
      <c r="P82" s="575"/>
      <c r="Q82" s="575"/>
      <c r="R82" s="575"/>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75" t="s">
        <v>346</v>
      </c>
      <c r="F87" s="575"/>
      <c r="G87" s="575"/>
      <c r="H87" s="575"/>
      <c r="I87" s="575"/>
      <c r="J87" s="575"/>
      <c r="K87" s="575"/>
      <c r="L87" s="575"/>
      <c r="M87" s="575"/>
      <c r="N87" s="575"/>
      <c r="O87" s="575"/>
      <c r="P87" s="575"/>
      <c r="Q87" s="575"/>
      <c r="R87" s="575"/>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75"/>
      <c r="F90" s="575"/>
      <c r="G90" s="575"/>
      <c r="H90" s="575"/>
      <c r="I90" s="575"/>
      <c r="J90" s="575"/>
      <c r="K90" s="575"/>
      <c r="L90" s="575"/>
      <c r="M90" s="575"/>
      <c r="N90" s="575"/>
      <c r="O90" s="575"/>
      <c r="P90" s="575"/>
      <c r="Q90" s="575"/>
      <c r="R90" s="575"/>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L29:M29"/>
    <mergeCell ref="L30:M30"/>
    <mergeCell ref="L32:M32"/>
    <mergeCell ref="N25:O25"/>
    <mergeCell ref="P25:Q25"/>
    <mergeCell ref="N32:O32"/>
    <mergeCell ref="P32:Q32"/>
    <mergeCell ref="N29:O29"/>
    <mergeCell ref="N30:O30"/>
    <mergeCell ref="P29:Q29"/>
    <mergeCell ref="P30:Q30"/>
    <mergeCell ref="N18:O18"/>
    <mergeCell ref="P18:Q18"/>
    <mergeCell ref="L18:M18"/>
    <mergeCell ref="L25:M25"/>
    <mergeCell ref="L28:M28"/>
    <mergeCell ref="N28:O28"/>
    <mergeCell ref="P28:Q28"/>
    <mergeCell ref="N6:R6"/>
    <mergeCell ref="C8:F8"/>
    <mergeCell ref="G8:H8"/>
    <mergeCell ref="C6:I6"/>
    <mergeCell ref="L10:M10"/>
    <mergeCell ref="N10:O10"/>
    <mergeCell ref="P10:Q10"/>
    <mergeCell ref="J6:M6"/>
    <mergeCell ref="E76:N76"/>
    <mergeCell ref="E77:N77"/>
    <mergeCell ref="E78:P78"/>
    <mergeCell ref="E72:N72"/>
    <mergeCell ref="E65:P65"/>
    <mergeCell ref="E61:R61"/>
    <mergeCell ref="E66:K66"/>
    <mergeCell ref="E67:N67"/>
    <mergeCell ref="E68:R68"/>
    <mergeCell ref="D70:R70"/>
    <mergeCell ref="E50:R50"/>
    <mergeCell ref="E51:R51"/>
    <mergeCell ref="E52:R52"/>
    <mergeCell ref="E56:R56"/>
    <mergeCell ref="E57:R57"/>
    <mergeCell ref="D36:I36"/>
    <mergeCell ref="E44:R44"/>
    <mergeCell ref="E45:R45"/>
    <mergeCell ref="E46:R46"/>
    <mergeCell ref="N49:R49"/>
    <mergeCell ref="E48:R48"/>
    <mergeCell ref="D49:M49"/>
    <mergeCell ref="D38:R38"/>
    <mergeCell ref="D42:R42"/>
    <mergeCell ref="D80:R80"/>
    <mergeCell ref="E81:P81"/>
    <mergeCell ref="E82:R82"/>
    <mergeCell ref="E87:R87"/>
    <mergeCell ref="E90:R90"/>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A533-7576-42B0-8757-58C9A2CF4698}">
  <sheetPr>
    <pageSetUpPr fitToPage="1"/>
  </sheetPr>
  <dimension ref="A2:S106"/>
  <sheetViews>
    <sheetView showGridLines="0" topLeftCell="A2" zoomScaleNormal="100" workbookViewId="0">
      <selection activeCell="L28" sqref="L28:M28"/>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TAB00!B46&amp;" : "&amp;TAB00!C46</f>
        <v>TAB4.1.2 : Tarifs de prélèvement basse tension - 2026</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618" t="s">
        <v>110</v>
      </c>
      <c r="D6" s="618"/>
      <c r="E6" s="618"/>
      <c r="F6" s="618"/>
      <c r="G6" s="618"/>
      <c r="H6" s="618"/>
      <c r="I6" s="619" t="s">
        <v>421</v>
      </c>
      <c r="J6" s="619"/>
      <c r="K6" s="402"/>
      <c r="L6" s="620" t="s">
        <v>422</v>
      </c>
      <c r="M6" s="620"/>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621" t="s">
        <v>111</v>
      </c>
      <c r="D8" s="621"/>
      <c r="E8" s="621"/>
      <c r="F8" s="621"/>
      <c r="G8" s="581" t="str">
        <f>"du 01.01.20"&amp;RIGHT(A2,2)&amp;" au 31.12.20"&amp;RIGHT(A2,2)</f>
        <v>du 01.01.2026 au 31.12.2026</v>
      </c>
      <c r="H8" s="581"/>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616" t="s">
        <v>8</v>
      </c>
      <c r="M10" s="617"/>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607" t="s">
        <v>98</v>
      </c>
      <c r="M19" s="608"/>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609" t="s">
        <v>98</v>
      </c>
      <c r="M28" s="610"/>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611" t="s">
        <v>98</v>
      </c>
      <c r="M30" s="612"/>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613" t="s">
        <v>98</v>
      </c>
      <c r="M33" s="614"/>
      <c r="N33" s="403"/>
      <c r="O33" s="400"/>
      <c r="P33" s="400"/>
      <c r="Q33" s="400"/>
    </row>
    <row r="34" spans="2:17" x14ac:dyDescent="0.25">
      <c r="B34" s="401"/>
      <c r="C34" s="417"/>
      <c r="D34" s="449"/>
      <c r="E34" s="449"/>
      <c r="F34" s="400"/>
      <c r="G34" s="436" t="s">
        <v>106</v>
      </c>
      <c r="H34" s="437"/>
      <c r="I34" s="437"/>
      <c r="J34" s="438" t="s">
        <v>101</v>
      </c>
      <c r="K34" s="291" t="s">
        <v>107</v>
      </c>
      <c r="L34" s="607" t="s">
        <v>98</v>
      </c>
      <c r="M34" s="608"/>
      <c r="N34" s="403"/>
      <c r="O34" s="400"/>
      <c r="P34" s="400"/>
      <c r="Q34" s="400"/>
    </row>
    <row r="35" spans="2:17" ht="14.4" thickBot="1" x14ac:dyDescent="0.3">
      <c r="B35" s="401"/>
      <c r="C35" s="417"/>
      <c r="D35" s="449"/>
      <c r="E35" s="449"/>
      <c r="F35" s="400"/>
      <c r="G35" s="436" t="s">
        <v>108</v>
      </c>
      <c r="H35" s="437"/>
      <c r="I35" s="437"/>
      <c r="J35" s="438" t="s">
        <v>101</v>
      </c>
      <c r="K35" s="292" t="s">
        <v>109</v>
      </c>
      <c r="L35" s="609" t="s">
        <v>98</v>
      </c>
      <c r="M35" s="610"/>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611" t="s">
        <v>98</v>
      </c>
      <c r="M37" s="612"/>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77" t="s">
        <v>112</v>
      </c>
      <c r="E41" s="577"/>
      <c r="F41" s="577"/>
      <c r="G41" s="577"/>
      <c r="H41" s="577"/>
      <c r="I41" s="57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75" t="s">
        <v>310</v>
      </c>
      <c r="E43" s="575"/>
      <c r="F43" s="575"/>
      <c r="G43" s="575"/>
      <c r="H43" s="575"/>
      <c r="I43" s="575"/>
      <c r="J43" s="575"/>
      <c r="K43" s="575"/>
      <c r="L43" s="575"/>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601" t="s">
        <v>434</v>
      </c>
      <c r="E47" s="615"/>
      <c r="F47" s="615"/>
      <c r="G47" s="615"/>
      <c r="H47" s="615"/>
      <c r="I47" s="615"/>
      <c r="J47" s="615"/>
      <c r="K47" s="615"/>
      <c r="L47" s="615"/>
      <c r="M47" s="61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601" t="s">
        <v>435</v>
      </c>
      <c r="E51" s="615"/>
      <c r="F51" s="615"/>
      <c r="G51" s="615"/>
      <c r="H51" s="615"/>
      <c r="I51" s="615"/>
      <c r="J51" s="615"/>
      <c r="K51" s="615"/>
      <c r="L51" s="615"/>
      <c r="M51" s="61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605" t="s">
        <v>436</v>
      </c>
      <c r="E55" s="605"/>
      <c r="F55" s="605"/>
      <c r="G55" s="605"/>
      <c r="H55" s="605"/>
      <c r="I55" s="605"/>
      <c r="J55" s="605"/>
      <c r="K55" s="605"/>
      <c r="L55" s="60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603" t="s">
        <v>314</v>
      </c>
      <c r="F57" s="603"/>
      <c r="G57" s="603"/>
      <c r="H57" s="603"/>
      <c r="I57" s="603"/>
      <c r="J57" s="603"/>
      <c r="K57" s="603"/>
      <c r="L57" s="603"/>
      <c r="M57" s="603"/>
      <c r="N57" s="604"/>
    </row>
    <row r="58" spans="2:17" ht="15" hidden="1" customHeight="1" x14ac:dyDescent="0.25">
      <c r="B58" s="314"/>
      <c r="C58" s="317"/>
      <c r="D58" s="467" t="s">
        <v>255</v>
      </c>
      <c r="E58" s="603" t="s">
        <v>315</v>
      </c>
      <c r="F58" s="603"/>
      <c r="G58" s="603"/>
      <c r="H58" s="603"/>
      <c r="I58" s="603"/>
      <c r="J58" s="603"/>
      <c r="K58" s="603"/>
      <c r="L58" s="603"/>
      <c r="M58" s="603"/>
      <c r="N58" s="604"/>
    </row>
    <row r="59" spans="2:17" ht="15" hidden="1" customHeight="1" x14ac:dyDescent="0.25">
      <c r="B59" s="314"/>
      <c r="C59" s="317"/>
      <c r="D59" s="469" t="s">
        <v>255</v>
      </c>
      <c r="E59" s="605" t="s">
        <v>316</v>
      </c>
      <c r="F59" s="605"/>
      <c r="G59" s="605"/>
      <c r="H59" s="605"/>
      <c r="I59" s="605"/>
      <c r="J59" s="605"/>
      <c r="K59" s="605"/>
      <c r="L59" s="605"/>
      <c r="M59" s="60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74" t="s">
        <v>437</v>
      </c>
      <c r="F61" s="574"/>
      <c r="G61" s="574"/>
      <c r="H61" s="574"/>
      <c r="I61" s="574"/>
      <c r="J61" s="574"/>
      <c r="K61" s="574"/>
      <c r="L61" s="574"/>
      <c r="M61" s="311"/>
      <c r="N61" s="316"/>
    </row>
    <row r="62" spans="2:17" ht="5.0999999999999996" customHeight="1" x14ac:dyDescent="0.25">
      <c r="B62" s="314"/>
      <c r="C62" s="317"/>
      <c r="D62" s="575"/>
      <c r="E62" s="575"/>
      <c r="F62" s="575"/>
      <c r="G62" s="575"/>
      <c r="H62" s="575"/>
      <c r="I62" s="575"/>
      <c r="J62" s="575"/>
      <c r="K62" s="575"/>
      <c r="L62" s="575"/>
      <c r="M62" s="575"/>
      <c r="N62" s="606"/>
    </row>
    <row r="63" spans="2:17" ht="26.1" customHeight="1" x14ac:dyDescent="0.25">
      <c r="B63" s="314"/>
      <c r="C63" s="317"/>
      <c r="D63" s="319" t="s">
        <v>255</v>
      </c>
      <c r="E63" s="575" t="s">
        <v>438</v>
      </c>
      <c r="F63" s="575"/>
      <c r="G63" s="575"/>
      <c r="H63" s="575"/>
      <c r="I63" s="575"/>
      <c r="J63" s="575"/>
      <c r="K63" s="575"/>
      <c r="L63" s="575"/>
      <c r="M63" s="575"/>
      <c r="N63" s="321"/>
    </row>
    <row r="64" spans="2:17" ht="26.1" customHeight="1" x14ac:dyDescent="0.25">
      <c r="B64" s="314"/>
      <c r="C64" s="317"/>
      <c r="D64" s="319" t="s">
        <v>255</v>
      </c>
      <c r="E64" s="575" t="s">
        <v>439</v>
      </c>
      <c r="F64" s="575"/>
      <c r="G64" s="575"/>
      <c r="H64" s="575"/>
      <c r="I64" s="575"/>
      <c r="J64" s="575"/>
      <c r="K64" s="575"/>
      <c r="L64" s="575"/>
      <c r="M64" s="575"/>
      <c r="N64" s="321"/>
    </row>
    <row r="65" spans="2:14" ht="15" hidden="1" customHeight="1" x14ac:dyDescent="0.25">
      <c r="B65" s="314"/>
      <c r="C65" s="317"/>
      <c r="D65" s="319" t="s">
        <v>255</v>
      </c>
      <c r="E65" s="575" t="s">
        <v>318</v>
      </c>
      <c r="F65" s="575"/>
      <c r="G65" s="575"/>
      <c r="H65" s="575"/>
      <c r="I65" s="575"/>
      <c r="J65" s="575"/>
      <c r="K65" s="575"/>
      <c r="L65" s="575"/>
      <c r="M65" s="575"/>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601" t="s">
        <v>441</v>
      </c>
      <c r="F69" s="575"/>
      <c r="G69" s="575"/>
      <c r="H69" s="575"/>
      <c r="I69" s="575"/>
      <c r="J69" s="575"/>
      <c r="K69" s="575"/>
      <c r="L69" s="575"/>
      <c r="M69" s="575"/>
      <c r="N69" s="316"/>
    </row>
    <row r="70" spans="2:14" ht="14.25" customHeight="1" x14ac:dyDescent="0.25">
      <c r="B70" s="314"/>
      <c r="C70" s="317"/>
      <c r="D70" s="322" t="s">
        <v>255</v>
      </c>
      <c r="E70" s="601" t="s">
        <v>442</v>
      </c>
      <c r="F70" s="575"/>
      <c r="G70" s="575"/>
      <c r="H70" s="575"/>
      <c r="I70" s="575"/>
      <c r="J70" s="575"/>
      <c r="K70" s="575"/>
      <c r="L70" s="575"/>
      <c r="M70" s="575"/>
      <c r="N70" s="316"/>
    </row>
    <row r="71" spans="2:14" ht="14.25" customHeight="1" x14ac:dyDescent="0.25">
      <c r="B71" s="314"/>
      <c r="C71" s="317"/>
      <c r="D71" s="322" t="s">
        <v>255</v>
      </c>
      <c r="E71" s="601" t="s">
        <v>443</v>
      </c>
      <c r="F71" s="575"/>
      <c r="G71" s="575"/>
      <c r="H71" s="575"/>
      <c r="I71" s="575"/>
      <c r="J71" s="575"/>
      <c r="K71" s="575"/>
      <c r="L71" s="575"/>
      <c r="M71" s="575"/>
      <c r="N71" s="316"/>
    </row>
    <row r="72" spans="2:14" ht="39.9" customHeight="1" x14ac:dyDescent="0.25">
      <c r="B72" s="314"/>
      <c r="C72" s="317"/>
      <c r="D72" s="471" t="s">
        <v>255</v>
      </c>
      <c r="E72" s="602" t="s">
        <v>444</v>
      </c>
      <c r="F72" s="600"/>
      <c r="G72" s="600"/>
      <c r="H72" s="600"/>
      <c r="I72" s="600"/>
      <c r="J72" s="600"/>
      <c r="K72" s="600"/>
      <c r="L72" s="600"/>
      <c r="M72" s="60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75" t="s">
        <v>326</v>
      </c>
      <c r="F76" s="575"/>
      <c r="G76" s="575"/>
      <c r="H76" s="575"/>
      <c r="I76" s="575"/>
      <c r="J76" s="575"/>
      <c r="K76" s="575"/>
      <c r="L76" s="575"/>
      <c r="M76" s="575"/>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75" t="s">
        <v>331</v>
      </c>
      <c r="F80" s="575"/>
      <c r="G80" s="575"/>
      <c r="H80" s="575"/>
      <c r="I80" s="575"/>
      <c r="J80" s="575"/>
      <c r="K80" s="575"/>
      <c r="L80" s="575"/>
      <c r="M80" s="317"/>
      <c r="N80" s="325"/>
    </row>
    <row r="81" spans="2:14" ht="14.25" customHeight="1" x14ac:dyDescent="0.25">
      <c r="B81" s="314"/>
      <c r="C81" s="317"/>
      <c r="D81" s="319" t="s">
        <v>255</v>
      </c>
      <c r="E81" s="575" t="s">
        <v>338</v>
      </c>
      <c r="F81" s="576"/>
      <c r="G81" s="576"/>
      <c r="H81" s="576"/>
      <c r="I81" s="576"/>
      <c r="J81" s="576"/>
      <c r="K81" s="576"/>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75" t="s">
        <v>337</v>
      </c>
      <c r="F84" s="575"/>
      <c r="G84" s="575"/>
      <c r="H84" s="575"/>
      <c r="I84" s="575"/>
      <c r="J84" s="575"/>
      <c r="K84" s="575"/>
      <c r="L84" s="317"/>
      <c r="M84" s="317"/>
      <c r="N84" s="325"/>
    </row>
    <row r="85" spans="2:14" ht="15" customHeight="1" x14ac:dyDescent="0.25">
      <c r="B85" s="314"/>
      <c r="C85" s="317"/>
      <c r="D85" s="322" t="s">
        <v>255</v>
      </c>
      <c r="E85" s="575" t="s">
        <v>330</v>
      </c>
      <c r="F85" s="575"/>
      <c r="G85" s="575"/>
      <c r="H85" s="575"/>
      <c r="I85" s="575"/>
      <c r="J85" s="575"/>
      <c r="K85" s="575"/>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75" t="s">
        <v>445</v>
      </c>
      <c r="F87" s="575"/>
      <c r="G87" s="575"/>
      <c r="H87" s="575"/>
      <c r="I87" s="575"/>
      <c r="J87" s="575"/>
      <c r="K87" s="575"/>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75" t="s">
        <v>447</v>
      </c>
      <c r="G90" s="575"/>
      <c r="H90" s="575"/>
      <c r="I90" s="575"/>
      <c r="J90" s="575"/>
      <c r="K90" s="575"/>
      <c r="L90" s="575"/>
      <c r="M90" s="575"/>
      <c r="N90" s="325"/>
    </row>
    <row r="91" spans="2:14" ht="15" customHeight="1" x14ac:dyDescent="0.25">
      <c r="B91" s="314"/>
      <c r="C91" s="317"/>
      <c r="D91" s="327" t="s">
        <v>255</v>
      </c>
      <c r="E91" s="576" t="s">
        <v>448</v>
      </c>
      <c r="F91" s="576"/>
      <c r="G91" s="576"/>
      <c r="H91" s="576"/>
      <c r="I91" s="576"/>
      <c r="J91" s="576"/>
      <c r="K91" s="576"/>
      <c r="L91" s="576"/>
      <c r="M91" s="576"/>
      <c r="N91" s="325"/>
    </row>
    <row r="92" spans="2:14" s="476" customFormat="1" ht="15" customHeight="1" x14ac:dyDescent="0.35">
      <c r="B92" s="473"/>
      <c r="C92" s="474"/>
      <c r="D92" s="319"/>
      <c r="E92" s="327" t="s">
        <v>255</v>
      </c>
      <c r="F92" s="600" t="s">
        <v>449</v>
      </c>
      <c r="G92" s="600"/>
      <c r="H92" s="600"/>
      <c r="I92" s="600"/>
      <c r="J92" s="600"/>
      <c r="K92" s="600"/>
      <c r="L92" s="600"/>
      <c r="M92" s="600"/>
      <c r="N92" s="475"/>
    </row>
    <row r="93" spans="2:14" s="476" customFormat="1" ht="15" customHeight="1" x14ac:dyDescent="0.35">
      <c r="B93" s="473"/>
      <c r="C93" s="474"/>
      <c r="D93" s="319"/>
      <c r="E93" s="327" t="s">
        <v>255</v>
      </c>
      <c r="F93" s="600" t="s">
        <v>450</v>
      </c>
      <c r="G93" s="600"/>
      <c r="H93" s="600"/>
      <c r="I93" s="600"/>
      <c r="J93" s="600"/>
      <c r="K93" s="600"/>
      <c r="L93" s="600"/>
      <c r="M93" s="60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76" t="s">
        <v>451</v>
      </c>
      <c r="F95" s="576"/>
      <c r="G95" s="576"/>
      <c r="H95" s="576"/>
      <c r="I95" s="576"/>
      <c r="J95" s="576"/>
      <c r="K95" s="576"/>
      <c r="L95" s="576"/>
      <c r="M95" s="576"/>
      <c r="N95" s="325"/>
    </row>
    <row r="96" spans="2:14" ht="44.25" customHeight="1" x14ac:dyDescent="0.25">
      <c r="B96" s="314"/>
      <c r="C96" s="317"/>
      <c r="D96" s="327"/>
      <c r="E96" s="477" t="s">
        <v>452</v>
      </c>
      <c r="F96" s="575" t="s">
        <v>453</v>
      </c>
      <c r="G96" s="575"/>
      <c r="H96" s="575"/>
      <c r="I96" s="575"/>
      <c r="J96" s="575"/>
      <c r="K96" s="575"/>
      <c r="L96" s="575"/>
      <c r="M96" s="575"/>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99" t="s">
        <v>343</v>
      </c>
      <c r="F99" s="599"/>
      <c r="G99" s="599"/>
      <c r="H99" s="599"/>
      <c r="I99" s="599"/>
      <c r="J99" s="599"/>
      <c r="K99" s="599"/>
      <c r="L99" s="599"/>
      <c r="M99" s="599"/>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75" t="s">
        <v>346</v>
      </c>
      <c r="F102" s="575"/>
      <c r="G102" s="575"/>
      <c r="H102" s="575"/>
      <c r="I102" s="575"/>
      <c r="J102" s="575"/>
      <c r="K102" s="575"/>
      <c r="L102" s="575"/>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75"/>
      <c r="F105" s="575"/>
      <c r="G105" s="575"/>
      <c r="H105" s="575"/>
      <c r="I105" s="575"/>
      <c r="J105" s="575"/>
      <c r="K105" s="575"/>
      <c r="L105" s="575"/>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L10:M10"/>
    <mergeCell ref="C6:H6"/>
    <mergeCell ref="I6:J6"/>
    <mergeCell ref="L6:M6"/>
    <mergeCell ref="C8:F8"/>
    <mergeCell ref="G8:H8"/>
    <mergeCell ref="D55:L55"/>
    <mergeCell ref="L19:M19"/>
    <mergeCell ref="L28:M28"/>
    <mergeCell ref="L30:M30"/>
    <mergeCell ref="L33:M33"/>
    <mergeCell ref="L34:M34"/>
    <mergeCell ref="L35:M35"/>
    <mergeCell ref="L37:M37"/>
    <mergeCell ref="D41:I41"/>
    <mergeCell ref="D43:L43"/>
    <mergeCell ref="D47:M47"/>
    <mergeCell ref="D51:M51"/>
    <mergeCell ref="E57:N57"/>
    <mergeCell ref="E58:N58"/>
    <mergeCell ref="E59:M59"/>
    <mergeCell ref="E61:L61"/>
    <mergeCell ref="D62:K62"/>
    <mergeCell ref="L62:N62"/>
    <mergeCell ref="E85:K85"/>
    <mergeCell ref="E63:M63"/>
    <mergeCell ref="E64:M64"/>
    <mergeCell ref="E65:M65"/>
    <mergeCell ref="E69:M69"/>
    <mergeCell ref="E70:M70"/>
    <mergeCell ref="E71:M71"/>
    <mergeCell ref="E72:M72"/>
    <mergeCell ref="E76:M76"/>
    <mergeCell ref="E80:L80"/>
    <mergeCell ref="E81:K81"/>
    <mergeCell ref="E84:K84"/>
    <mergeCell ref="F96:M96"/>
    <mergeCell ref="E99:M99"/>
    <mergeCell ref="E102:L102"/>
    <mergeCell ref="E105:L105"/>
    <mergeCell ref="E87:K87"/>
    <mergeCell ref="F90:M90"/>
    <mergeCell ref="E91:M91"/>
    <mergeCell ref="F92:M92"/>
    <mergeCell ref="F93:M93"/>
    <mergeCell ref="E95:M95"/>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Q49"/>
  <sheetViews>
    <sheetView showGridLines="0" zoomScaleNormal="100" workbookViewId="0">
      <pane xSplit="2" ySplit="6" topLeftCell="C7" activePane="bottomRight" state="frozen"/>
      <selection activeCell="L19" sqref="L19:M19"/>
      <selection pane="topRight" activeCell="L19" sqref="L19:M19"/>
      <selection pane="bottomLeft" activeCell="L19" sqref="L19:M19"/>
      <selection pane="bottomRight" activeCell="M45" activeCellId="1" sqref="M43 M45:M48"/>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TAB00!B47&amp;" : "&amp;TAB00!C47</f>
        <v>TAB4.1.3 : Synthèse des produits prévisionnels issus des tarifs de prélèvement 2026</v>
      </c>
      <c r="B3" s="14"/>
      <c r="C3" s="204"/>
      <c r="D3" s="216"/>
      <c r="E3" s="204"/>
      <c r="F3" s="204"/>
      <c r="G3" s="216"/>
      <c r="H3" s="204"/>
      <c r="I3" s="204"/>
      <c r="J3" s="216"/>
      <c r="K3" s="204"/>
      <c r="L3" s="204"/>
      <c r="M3" s="216"/>
      <c r="N3" s="204"/>
      <c r="O3" s="204"/>
    </row>
    <row r="5" spans="1:17" ht="25.35" customHeight="1" x14ac:dyDescent="0.35">
      <c r="B5" s="625" t="s">
        <v>0</v>
      </c>
      <c r="C5" s="203" t="s">
        <v>17</v>
      </c>
      <c r="D5" s="622" t="s">
        <v>5</v>
      </c>
      <c r="E5" s="622"/>
      <c r="F5" s="622"/>
      <c r="G5" s="622" t="s">
        <v>6</v>
      </c>
      <c r="H5" s="622"/>
      <c r="I5" s="622"/>
      <c r="J5" s="622" t="s">
        <v>7</v>
      </c>
      <c r="K5" s="622"/>
      <c r="L5" s="622"/>
      <c r="M5" s="622" t="s">
        <v>8</v>
      </c>
      <c r="N5" s="622"/>
      <c r="O5" s="622"/>
    </row>
    <row r="6" spans="1:17" ht="14.85" customHeight="1" x14ac:dyDescent="0.35">
      <c r="B6" s="62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62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624"/>
      <c r="B8" s="51" t="s">
        <v>12</v>
      </c>
      <c r="C8" s="138">
        <f t="shared" ref="C8:C25" si="0">SUM(F8,I8,L8,O8)</f>
        <v>0</v>
      </c>
      <c r="F8" s="205">
        <f>SUM(F9,F12)</f>
        <v>0</v>
      </c>
      <c r="I8" s="205">
        <f>SUM(I9,I12)</f>
        <v>0</v>
      </c>
      <c r="L8" s="205">
        <f>SUM(L9,L12)</f>
        <v>0</v>
      </c>
      <c r="O8" s="205">
        <f>SUM(O9,O12)</f>
        <v>0</v>
      </c>
    </row>
    <row r="9" spans="1:17" x14ac:dyDescent="0.35">
      <c r="A9" s="624"/>
      <c r="B9" s="52" t="s">
        <v>249</v>
      </c>
      <c r="C9" s="138">
        <f t="shared" si="0"/>
        <v>0</v>
      </c>
      <c r="F9" s="205">
        <f>SUM(F10:F11)</f>
        <v>0</v>
      </c>
      <c r="I9" s="205">
        <f>SUM(I10:I11)</f>
        <v>0</v>
      </c>
      <c r="L9" s="205">
        <f>SUM(L10:L11)</f>
        <v>0</v>
      </c>
      <c r="O9" s="205">
        <f>SUM(O10:O11)</f>
        <v>0</v>
      </c>
    </row>
    <row r="10" spans="1:17" customFormat="1" x14ac:dyDescent="0.35">
      <c r="A10" s="624"/>
      <c r="B10" s="263" t="s">
        <v>250</v>
      </c>
      <c r="C10" s="138">
        <f t="shared" si="0"/>
        <v>0</v>
      </c>
      <c r="D10" s="264">
        <f>IF('TAB4.1.1'!L16="v",0,'TAB4.1.1'!L16)</f>
        <v>0</v>
      </c>
      <c r="E10" s="262">
        <f>'TAB3.1'!D65</f>
        <v>0</v>
      </c>
      <c r="F10" s="262">
        <f>D10*E10*12</f>
        <v>0</v>
      </c>
      <c r="G10" s="264">
        <f>IF('TAB4.1.1'!N16="v",0,'TAB4.1.1'!N16)</f>
        <v>0</v>
      </c>
      <c r="H10" s="262">
        <f>'TAB3.1'!D67</f>
        <v>0</v>
      </c>
      <c r="I10" s="262">
        <f>G10*H10*12</f>
        <v>0</v>
      </c>
      <c r="J10" s="264">
        <f>IF('TAB4.1.1'!P16="v",0,'TAB4.1.1'!P16)</f>
        <v>0</v>
      </c>
      <c r="K10" s="262">
        <f>'TAB3.1'!D69</f>
        <v>0</v>
      </c>
      <c r="L10" s="262">
        <f>J10*K10*12</f>
        <v>0</v>
      </c>
      <c r="M10" s="264">
        <f>IF('TAB4.1.1'!R16="v",0,'TAB4.1.1'!R16)</f>
        <v>0</v>
      </c>
      <c r="N10" s="262">
        <f>'TAB3.1'!D71</f>
        <v>0</v>
      </c>
      <c r="O10" s="262">
        <f>M10*N10*12</f>
        <v>0</v>
      </c>
      <c r="P10" s="262"/>
      <c r="Q10" s="262"/>
    </row>
    <row r="11" spans="1:17" x14ac:dyDescent="0.35">
      <c r="A11" s="624"/>
      <c r="B11" s="202" t="s">
        <v>251</v>
      </c>
      <c r="C11" s="138">
        <f t="shared" si="0"/>
        <v>0</v>
      </c>
      <c r="D11" s="208">
        <f>IF('TAB4.1.1'!L17="v",0,'TAB4.1.1'!L17)</f>
        <v>0</v>
      </c>
      <c r="E11" s="205">
        <f>'TAB3.1'!D66</f>
        <v>0</v>
      </c>
      <c r="F11" s="205">
        <f>D11*E11*12</f>
        <v>0</v>
      </c>
      <c r="G11" s="208">
        <f>IF('TAB4.1.1'!N17="v",0,'TAB4.1.1'!N17)</f>
        <v>0</v>
      </c>
      <c r="H11" s="205">
        <f>'TAB3.1'!D68</f>
        <v>0</v>
      </c>
      <c r="I11" s="205">
        <f>G11*H11*12</f>
        <v>0</v>
      </c>
      <c r="J11" s="208">
        <f>IF('TAB4.1.1'!P17="v",0,'TAB4.1.1'!P17)</f>
        <v>0</v>
      </c>
      <c r="K11" s="205">
        <f>'TAB3.1'!D70</f>
        <v>0</v>
      </c>
      <c r="L11" s="205">
        <f>J11*K11*12</f>
        <v>0</v>
      </c>
      <c r="M11" s="208">
        <f>IF('TAB4.1.1'!R17="v",0,'TAB4.1.1'!R17)</f>
        <v>0</v>
      </c>
      <c r="N11" s="205">
        <f>'TAB3.1'!D72</f>
        <v>0</v>
      </c>
      <c r="O11" s="205">
        <f>M11*N11*12</f>
        <v>0</v>
      </c>
    </row>
    <row r="12" spans="1:17" x14ac:dyDescent="0.35">
      <c r="A12" s="624"/>
      <c r="B12" s="51" t="s">
        <v>253</v>
      </c>
      <c r="C12" s="138">
        <f t="shared" si="0"/>
        <v>0</v>
      </c>
      <c r="D12" s="153"/>
      <c r="E12" s="21"/>
      <c r="F12" s="21"/>
      <c r="G12" s="153"/>
      <c r="H12" s="21"/>
      <c r="I12" s="21"/>
      <c r="J12" s="153"/>
      <c r="K12" s="21"/>
      <c r="L12" s="21"/>
      <c r="M12" s="153"/>
      <c r="N12" s="21"/>
      <c r="O12" s="21"/>
    </row>
    <row r="13" spans="1:17" x14ac:dyDescent="0.35">
      <c r="A13" s="624"/>
      <c r="B13" s="202" t="s">
        <v>266</v>
      </c>
      <c r="C13" s="138">
        <f t="shared" si="0"/>
        <v>0</v>
      </c>
      <c r="D13" s="153"/>
      <c r="E13" s="21"/>
      <c r="F13" s="21"/>
      <c r="G13" s="153"/>
      <c r="H13" s="21"/>
      <c r="I13" s="21"/>
      <c r="J13" s="153"/>
      <c r="K13" s="21"/>
      <c r="L13" s="21"/>
      <c r="M13" s="153"/>
      <c r="N13" s="21"/>
      <c r="O13" s="21"/>
    </row>
    <row r="14" spans="1:17" x14ac:dyDescent="0.35">
      <c r="A14" s="624"/>
      <c r="B14" s="51" t="s">
        <v>267</v>
      </c>
      <c r="C14" s="138">
        <f t="shared" si="0"/>
        <v>0</v>
      </c>
      <c r="D14" s="205">
        <f>IF('TAB4.1.1'!L18="v",0,'TAB4.1.1'!L18)</f>
        <v>0</v>
      </c>
      <c r="E14" s="205">
        <f>'TAB3.1'!D8</f>
        <v>0</v>
      </c>
      <c r="F14" s="205">
        <f>D14*E14</f>
        <v>0</v>
      </c>
      <c r="G14" s="205">
        <f>IF('TAB4.1.1'!N18="v",0,'TAB4.1.1'!N18)</f>
        <v>0</v>
      </c>
      <c r="H14" s="205">
        <f>'TAB3.1'!D9</f>
        <v>0</v>
      </c>
      <c r="I14" s="205">
        <f>G14*H14</f>
        <v>0</v>
      </c>
      <c r="J14" s="205">
        <f>IF('TAB4.1.1'!P18="v",0,'TAB4.1.1'!P18)</f>
        <v>0</v>
      </c>
      <c r="K14" s="205">
        <f>'TAB3.1'!D10</f>
        <v>0</v>
      </c>
      <c r="L14" s="205">
        <f>J14*K14</f>
        <v>0</v>
      </c>
      <c r="M14" s="205">
        <f>IF('TAB4.1.1'!R18="v",0,'TAB4.1.1'!R18)</f>
        <v>0</v>
      </c>
      <c r="N14" s="205">
        <f>'TAB3.1'!D11</f>
        <v>0</v>
      </c>
      <c r="O14" s="205">
        <f>M14*N14</f>
        <v>0</v>
      </c>
    </row>
    <row r="15" spans="1:17" x14ac:dyDescent="0.35">
      <c r="A15" s="624"/>
      <c r="B15" s="51" t="s">
        <v>273</v>
      </c>
      <c r="C15" s="138">
        <f t="shared" si="0"/>
        <v>0</v>
      </c>
      <c r="F15" s="205">
        <f>SUM(F16:F19)</f>
        <v>0</v>
      </c>
      <c r="I15" s="205">
        <f>SUM(I16:I19)</f>
        <v>0</v>
      </c>
      <c r="L15" s="205">
        <f>SUM(L16:L19)</f>
        <v>0</v>
      </c>
      <c r="O15" s="205">
        <f>SUM(O16:O19)</f>
        <v>0</v>
      </c>
    </row>
    <row r="16" spans="1:17" x14ac:dyDescent="0.35">
      <c r="A16" s="624"/>
      <c r="B16" s="52" t="s">
        <v>87</v>
      </c>
      <c r="C16" s="138">
        <f t="shared" si="0"/>
        <v>0</v>
      </c>
      <c r="D16" s="153"/>
      <c r="E16" s="21"/>
      <c r="F16" s="21"/>
      <c r="G16" s="153"/>
      <c r="H16" s="21"/>
      <c r="I16" s="21"/>
      <c r="J16" s="153"/>
      <c r="K16" s="21"/>
      <c r="L16" s="21"/>
      <c r="M16" s="208">
        <f>IF('TAB4.1.1'!R20="v",0,'TAB4.1.1'!R20)</f>
        <v>0</v>
      </c>
      <c r="N16" s="205">
        <f>'TAB3.1'!D34</f>
        <v>0</v>
      </c>
      <c r="O16" s="205">
        <f>M16*N16</f>
        <v>0</v>
      </c>
    </row>
    <row r="17" spans="1:15" x14ac:dyDescent="0.35">
      <c r="A17" s="624"/>
      <c r="B17" s="52" t="s">
        <v>88</v>
      </c>
      <c r="C17" s="138">
        <f t="shared" si="0"/>
        <v>0</v>
      </c>
      <c r="D17" s="208">
        <f>IF('TAB4.1.1'!L21="v",0,'TAB4.1.1'!L21)</f>
        <v>0</v>
      </c>
      <c r="E17" s="205">
        <f>'TAB3.1'!D19</f>
        <v>0</v>
      </c>
      <c r="F17" s="205">
        <f>D17*E17</f>
        <v>0</v>
      </c>
      <c r="G17" s="208">
        <f>IF('TAB4.1.1'!N21="v",0,'TAB4.1.1'!N21)</f>
        <v>0</v>
      </c>
      <c r="H17" s="205">
        <f>'TAB3.1'!D23</f>
        <v>0</v>
      </c>
      <c r="I17" s="205">
        <f>G17*H17</f>
        <v>0</v>
      </c>
      <c r="J17" s="208">
        <f>IF('TAB4.1.1'!P21="v",0,'TAB4.1.1'!P21)</f>
        <v>0</v>
      </c>
      <c r="K17" s="488">
        <f>'TAB3.1'!D27+'TAB3.1'!D30</f>
        <v>0</v>
      </c>
      <c r="L17" s="205">
        <f t="shared" ref="L17" si="1">J17*K17</f>
        <v>0</v>
      </c>
      <c r="M17" s="208">
        <f>IF('TAB4.1.1'!R21="v",0,'TAB4.1.1'!R21)</f>
        <v>0</v>
      </c>
      <c r="N17" s="205">
        <f>'TAB3.1'!D35+'TAB3.1'!C39</f>
        <v>0</v>
      </c>
      <c r="O17" s="205">
        <f t="shared" ref="O17:O25" si="2">M17*N17</f>
        <v>0</v>
      </c>
    </row>
    <row r="18" spans="1:15" x14ac:dyDescent="0.35">
      <c r="A18" s="624"/>
      <c r="B18" s="52" t="s">
        <v>15</v>
      </c>
      <c r="C18" s="138">
        <f t="shared" si="0"/>
        <v>0</v>
      </c>
      <c r="D18" s="208">
        <f>IF('TAB4.1.1'!L22="v",0,'TAB4.1.1'!L22)</f>
        <v>0</v>
      </c>
      <c r="E18" s="205">
        <f>'TAB3.1'!D20</f>
        <v>0</v>
      </c>
      <c r="F18" s="205">
        <f>D18*E18</f>
        <v>0</v>
      </c>
      <c r="G18" s="208">
        <f>IF('TAB4.1.1'!N22="v",0,'TAB4.1.1'!N22)</f>
        <v>0</v>
      </c>
      <c r="H18" s="205">
        <f>'TAB3.1'!D24</f>
        <v>0</v>
      </c>
      <c r="I18" s="205">
        <f>G18*H18</f>
        <v>0</v>
      </c>
      <c r="J18" s="208">
        <f>IF('TAB4.1.1'!P22="v",0,'TAB4.1.1'!P22)</f>
        <v>0</v>
      </c>
      <c r="K18" s="488">
        <f>'TAB3.1'!D28+'TAB3.1'!D31</f>
        <v>0</v>
      </c>
      <c r="L18" s="205">
        <f>J18*K18</f>
        <v>0</v>
      </c>
      <c r="M18" s="208">
        <f>IF('TAB4.1.1'!R22="v",0,'TAB4.1.1'!R22)</f>
        <v>0</v>
      </c>
      <c r="N18" s="205">
        <f>'TAB3.1'!D36+'TAB3.1'!C40</f>
        <v>0</v>
      </c>
      <c r="O18" s="205">
        <f t="shared" si="2"/>
        <v>0</v>
      </c>
    </row>
    <row r="19" spans="1:15" x14ac:dyDescent="0.35">
      <c r="A19" s="624"/>
      <c r="B19" s="52" t="s">
        <v>89</v>
      </c>
      <c r="C19" s="138">
        <f t="shared" si="0"/>
        <v>0</v>
      </c>
      <c r="D19" s="153"/>
      <c r="E19" s="21"/>
      <c r="F19" s="21"/>
      <c r="G19" s="153"/>
      <c r="H19" s="21"/>
      <c r="I19" s="21"/>
      <c r="J19" s="153"/>
      <c r="K19" s="21"/>
      <c r="L19" s="21"/>
      <c r="M19" s="208">
        <f>IF('TAB4.1.1'!R23="v",0,'TAB4.1.1'!R23)</f>
        <v>0</v>
      </c>
      <c r="N19" s="205">
        <f>'TAB3.1'!D37</f>
        <v>0</v>
      </c>
      <c r="O19" s="205">
        <f t="shared" si="2"/>
        <v>0</v>
      </c>
    </row>
    <row r="20" spans="1:15" x14ac:dyDescent="0.35">
      <c r="A20" s="624"/>
      <c r="B20" s="201" t="s">
        <v>18</v>
      </c>
      <c r="C20" s="138">
        <f t="shared" si="0"/>
        <v>0</v>
      </c>
      <c r="D20" s="208">
        <f>IF('TAB4.1.1'!L25="v",0,'TAB4.1.1'!L25)</f>
        <v>0</v>
      </c>
      <c r="E20" s="205">
        <f>SUM(E16:E19)</f>
        <v>0</v>
      </c>
      <c r="F20" s="205">
        <f>D20*E20</f>
        <v>0</v>
      </c>
      <c r="G20" s="208">
        <f>IF('TAB4.1.1'!N25="v",0,'TAB4.1.1'!N25)</f>
        <v>0</v>
      </c>
      <c r="H20" s="205">
        <f>SUM(H16:H19)</f>
        <v>0</v>
      </c>
      <c r="I20" s="205">
        <f>G20*H20</f>
        <v>0</v>
      </c>
      <c r="J20" s="208">
        <f>IF('TAB4.1.1'!P25="v",0,'TAB4.1.1'!P25)</f>
        <v>0</v>
      </c>
      <c r="K20" s="205">
        <f>SUM(K16:K19)</f>
        <v>0</v>
      </c>
      <c r="L20" s="205">
        <f t="shared" ref="L20:L24" si="3">J20*K20</f>
        <v>0</v>
      </c>
      <c r="M20" s="208">
        <f>IF('TAB4.1.1'!R25="v",0,'TAB4.1.1'!R25)</f>
        <v>0</v>
      </c>
      <c r="N20" s="205">
        <f>SUM(N16:N19)</f>
        <v>0</v>
      </c>
      <c r="O20" s="205">
        <f>M20*N20</f>
        <v>0</v>
      </c>
    </row>
    <row r="21" spans="1:15" x14ac:dyDescent="0.35">
      <c r="A21" s="624"/>
      <c r="B21" s="201" t="s">
        <v>90</v>
      </c>
      <c r="C21" s="138">
        <f t="shared" si="0"/>
        <v>0</v>
      </c>
      <c r="F21" s="205">
        <f>SUM(F22:F24)</f>
        <v>0</v>
      </c>
      <c r="I21" s="205">
        <f>SUM(I22:I24)</f>
        <v>0</v>
      </c>
      <c r="L21" s="205">
        <f>SUM(L22:L24)</f>
        <v>0</v>
      </c>
      <c r="O21" s="205">
        <f>SUM(O22:O24)</f>
        <v>0</v>
      </c>
    </row>
    <row r="22" spans="1:15" x14ac:dyDescent="0.35">
      <c r="A22" s="624"/>
      <c r="B22" s="51" t="s">
        <v>4</v>
      </c>
      <c r="C22" s="138">
        <f t="shared" si="0"/>
        <v>0</v>
      </c>
      <c r="D22" s="208">
        <f>IF('TAB4.1.1'!L28="v",0,'TAB4.1.1'!L28)</f>
        <v>0</v>
      </c>
      <c r="E22" s="205">
        <f>E20-'TAB3.1'!D56</f>
        <v>0</v>
      </c>
      <c r="F22" s="205">
        <f t="shared" ref="F22:F24" si="4">D22*E22</f>
        <v>0</v>
      </c>
      <c r="G22" s="208">
        <f>IF('TAB4.1.1'!N28="v",0,'TAB4.1.1'!N28)</f>
        <v>0</v>
      </c>
      <c r="H22" s="205">
        <f>H20-'TAB3.1'!D57</f>
        <v>0</v>
      </c>
      <c r="I22" s="205">
        <f>G22*H22</f>
        <v>0</v>
      </c>
      <c r="J22" s="208">
        <f>IF('TAB4.1.1'!P28="v",0,'TAB4.1.1'!P28)</f>
        <v>0</v>
      </c>
      <c r="K22" s="205">
        <f>K20-'TAB3.1'!D58</f>
        <v>0</v>
      </c>
      <c r="L22" s="205">
        <f t="shared" si="3"/>
        <v>0</v>
      </c>
      <c r="M22" s="208">
        <f>IF('TAB4.1.1'!R28="v",0,'TAB4.1.1'!R28)</f>
        <v>0</v>
      </c>
      <c r="N22" s="205">
        <f>N20-'TAB3.1'!D59</f>
        <v>0</v>
      </c>
      <c r="O22" s="205">
        <f>M22*N22</f>
        <v>0</v>
      </c>
    </row>
    <row r="23" spans="1:15" x14ac:dyDescent="0.35">
      <c r="A23" s="624"/>
      <c r="B23" s="51" t="s">
        <v>106</v>
      </c>
      <c r="C23" s="138">
        <f t="shared" si="0"/>
        <v>0</v>
      </c>
      <c r="D23" s="208">
        <f>IF('TAB4.1.1'!L29="v",0,'TAB4.1.1'!L29)</f>
        <v>0</v>
      </c>
      <c r="E23" s="205">
        <f>E20</f>
        <v>0</v>
      </c>
      <c r="F23" s="205">
        <f t="shared" si="4"/>
        <v>0</v>
      </c>
      <c r="G23" s="208">
        <f>IF('TAB4.1.1'!N29="v",0,'TAB4.1.1'!N29)</f>
        <v>0</v>
      </c>
      <c r="H23" s="205">
        <f>H20</f>
        <v>0</v>
      </c>
      <c r="I23" s="205">
        <f>G23*H23</f>
        <v>0</v>
      </c>
      <c r="J23" s="208">
        <f>IF('TAB4.1.1'!P29="v",0,'TAB4.1.1'!P29)</f>
        <v>0</v>
      </c>
      <c r="K23" s="205">
        <f>K20</f>
        <v>0</v>
      </c>
      <c r="L23" s="205">
        <f t="shared" si="3"/>
        <v>0</v>
      </c>
      <c r="M23" s="208">
        <f>IF('TAB4.1.1'!R29="v",0,'TAB4.1.1'!R29)</f>
        <v>0</v>
      </c>
      <c r="N23" s="205">
        <f>N20</f>
        <v>0</v>
      </c>
      <c r="O23" s="205">
        <f>M23*N23</f>
        <v>0</v>
      </c>
    </row>
    <row r="24" spans="1:15" x14ac:dyDescent="0.35">
      <c r="A24" s="624"/>
      <c r="B24" s="51" t="s">
        <v>108</v>
      </c>
      <c r="C24" s="138">
        <f t="shared" si="0"/>
        <v>0</v>
      </c>
      <c r="D24" s="208">
        <f>IF('TAB4.1.1'!L30="v",0,'TAB4.1.1'!L30)</f>
        <v>0</v>
      </c>
      <c r="E24" s="205">
        <f>E23</f>
        <v>0</v>
      </c>
      <c r="F24" s="205">
        <f t="shared" si="4"/>
        <v>0</v>
      </c>
      <c r="G24" s="208">
        <f>IF('TAB4.1.1'!N30="v",0,'TAB4.1.1'!N30)</f>
        <v>0</v>
      </c>
      <c r="H24" s="205">
        <f>H23</f>
        <v>0</v>
      </c>
      <c r="I24" s="205">
        <f>G24*H24</f>
        <v>0</v>
      </c>
      <c r="J24" s="208">
        <f>IF('TAB4.1.1'!P30="v",0,'TAB4.1.1'!P30)</f>
        <v>0</v>
      </c>
      <c r="K24" s="205">
        <f>K23</f>
        <v>0</v>
      </c>
      <c r="L24" s="205">
        <f t="shared" si="3"/>
        <v>0</v>
      </c>
      <c r="M24" s="208">
        <f>IF('TAB4.1.1'!R30="v",0,'TAB4.1.1'!R30)</f>
        <v>0</v>
      </c>
      <c r="N24" s="205">
        <f>N23</f>
        <v>0</v>
      </c>
      <c r="O24" s="205">
        <f t="shared" si="2"/>
        <v>0</v>
      </c>
    </row>
    <row r="25" spans="1:15" x14ac:dyDescent="0.35">
      <c r="A25" s="624"/>
      <c r="B25" s="201" t="s">
        <v>91</v>
      </c>
      <c r="C25" s="138">
        <f t="shared" si="0"/>
        <v>0</v>
      </c>
      <c r="D25" s="208">
        <f>IF('TAB4.1.1'!L32="v",0,'TAB4.1.1'!L32)</f>
        <v>0</v>
      </c>
      <c r="E25" s="205">
        <f>E24</f>
        <v>0</v>
      </c>
      <c r="F25" s="205">
        <f>D25*E25</f>
        <v>0</v>
      </c>
      <c r="G25" s="208">
        <f>IF('TAB4.1.1'!N32="v",0,'TAB4.1.1'!N32)</f>
        <v>0</v>
      </c>
      <c r="H25" s="205">
        <f>H24</f>
        <v>0</v>
      </c>
      <c r="I25" s="205">
        <f>G25*H25</f>
        <v>0</v>
      </c>
      <c r="J25" s="208">
        <f>IF('TAB4.1.1'!P32="v",0,'TAB4.1.1'!P32)</f>
        <v>0</v>
      </c>
      <c r="K25" s="205">
        <f>K24</f>
        <v>0</v>
      </c>
      <c r="L25" s="205">
        <f>J25*K25</f>
        <v>0</v>
      </c>
      <c r="M25" s="208">
        <f>IF('TAB4.1.1'!R32="v",0,'TAB4.1.1'!R32)</f>
        <v>0</v>
      </c>
      <c r="N25" s="205">
        <f>N24</f>
        <v>0</v>
      </c>
      <c r="O25" s="205">
        <f t="shared" si="2"/>
        <v>0</v>
      </c>
    </row>
    <row r="26" spans="1:15" x14ac:dyDescent="0.35">
      <c r="A26" s="62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623" t="s">
        <v>467</v>
      </c>
      <c r="B27" s="201" t="s">
        <v>11</v>
      </c>
      <c r="C27" s="138">
        <f>SUM(F27,I27,L27,O27)</f>
        <v>0</v>
      </c>
      <c r="D27" s="218"/>
      <c r="E27" s="138"/>
      <c r="F27" s="138">
        <f>SUM(F28,F34,F35)</f>
        <v>0</v>
      </c>
      <c r="G27" s="218"/>
      <c r="H27" s="138"/>
      <c r="I27" s="138">
        <f>SUM(I28,I34,I35)</f>
        <v>0</v>
      </c>
      <c r="J27" s="218"/>
      <c r="K27" s="138"/>
      <c r="L27" s="138">
        <f>SUM(L28,L34,L35)</f>
        <v>0</v>
      </c>
      <c r="M27" s="218"/>
      <c r="N27" s="138"/>
      <c r="O27" s="489">
        <f>SUM(O28,O32,O34,O35)</f>
        <v>0</v>
      </c>
    </row>
    <row r="28" spans="1:15" x14ac:dyDescent="0.35">
      <c r="A28" s="624"/>
      <c r="B28" s="51" t="s">
        <v>12</v>
      </c>
      <c r="C28" s="138">
        <f t="shared" ref="C28:C48" si="5">SUM(F28,I28,L28,O28)</f>
        <v>0</v>
      </c>
      <c r="D28" s="153"/>
      <c r="E28" s="21"/>
      <c r="F28" s="21"/>
      <c r="G28" s="153"/>
      <c r="H28" s="21"/>
      <c r="I28" s="21"/>
      <c r="J28" s="153"/>
      <c r="K28" s="21"/>
      <c r="L28" s="21"/>
      <c r="M28" s="218"/>
      <c r="N28" s="218"/>
      <c r="O28" s="489">
        <f>O29</f>
        <v>0</v>
      </c>
    </row>
    <row r="29" spans="1:15" x14ac:dyDescent="0.35">
      <c r="A29" s="624"/>
      <c r="B29" s="52" t="s">
        <v>425</v>
      </c>
      <c r="C29" s="138">
        <f t="shared" si="5"/>
        <v>0</v>
      </c>
      <c r="D29" s="153"/>
      <c r="E29" s="21"/>
      <c r="F29" s="21"/>
      <c r="G29" s="153"/>
      <c r="H29" s="21"/>
      <c r="I29" s="21"/>
      <c r="J29" s="153"/>
      <c r="K29" s="21"/>
      <c r="L29" s="21"/>
      <c r="M29" s="478"/>
      <c r="N29" s="479"/>
      <c r="O29" s="205">
        <f>SUM(O30:O31)</f>
        <v>0</v>
      </c>
    </row>
    <row r="30" spans="1:15" x14ac:dyDescent="0.35">
      <c r="A30" s="624"/>
      <c r="B30" s="263" t="s">
        <v>468</v>
      </c>
      <c r="C30" s="138">
        <f t="shared" si="5"/>
        <v>0</v>
      </c>
      <c r="D30" s="153"/>
      <c r="E30" s="21"/>
      <c r="F30" s="21"/>
      <c r="G30" s="153"/>
      <c r="H30" s="21"/>
      <c r="I30" s="21"/>
      <c r="J30" s="153"/>
      <c r="K30" s="21"/>
      <c r="L30" s="21"/>
      <c r="M30" s="478">
        <f>'TAB4.1.2'!L16</f>
        <v>0</v>
      </c>
      <c r="N30" s="205">
        <f>'TAB3.2'!D91</f>
        <v>0</v>
      </c>
      <c r="O30" s="262">
        <f>M30*N30*12</f>
        <v>0</v>
      </c>
    </row>
    <row r="31" spans="1:15" x14ac:dyDescent="0.35">
      <c r="A31" s="624"/>
      <c r="B31" s="202" t="s">
        <v>427</v>
      </c>
      <c r="C31" s="138">
        <f t="shared" si="5"/>
        <v>0</v>
      </c>
      <c r="D31" s="153"/>
      <c r="E31" s="21"/>
      <c r="F31" s="21"/>
      <c r="G31" s="153"/>
      <c r="H31" s="21"/>
      <c r="I31" s="21"/>
      <c r="J31" s="153"/>
      <c r="K31" s="21"/>
      <c r="L31" s="21"/>
      <c r="M31" s="478">
        <f>'TAB4.1.2'!L17</f>
        <v>0</v>
      </c>
      <c r="N31" s="205">
        <f>'TAB3.2'!D92</f>
        <v>0</v>
      </c>
      <c r="O31" s="205">
        <f>M31*N31*12</f>
        <v>0</v>
      </c>
    </row>
    <row r="32" spans="1:15" x14ac:dyDescent="0.35">
      <c r="A32" s="624"/>
      <c r="B32" s="51" t="s">
        <v>253</v>
      </c>
      <c r="C32" s="138">
        <f t="shared" si="5"/>
        <v>0</v>
      </c>
      <c r="D32" s="153"/>
      <c r="E32" s="21"/>
      <c r="F32" s="21"/>
      <c r="G32" s="153"/>
      <c r="H32" s="21"/>
      <c r="I32" s="21"/>
      <c r="J32" s="153"/>
      <c r="K32" s="21"/>
      <c r="L32" s="21"/>
      <c r="O32" s="205">
        <f>O33</f>
        <v>0</v>
      </c>
    </row>
    <row r="33" spans="1:15" x14ac:dyDescent="0.35">
      <c r="A33" s="624"/>
      <c r="B33" s="202" t="s">
        <v>266</v>
      </c>
      <c r="C33" s="138">
        <f t="shared" si="5"/>
        <v>0</v>
      </c>
      <c r="D33" s="153"/>
      <c r="E33" s="21"/>
      <c r="F33" s="21"/>
      <c r="G33" s="153"/>
      <c r="H33" s="21"/>
      <c r="I33" s="21"/>
      <c r="J33" s="153"/>
      <c r="K33" s="21"/>
      <c r="L33" s="21"/>
      <c r="M33" s="208">
        <f>IF('TAB4.1.2'!L19="v",0,'TAB4.1.2'!L19)</f>
        <v>0</v>
      </c>
      <c r="N33" s="205">
        <f>'TAB3.2'!D90</f>
        <v>0</v>
      </c>
      <c r="O33" s="205">
        <f t="shared" ref="O33:O48" si="6">M33*N33</f>
        <v>0</v>
      </c>
    </row>
    <row r="34" spans="1:15" x14ac:dyDescent="0.35">
      <c r="A34" s="624"/>
      <c r="B34" s="51" t="s">
        <v>267</v>
      </c>
      <c r="C34" s="138">
        <f t="shared" si="5"/>
        <v>0</v>
      </c>
      <c r="D34" s="205">
        <f>IF('TAB4.1.1'!L18="v",0,'TAB4.1.1'!L18)</f>
        <v>0</v>
      </c>
      <c r="E34" s="205">
        <f>'TAB3.2'!D9</f>
        <v>0</v>
      </c>
      <c r="F34" s="205">
        <f>D34*E34</f>
        <v>0</v>
      </c>
      <c r="G34" s="205">
        <f>IF('TAB4.1.1'!N18="v",0,'TAB4.1.1'!N18)</f>
        <v>0</v>
      </c>
      <c r="H34" s="205">
        <f>'TAB3.2'!D10</f>
        <v>0</v>
      </c>
      <c r="I34" s="205">
        <f>G34*H34</f>
        <v>0</v>
      </c>
      <c r="J34" s="205">
        <f>IF('TAB4.1.1'!P18="v",0,'TAB4.1.1'!P18)</f>
        <v>0</v>
      </c>
      <c r="K34" s="205">
        <f>'TAB3.2'!D11</f>
        <v>0</v>
      </c>
      <c r="L34" s="205">
        <f>J34*K34</f>
        <v>0</v>
      </c>
      <c r="M34" s="205">
        <f>IF('TAB4.1.2'!M20="v",0,'TAB4.1.2'!M20)</f>
        <v>0</v>
      </c>
      <c r="N34" s="205">
        <f>'TAB3.2'!D14</f>
        <v>0</v>
      </c>
      <c r="O34" s="205">
        <f t="shared" si="6"/>
        <v>0</v>
      </c>
    </row>
    <row r="35" spans="1:15" x14ac:dyDescent="0.35">
      <c r="A35" s="624"/>
      <c r="B35" s="51" t="s">
        <v>273</v>
      </c>
      <c r="C35" s="138">
        <f>SUM(F35,I35,L35,O35)</f>
        <v>0</v>
      </c>
      <c r="F35" s="205">
        <f>SUM(F36:F42)</f>
        <v>0</v>
      </c>
      <c r="I35" s="205">
        <f>SUM(I36:I42)</f>
        <v>0</v>
      </c>
      <c r="L35" s="205">
        <f>SUM(L36:L42)</f>
        <v>0</v>
      </c>
      <c r="O35" s="205">
        <f>SUM(O36:O42)</f>
        <v>0</v>
      </c>
    </row>
    <row r="36" spans="1:15" x14ac:dyDescent="0.35">
      <c r="A36" s="624"/>
      <c r="B36" s="52" t="s">
        <v>431</v>
      </c>
      <c r="C36" s="138">
        <f>SUM(F36,I36,L36,O36)</f>
        <v>0</v>
      </c>
      <c r="D36" s="153"/>
      <c r="E36" s="21"/>
      <c r="F36" s="21"/>
      <c r="G36" s="153"/>
      <c r="H36" s="21"/>
      <c r="I36" s="21"/>
      <c r="J36" s="153"/>
      <c r="K36" s="21"/>
      <c r="L36" s="21"/>
      <c r="M36" s="208">
        <f>IF('TAB4.1.2'!L25="v",0,'TAB4.1.2'!L25)</f>
        <v>0</v>
      </c>
      <c r="N36" s="205">
        <f>'TAB3.2'!D43+'TAB3.2'!D52</f>
        <v>0</v>
      </c>
      <c r="O36" s="205">
        <f>M36*N36</f>
        <v>0</v>
      </c>
    </row>
    <row r="37" spans="1:15" x14ac:dyDescent="0.35">
      <c r="A37" s="624"/>
      <c r="B37" s="52" t="s">
        <v>432</v>
      </c>
      <c r="C37" s="138">
        <f>SUM(F37,I37,L37,O37)</f>
        <v>0</v>
      </c>
      <c r="D37" s="153"/>
      <c r="E37" s="21"/>
      <c r="F37" s="21"/>
      <c r="G37" s="153"/>
      <c r="H37" s="21"/>
      <c r="I37" s="21"/>
      <c r="J37" s="153"/>
      <c r="K37" s="21"/>
      <c r="L37" s="21"/>
      <c r="M37" s="208">
        <f>IF('TAB4.1.2'!L26="v",0,'TAB4.1.2'!L26)</f>
        <v>0</v>
      </c>
      <c r="N37" s="205">
        <f>'TAB3.2'!D44+'TAB3.2'!D53</f>
        <v>0</v>
      </c>
      <c r="O37" s="205">
        <f>M37*N37</f>
        <v>0</v>
      </c>
    </row>
    <row r="38" spans="1:15" x14ac:dyDescent="0.35">
      <c r="A38" s="624"/>
      <c r="B38" s="52" t="s">
        <v>433</v>
      </c>
      <c r="C38" s="138">
        <f>SUM(F38,I38,L38,O38)</f>
        <v>0</v>
      </c>
      <c r="D38" s="153"/>
      <c r="E38" s="21"/>
      <c r="F38" s="21"/>
      <c r="G38" s="153"/>
      <c r="H38" s="21"/>
      <c r="I38" s="21"/>
      <c r="J38" s="153"/>
      <c r="K38" s="21"/>
      <c r="L38" s="21"/>
      <c r="M38" s="208">
        <f>IF('TAB4.1.2'!L27="v",0,'TAB4.1.2'!L27)</f>
        <v>0</v>
      </c>
      <c r="N38" s="205">
        <f>'TAB3.2'!D45+'TAB3.2'!D54</f>
        <v>0</v>
      </c>
      <c r="O38" s="205">
        <f>M38*N38</f>
        <v>0</v>
      </c>
    </row>
    <row r="39" spans="1:15" x14ac:dyDescent="0.35">
      <c r="A39" s="624"/>
      <c r="B39" s="52" t="s">
        <v>87</v>
      </c>
      <c r="C39" s="138">
        <f t="shared" si="5"/>
        <v>0</v>
      </c>
      <c r="D39" s="153"/>
      <c r="E39" s="21"/>
      <c r="F39" s="21"/>
      <c r="G39" s="153"/>
      <c r="H39" s="21"/>
      <c r="I39" s="21"/>
      <c r="J39" s="153"/>
      <c r="K39" s="21"/>
      <c r="L39" s="21"/>
      <c r="M39" s="208">
        <f>IF('TAB4.1.2'!M22="v",0,'TAB4.1.2'!M22)</f>
        <v>0</v>
      </c>
      <c r="N39" s="205">
        <f>'TAB3.2'!D46</f>
        <v>0</v>
      </c>
      <c r="O39" s="205">
        <f t="shared" si="6"/>
        <v>0</v>
      </c>
    </row>
    <row r="40" spans="1:15" x14ac:dyDescent="0.35">
      <c r="A40" s="624"/>
      <c r="B40" s="52" t="s">
        <v>88</v>
      </c>
      <c r="C40" s="138">
        <f t="shared" si="5"/>
        <v>0</v>
      </c>
      <c r="D40" s="208">
        <f>IF('TAB4.1.1'!M21="v",0,'TAB4.1.1'!M21)</f>
        <v>0</v>
      </c>
      <c r="E40" s="205">
        <f>'TAB3.2'!D22</f>
        <v>0</v>
      </c>
      <c r="F40" s="205">
        <f>D40*E40</f>
        <v>0</v>
      </c>
      <c r="G40" s="208">
        <f>IF('TAB4.1.1'!O21="v",0,'TAB4.1.1'!O21)</f>
        <v>0</v>
      </c>
      <c r="H40" s="205">
        <f>'TAB3.2'!D28</f>
        <v>0</v>
      </c>
      <c r="I40" s="205">
        <f t="shared" ref="I40:I43" si="7">G40*H40</f>
        <v>0</v>
      </c>
      <c r="J40" s="208">
        <f>IF('TAB4.1.1'!Q21="v",0,'TAB4.1.1'!Q21)</f>
        <v>0</v>
      </c>
      <c r="K40" s="205">
        <f>'TAB3.2'!D34+'TAB3.2'!D38</f>
        <v>0</v>
      </c>
      <c r="L40" s="205">
        <f t="shared" ref="L40:L43" si="8">J40*K40</f>
        <v>0</v>
      </c>
      <c r="M40" s="208">
        <f>IF('TAB4.1.2'!M23="v",0,'TAB4.1.2'!M23)</f>
        <v>0</v>
      </c>
      <c r="N40" s="205">
        <f>'TAB3.2'!D47+'TAB3.2'!D55</f>
        <v>0</v>
      </c>
      <c r="O40" s="205">
        <f t="shared" si="6"/>
        <v>0</v>
      </c>
    </row>
    <row r="41" spans="1:15" x14ac:dyDescent="0.35">
      <c r="A41" s="624"/>
      <c r="B41" s="52" t="s">
        <v>15</v>
      </c>
      <c r="C41" s="138">
        <f t="shared" si="5"/>
        <v>0</v>
      </c>
      <c r="D41" s="208">
        <f>IF('TAB4.1.1'!M22="v",0,'TAB4.1.1'!M22)</f>
        <v>0</v>
      </c>
      <c r="E41" s="205">
        <f>'TAB3.2'!D23</f>
        <v>0</v>
      </c>
      <c r="F41" s="205">
        <f t="shared" ref="F41" si="9">D41*E41</f>
        <v>0</v>
      </c>
      <c r="G41" s="208">
        <f>IF('TAB4.1.1'!O22="v",0,'TAB4.1.1'!O22)</f>
        <v>0</v>
      </c>
      <c r="H41" s="205">
        <f>'TAB3.2'!D29</f>
        <v>0</v>
      </c>
      <c r="I41" s="205">
        <f t="shared" si="7"/>
        <v>0</v>
      </c>
      <c r="J41" s="208">
        <f>IF('TAB4.1.1'!Q22="v",0,'TAB4.1.1'!Q22)</f>
        <v>0</v>
      </c>
      <c r="K41" s="205">
        <f>'TAB3.2'!D35+'TAB3.2'!D39</f>
        <v>0</v>
      </c>
      <c r="L41" s="205">
        <f t="shared" si="8"/>
        <v>0</v>
      </c>
      <c r="M41" s="208">
        <f>IF('TAB4.1.2'!M24="v",0,'TAB4.1.2'!M24)</f>
        <v>0</v>
      </c>
      <c r="N41" s="205">
        <f>'TAB3.2'!D48+'TAB3.2'!D56</f>
        <v>0</v>
      </c>
      <c r="O41" s="205">
        <f t="shared" si="6"/>
        <v>0</v>
      </c>
    </row>
    <row r="42" spans="1:15" x14ac:dyDescent="0.35">
      <c r="A42" s="624"/>
      <c r="B42" s="52" t="s">
        <v>89</v>
      </c>
      <c r="C42" s="138">
        <f t="shared" si="5"/>
        <v>0</v>
      </c>
      <c r="D42" s="153"/>
      <c r="E42" s="21"/>
      <c r="F42" s="21"/>
      <c r="G42" s="153"/>
      <c r="H42" s="21"/>
      <c r="I42" s="21"/>
      <c r="J42" s="153"/>
      <c r="K42" s="21"/>
      <c r="L42" s="21"/>
      <c r="M42" s="208">
        <f>IF('TAB4.1.2'!M28="v",0,'TAB4.1.2'!M28)</f>
        <v>0</v>
      </c>
      <c r="N42" s="205">
        <f>'TAB3.2'!D49</f>
        <v>0</v>
      </c>
      <c r="O42" s="205">
        <f t="shared" si="6"/>
        <v>0</v>
      </c>
    </row>
    <row r="43" spans="1:15" x14ac:dyDescent="0.35">
      <c r="A43" s="624"/>
      <c r="B43" s="201" t="s">
        <v>18</v>
      </c>
      <c r="C43" s="138">
        <f t="shared" si="5"/>
        <v>0</v>
      </c>
      <c r="D43" s="208">
        <f>IF('TAB4.1.1'!L25="v",0,'TAB4.1.1'!L25)</f>
        <v>0</v>
      </c>
      <c r="E43" s="205">
        <f>SUM(E36:E42)</f>
        <v>0</v>
      </c>
      <c r="F43" s="205">
        <f>D43*E43</f>
        <v>0</v>
      </c>
      <c r="G43" s="208">
        <f>IF('TAB4.1.1'!N25="v",0,'TAB4.1.1'!N25)</f>
        <v>0</v>
      </c>
      <c r="H43" s="205">
        <f>SUM(H36:H42)</f>
        <v>0</v>
      </c>
      <c r="I43" s="205">
        <f t="shared" si="7"/>
        <v>0</v>
      </c>
      <c r="J43" s="208">
        <f>IF('TAB4.1.1'!P25="v",0,'TAB4.1.1'!P25)</f>
        <v>0</v>
      </c>
      <c r="K43" s="205">
        <f>SUM(K36:K42)</f>
        <v>0</v>
      </c>
      <c r="L43" s="205">
        <f t="shared" si="8"/>
        <v>0</v>
      </c>
      <c r="M43" s="490">
        <f>IF('TAB4.1.2'!L30="v",0,'TAB4.1.2'!L30)</f>
        <v>0</v>
      </c>
      <c r="N43" s="205">
        <f>SUM(N36:N42)</f>
        <v>0</v>
      </c>
      <c r="O43" s="205">
        <f t="shared" si="6"/>
        <v>0</v>
      </c>
    </row>
    <row r="44" spans="1:15" x14ac:dyDescent="0.35">
      <c r="A44" s="624"/>
      <c r="B44" s="201" t="s">
        <v>90</v>
      </c>
      <c r="C44" s="138">
        <f t="shared" si="5"/>
        <v>0</v>
      </c>
      <c r="F44" s="205">
        <f>SUM(F45:F47)</f>
        <v>0</v>
      </c>
      <c r="I44" s="205">
        <f>SUM(I45:I47)</f>
        <v>0</v>
      </c>
      <c r="L44" s="205">
        <f>SUM(L45:L47)</f>
        <v>0</v>
      </c>
      <c r="O44" s="205">
        <f>SUM(O45:O47)</f>
        <v>0</v>
      </c>
    </row>
    <row r="45" spans="1:15" x14ac:dyDescent="0.35">
      <c r="A45" s="624"/>
      <c r="B45" s="51" t="s">
        <v>4</v>
      </c>
      <c r="C45" s="138">
        <f t="shared" si="5"/>
        <v>0</v>
      </c>
      <c r="D45" s="208">
        <f>IF('TAB4.1.1'!L28="v",0,'TAB4.1.1'!L28)</f>
        <v>0</v>
      </c>
      <c r="E45" s="205">
        <f>E43-'TAB3.2'!D81</f>
        <v>0</v>
      </c>
      <c r="F45" s="205">
        <f>D45*E45</f>
        <v>0</v>
      </c>
      <c r="G45" s="208">
        <f>IF('TAB4.1.1'!N28="v",0,'TAB4.1.1'!N28)</f>
        <v>0</v>
      </c>
      <c r="H45" s="205">
        <f>H43-'TAB3.2'!D82</f>
        <v>0</v>
      </c>
      <c r="I45" s="205">
        <f>G45*H45</f>
        <v>0</v>
      </c>
      <c r="J45" s="208">
        <f>IF('TAB4.1.1'!P28="v",0,'TAB4.1.1'!P28)</f>
        <v>0</v>
      </c>
      <c r="K45" s="205">
        <f>K43-'TAB3.2'!D83</f>
        <v>0</v>
      </c>
      <c r="L45" s="205">
        <f>J45*K45</f>
        <v>0</v>
      </c>
      <c r="M45" s="490">
        <f>IF('TAB4.1.2'!L33="v",0,'TAB4.1.2'!L33)</f>
        <v>0</v>
      </c>
      <c r="N45" s="205">
        <f>N43-'TAB3.2'!D84</f>
        <v>0</v>
      </c>
      <c r="O45" s="205">
        <f t="shared" si="6"/>
        <v>0</v>
      </c>
    </row>
    <row r="46" spans="1:15" x14ac:dyDescent="0.35">
      <c r="A46" s="624"/>
      <c r="B46" s="51" t="s">
        <v>106</v>
      </c>
      <c r="C46" s="138">
        <f t="shared" si="5"/>
        <v>0</v>
      </c>
      <c r="D46" s="208">
        <f>IF('TAB4.1.1'!L29="v",0,'TAB4.1.1'!L29)</f>
        <v>0</v>
      </c>
      <c r="E46" s="205">
        <f>E43</f>
        <v>0</v>
      </c>
      <c r="F46" s="205">
        <f>D46*E46</f>
        <v>0</v>
      </c>
      <c r="G46" s="208">
        <f>IF('TAB4.1.1'!N29="v",0,'TAB4.1.1'!N29)</f>
        <v>0</v>
      </c>
      <c r="H46" s="205">
        <f>H43</f>
        <v>0</v>
      </c>
      <c r="I46" s="205">
        <f>G46*H46</f>
        <v>0</v>
      </c>
      <c r="J46" s="208">
        <f>IF('TAB4.1.1'!P29="v",0,'TAB4.1.1'!P29)</f>
        <v>0</v>
      </c>
      <c r="K46" s="205">
        <f>K43</f>
        <v>0</v>
      </c>
      <c r="L46" s="205">
        <f>J46*K46</f>
        <v>0</v>
      </c>
      <c r="M46" s="490">
        <f>IF('TAB4.1.2'!L34="v",0,'TAB4.1.2'!L34)</f>
        <v>0</v>
      </c>
      <c r="N46" s="205">
        <f>N43</f>
        <v>0</v>
      </c>
      <c r="O46" s="205">
        <f t="shared" si="6"/>
        <v>0</v>
      </c>
    </row>
    <row r="47" spans="1:15" x14ac:dyDescent="0.35">
      <c r="A47" s="624"/>
      <c r="B47" s="51" t="s">
        <v>108</v>
      </c>
      <c r="C47" s="138">
        <f t="shared" si="5"/>
        <v>0</v>
      </c>
      <c r="D47" s="208">
        <f>IF('TAB4.1.1'!L30="v",0,'TAB4.1.1'!L30)</f>
        <v>0</v>
      </c>
      <c r="E47" s="205">
        <f>E46</f>
        <v>0</v>
      </c>
      <c r="F47" s="205">
        <f>D47*E47</f>
        <v>0</v>
      </c>
      <c r="G47" s="208">
        <f>IF('TAB4.1.1'!N30="v",0,'TAB4.1.1'!N30)</f>
        <v>0</v>
      </c>
      <c r="H47" s="205">
        <f>H46</f>
        <v>0</v>
      </c>
      <c r="I47" s="205">
        <f>G47*H47</f>
        <v>0</v>
      </c>
      <c r="J47" s="208">
        <f>IF('TAB4.1.1'!P30="v",0,'TAB4.1.1'!P30)</f>
        <v>0</v>
      </c>
      <c r="K47" s="205">
        <f>K46</f>
        <v>0</v>
      </c>
      <c r="L47" s="205">
        <f>J47*K47</f>
        <v>0</v>
      </c>
      <c r="M47" s="490">
        <f>IF('TAB4.1.2'!L35="v",0,'TAB4.1.2'!L35)</f>
        <v>0</v>
      </c>
      <c r="N47" s="205">
        <f>N46</f>
        <v>0</v>
      </c>
      <c r="O47" s="205">
        <f t="shared" si="6"/>
        <v>0</v>
      </c>
    </row>
    <row r="48" spans="1:15" x14ac:dyDescent="0.35">
      <c r="A48" s="624"/>
      <c r="B48" s="201" t="s">
        <v>91</v>
      </c>
      <c r="C48" s="138">
        <f t="shared" si="5"/>
        <v>0</v>
      </c>
      <c r="D48" s="208">
        <f>IF('TAB4.1.1'!L32="v",0,'TAB4.1.1'!L32)</f>
        <v>0</v>
      </c>
      <c r="E48" s="205">
        <f>E47</f>
        <v>0</v>
      </c>
      <c r="F48" s="205">
        <f>D48*E48</f>
        <v>0</v>
      </c>
      <c r="G48" s="208">
        <f>IF('TAB4.1.1'!N32="v",0,'TAB4.1.1'!N32)</f>
        <v>0</v>
      </c>
      <c r="H48" s="205">
        <f>H47</f>
        <v>0</v>
      </c>
      <c r="I48" s="205">
        <f>G48*H48</f>
        <v>0</v>
      </c>
      <c r="J48" s="208">
        <f>IF('TAB4.1.1'!P32="v",0,'TAB4.1.1'!P32)</f>
        <v>0</v>
      </c>
      <c r="K48" s="205">
        <f>K47</f>
        <v>0</v>
      </c>
      <c r="L48" s="205">
        <f>J48*K48</f>
        <v>0</v>
      </c>
      <c r="M48" s="490">
        <f>IF('TAB4.1.2'!L37="v",0,'TAB4.1.2'!L37)</f>
        <v>0</v>
      </c>
      <c r="N48" s="205">
        <f>N47</f>
        <v>0</v>
      </c>
      <c r="O48" s="205">
        <f t="shared" si="6"/>
        <v>0</v>
      </c>
    </row>
    <row r="49" spans="1:15" x14ac:dyDescent="0.35">
      <c r="A49" s="62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J5:L5"/>
    <mergeCell ref="M5:O5"/>
    <mergeCell ref="A7:A26"/>
    <mergeCell ref="A27:A49"/>
    <mergeCell ref="B5:B6"/>
    <mergeCell ref="D5:F5"/>
    <mergeCell ref="G5:I5"/>
  </mergeCells>
  <pageMargins left="0.7" right="0.7" top="0.75" bottom="0.75" header="0.3" footer="0.3"/>
  <pageSetup paperSize="8" scale="8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D94F-D4C0-4954-ABB8-EC9D30AC8FF3}">
  <sheetPr>
    <pageSetUpPr fitToPage="1"/>
  </sheetPr>
  <dimension ref="A2:V91"/>
  <sheetViews>
    <sheetView showGridLines="0" zoomScale="90" zoomScaleNormal="90" workbookViewId="0">
      <selection activeCell="Y17" sqref="Y17"/>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TAB00!B48&amp;" : "&amp;TAB00!C48</f>
        <v>TAB4.2.1 : Tarifs de prélèvement T-MT, MT, T-BT et BT &gt; 56 kVA - 2027</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82" t="s">
        <v>110</v>
      </c>
      <c r="D6" s="582"/>
      <c r="E6" s="582"/>
      <c r="F6" s="582"/>
      <c r="G6" s="582"/>
      <c r="H6" s="582"/>
      <c r="I6" s="582"/>
      <c r="J6" s="586" t="s">
        <v>408</v>
      </c>
      <c r="K6" s="586"/>
      <c r="L6" s="586"/>
      <c r="M6" s="586"/>
      <c r="N6" s="579" t="str">
        <f>IF(TAB00!C11=0,"# Nom du GRD",TAB00!C11)</f>
        <v># Nom du GRD</v>
      </c>
      <c r="O6" s="579"/>
      <c r="P6" s="579"/>
      <c r="Q6" s="579"/>
      <c r="R6" s="579"/>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80" t="s">
        <v>111</v>
      </c>
      <c r="D8" s="580"/>
      <c r="E8" s="580"/>
      <c r="F8" s="580"/>
      <c r="G8" s="581" t="str">
        <f>"du 01.01.20"&amp;RIGHT(A2,2)&amp;" au 31.12.20"&amp;RIGHT(A2,2)</f>
        <v>du 01.01.2027 au 31.12.2027</v>
      </c>
      <c r="H8" s="581"/>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83" t="s">
        <v>5</v>
      </c>
      <c r="M10" s="584"/>
      <c r="N10" s="583" t="s">
        <v>6</v>
      </c>
      <c r="O10" s="584"/>
      <c r="P10" s="583" t="s">
        <v>7</v>
      </c>
      <c r="Q10" s="585"/>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87" t="s">
        <v>98</v>
      </c>
      <c r="M18" s="588"/>
      <c r="N18" s="587" t="s">
        <v>98</v>
      </c>
      <c r="O18" s="588"/>
      <c r="P18" s="587" t="s">
        <v>98</v>
      </c>
      <c r="Q18" s="589"/>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90" t="s">
        <v>98</v>
      </c>
      <c r="M25" s="591"/>
      <c r="N25" s="590" t="s">
        <v>98</v>
      </c>
      <c r="O25" s="591"/>
      <c r="P25" s="590" t="s">
        <v>98</v>
      </c>
      <c r="Q25" s="598"/>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92" t="s">
        <v>98</v>
      </c>
      <c r="M28" s="593"/>
      <c r="N28" s="592" t="s">
        <v>98</v>
      </c>
      <c r="O28" s="593"/>
      <c r="P28" s="592" t="s">
        <v>98</v>
      </c>
      <c r="Q28" s="593"/>
      <c r="R28" s="389" t="s">
        <v>98</v>
      </c>
      <c r="S28" s="177"/>
      <c r="T28" s="160"/>
      <c r="U28" s="160"/>
      <c r="V28" s="160"/>
    </row>
    <row r="29" spans="2:22" x14ac:dyDescent="0.25">
      <c r="B29" s="175"/>
      <c r="C29" s="186"/>
      <c r="D29" s="168"/>
      <c r="E29" s="168"/>
      <c r="F29" s="160"/>
      <c r="G29" s="164" t="s">
        <v>106</v>
      </c>
      <c r="H29" s="165"/>
      <c r="I29" s="165"/>
      <c r="J29" s="166" t="s">
        <v>101</v>
      </c>
      <c r="K29" s="291" t="s">
        <v>107</v>
      </c>
      <c r="L29" s="594" t="s">
        <v>98</v>
      </c>
      <c r="M29" s="595"/>
      <c r="N29" s="594" t="s">
        <v>98</v>
      </c>
      <c r="O29" s="595"/>
      <c r="P29" s="594" t="s">
        <v>98</v>
      </c>
      <c r="Q29" s="59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96" t="s">
        <v>98</v>
      </c>
      <c r="M30" s="597"/>
      <c r="N30" s="596" t="s">
        <v>98</v>
      </c>
      <c r="O30" s="597"/>
      <c r="P30" s="596" t="s">
        <v>98</v>
      </c>
      <c r="Q30" s="59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90" t="s">
        <v>98</v>
      </c>
      <c r="M32" s="591"/>
      <c r="N32" s="590" t="s">
        <v>98</v>
      </c>
      <c r="O32" s="591"/>
      <c r="P32" s="590" t="s">
        <v>98</v>
      </c>
      <c r="Q32" s="591"/>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77" t="s">
        <v>112</v>
      </c>
      <c r="E36" s="577"/>
      <c r="F36" s="577"/>
      <c r="G36" s="577"/>
      <c r="H36" s="577"/>
      <c r="I36" s="57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75" t="s">
        <v>310</v>
      </c>
      <c r="E38" s="575"/>
      <c r="F38" s="575"/>
      <c r="G38" s="575"/>
      <c r="H38" s="575"/>
      <c r="I38" s="575"/>
      <c r="J38" s="575"/>
      <c r="K38" s="575"/>
      <c r="L38" s="575"/>
      <c r="M38" s="575"/>
      <c r="N38" s="575"/>
      <c r="O38" s="575"/>
      <c r="P38" s="575"/>
      <c r="Q38" s="575"/>
      <c r="R38" s="575"/>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75" t="s">
        <v>313</v>
      </c>
      <c r="E42" s="575"/>
      <c r="F42" s="575"/>
      <c r="G42" s="575"/>
      <c r="H42" s="575"/>
      <c r="I42" s="575"/>
      <c r="J42" s="575"/>
      <c r="K42" s="575"/>
      <c r="L42" s="575"/>
      <c r="M42" s="575"/>
      <c r="N42" s="575"/>
      <c r="O42" s="575"/>
      <c r="P42" s="575"/>
      <c r="Q42" s="575"/>
      <c r="R42" s="575"/>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78" t="s">
        <v>314</v>
      </c>
      <c r="F44" s="578"/>
      <c r="G44" s="578"/>
      <c r="H44" s="578"/>
      <c r="I44" s="578"/>
      <c r="J44" s="578"/>
      <c r="K44" s="578"/>
      <c r="L44" s="578"/>
      <c r="M44" s="578"/>
      <c r="N44" s="578"/>
      <c r="O44" s="578"/>
      <c r="P44" s="578"/>
      <c r="Q44" s="578"/>
      <c r="R44" s="578"/>
      <c r="S44" s="392"/>
    </row>
    <row r="45" spans="2:22" ht="15" customHeight="1" x14ac:dyDescent="0.25">
      <c r="B45" s="314"/>
      <c r="C45" s="317"/>
      <c r="D45" s="318" t="s">
        <v>255</v>
      </c>
      <c r="E45" s="578" t="s">
        <v>315</v>
      </c>
      <c r="F45" s="578"/>
      <c r="G45" s="578"/>
      <c r="H45" s="578"/>
      <c r="I45" s="578"/>
      <c r="J45" s="578"/>
      <c r="K45" s="578"/>
      <c r="L45" s="578"/>
      <c r="M45" s="578"/>
      <c r="N45" s="578"/>
      <c r="O45" s="578"/>
      <c r="P45" s="578"/>
      <c r="Q45" s="578"/>
      <c r="R45" s="578"/>
      <c r="S45" s="392"/>
    </row>
    <row r="46" spans="2:22" ht="15" customHeight="1" x14ac:dyDescent="0.25">
      <c r="B46" s="314"/>
      <c r="C46" s="317"/>
      <c r="D46" s="319" t="s">
        <v>255</v>
      </c>
      <c r="E46" s="575" t="s">
        <v>316</v>
      </c>
      <c r="F46" s="575"/>
      <c r="G46" s="575"/>
      <c r="H46" s="575"/>
      <c r="I46" s="575"/>
      <c r="J46" s="575"/>
      <c r="K46" s="575"/>
      <c r="L46" s="575"/>
      <c r="M46" s="575"/>
      <c r="N46" s="575"/>
      <c r="O46" s="575"/>
      <c r="P46" s="575"/>
      <c r="Q46" s="575"/>
      <c r="R46" s="575"/>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74" t="s">
        <v>466</v>
      </c>
      <c r="F48" s="574"/>
      <c r="G48" s="574"/>
      <c r="H48" s="574"/>
      <c r="I48" s="574"/>
      <c r="J48" s="574"/>
      <c r="K48" s="574"/>
      <c r="L48" s="574"/>
      <c r="M48" s="574"/>
      <c r="N48" s="574"/>
      <c r="O48" s="574"/>
      <c r="P48" s="574"/>
      <c r="Q48" s="574"/>
      <c r="R48" s="574"/>
      <c r="S48" s="392"/>
    </row>
    <row r="49" spans="2:19" ht="5.0999999999999996" customHeight="1" x14ac:dyDescent="0.25">
      <c r="B49" s="314"/>
      <c r="C49" s="317"/>
      <c r="D49" s="575"/>
      <c r="E49" s="575"/>
      <c r="F49" s="575"/>
      <c r="G49" s="575"/>
      <c r="H49" s="575"/>
      <c r="I49" s="575"/>
      <c r="J49" s="575"/>
      <c r="K49" s="575"/>
      <c r="L49" s="575"/>
      <c r="M49" s="575"/>
      <c r="N49" s="575"/>
      <c r="O49" s="575"/>
      <c r="P49" s="575"/>
      <c r="Q49" s="575"/>
      <c r="R49" s="575"/>
      <c r="S49" s="392"/>
    </row>
    <row r="50" spans="2:19" ht="45.75" customHeight="1" x14ac:dyDescent="0.25">
      <c r="B50" s="314"/>
      <c r="C50" s="317"/>
      <c r="D50" s="319" t="s">
        <v>255</v>
      </c>
      <c r="E50" s="575" t="s">
        <v>405</v>
      </c>
      <c r="F50" s="575"/>
      <c r="G50" s="575"/>
      <c r="H50" s="575"/>
      <c r="I50" s="575"/>
      <c r="J50" s="575"/>
      <c r="K50" s="575"/>
      <c r="L50" s="575"/>
      <c r="M50" s="575"/>
      <c r="N50" s="575"/>
      <c r="O50" s="575"/>
      <c r="P50" s="575"/>
      <c r="Q50" s="575"/>
      <c r="R50" s="575"/>
      <c r="S50" s="392"/>
    </row>
    <row r="51" spans="2:19" ht="14.25" customHeight="1" x14ac:dyDescent="0.25">
      <c r="B51" s="314"/>
      <c r="C51" s="317"/>
      <c r="D51" s="319" t="s">
        <v>255</v>
      </c>
      <c r="E51" s="575" t="s">
        <v>318</v>
      </c>
      <c r="F51" s="575"/>
      <c r="G51" s="575"/>
      <c r="H51" s="575"/>
      <c r="I51" s="575"/>
      <c r="J51" s="575"/>
      <c r="K51" s="575"/>
      <c r="L51" s="575"/>
      <c r="M51" s="575"/>
      <c r="N51" s="575"/>
      <c r="O51" s="575"/>
      <c r="P51" s="575"/>
      <c r="Q51" s="575"/>
      <c r="R51" s="575"/>
      <c r="S51" s="392"/>
    </row>
    <row r="52" spans="2:19" ht="14.25" customHeight="1" x14ac:dyDescent="0.25">
      <c r="B52" s="314"/>
      <c r="C52" s="317"/>
      <c r="D52" s="319" t="s">
        <v>255</v>
      </c>
      <c r="E52" s="575" t="s">
        <v>319</v>
      </c>
      <c r="F52" s="575"/>
      <c r="G52" s="575"/>
      <c r="H52" s="575"/>
      <c r="I52" s="575"/>
      <c r="J52" s="575"/>
      <c r="K52" s="575"/>
      <c r="L52" s="575"/>
      <c r="M52" s="575"/>
      <c r="N52" s="575"/>
      <c r="O52" s="575"/>
      <c r="P52" s="575"/>
      <c r="Q52" s="575"/>
      <c r="R52" s="575"/>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75" t="s">
        <v>322</v>
      </c>
      <c r="F56" s="575"/>
      <c r="G56" s="575"/>
      <c r="H56" s="575"/>
      <c r="I56" s="575"/>
      <c r="J56" s="575"/>
      <c r="K56" s="575"/>
      <c r="L56" s="575"/>
      <c r="M56" s="575"/>
      <c r="N56" s="575"/>
      <c r="O56" s="575"/>
      <c r="P56" s="575"/>
      <c r="Q56" s="575"/>
      <c r="R56" s="575"/>
      <c r="S56" s="392"/>
    </row>
    <row r="57" spans="2:19" ht="14.25" hidden="1" customHeight="1" x14ac:dyDescent="0.25">
      <c r="B57" s="314"/>
      <c r="C57" s="317"/>
      <c r="D57" s="322" t="s">
        <v>255</v>
      </c>
      <c r="E57" s="575" t="s">
        <v>323</v>
      </c>
      <c r="F57" s="575"/>
      <c r="G57" s="575"/>
      <c r="H57" s="575"/>
      <c r="I57" s="575"/>
      <c r="J57" s="575"/>
      <c r="K57" s="575"/>
      <c r="L57" s="575"/>
      <c r="M57" s="575"/>
      <c r="N57" s="575"/>
      <c r="O57" s="575"/>
      <c r="P57" s="575"/>
      <c r="Q57" s="575"/>
      <c r="R57" s="575"/>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75" t="s">
        <v>326</v>
      </c>
      <c r="F61" s="575"/>
      <c r="G61" s="575"/>
      <c r="H61" s="575"/>
      <c r="I61" s="575"/>
      <c r="J61" s="575"/>
      <c r="K61" s="575"/>
      <c r="L61" s="575"/>
      <c r="M61" s="575"/>
      <c r="N61" s="575"/>
      <c r="O61" s="575"/>
      <c r="P61" s="575"/>
      <c r="Q61" s="575"/>
      <c r="R61" s="575"/>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75" t="s">
        <v>329</v>
      </c>
      <c r="F65" s="576"/>
      <c r="G65" s="576"/>
      <c r="H65" s="576"/>
      <c r="I65" s="576"/>
      <c r="J65" s="576"/>
      <c r="K65" s="576"/>
      <c r="L65" s="576"/>
      <c r="M65" s="576"/>
      <c r="N65" s="576"/>
      <c r="O65" s="576"/>
      <c r="P65" s="576"/>
      <c r="Q65" s="311"/>
      <c r="R65" s="311"/>
      <c r="S65" s="392"/>
    </row>
    <row r="66" spans="2:19" ht="14.25" customHeight="1" x14ac:dyDescent="0.25">
      <c r="B66" s="314"/>
      <c r="C66" s="317"/>
      <c r="D66" s="319" t="s">
        <v>255</v>
      </c>
      <c r="E66" s="575" t="s">
        <v>338</v>
      </c>
      <c r="F66" s="576"/>
      <c r="G66" s="576"/>
      <c r="H66" s="576"/>
      <c r="I66" s="576"/>
      <c r="J66" s="576"/>
      <c r="K66" s="576"/>
      <c r="L66" s="311"/>
      <c r="M66" s="311"/>
      <c r="N66" s="311"/>
      <c r="O66" s="75"/>
      <c r="P66" s="75"/>
      <c r="Q66" s="75"/>
      <c r="R66" s="75"/>
      <c r="S66" s="392"/>
    </row>
    <row r="67" spans="2:19" ht="14.25" customHeight="1" x14ac:dyDescent="0.25">
      <c r="B67" s="314"/>
      <c r="C67" s="317"/>
      <c r="D67" s="322" t="s">
        <v>255</v>
      </c>
      <c r="E67" s="575" t="s">
        <v>330</v>
      </c>
      <c r="F67" s="575"/>
      <c r="G67" s="575"/>
      <c r="H67" s="575"/>
      <c r="I67" s="575"/>
      <c r="J67" s="575"/>
      <c r="K67" s="575"/>
      <c r="L67" s="575"/>
      <c r="M67" s="575"/>
      <c r="N67" s="575"/>
      <c r="O67" s="393"/>
      <c r="P67" s="393"/>
      <c r="Q67" s="317"/>
      <c r="R67" s="317"/>
      <c r="S67" s="392"/>
    </row>
    <row r="68" spans="2:19" ht="14.25" customHeight="1" x14ac:dyDescent="0.25">
      <c r="B68" s="314"/>
      <c r="C68" s="317"/>
      <c r="D68" s="322" t="s">
        <v>255</v>
      </c>
      <c r="E68" s="575" t="s">
        <v>331</v>
      </c>
      <c r="F68" s="575"/>
      <c r="G68" s="575"/>
      <c r="H68" s="575"/>
      <c r="I68" s="575"/>
      <c r="J68" s="575"/>
      <c r="K68" s="575"/>
      <c r="L68" s="575"/>
      <c r="M68" s="575"/>
      <c r="N68" s="575"/>
      <c r="O68" s="575"/>
      <c r="P68" s="575"/>
      <c r="Q68" s="575"/>
      <c r="R68" s="575"/>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74" t="s">
        <v>332</v>
      </c>
      <c r="E70" s="574"/>
      <c r="F70" s="574"/>
      <c r="G70" s="574"/>
      <c r="H70" s="574"/>
      <c r="I70" s="574"/>
      <c r="J70" s="574"/>
      <c r="K70" s="574"/>
      <c r="L70" s="574"/>
      <c r="M70" s="574"/>
      <c r="N70" s="574"/>
      <c r="O70" s="574"/>
      <c r="P70" s="574"/>
      <c r="Q70" s="574"/>
      <c r="R70" s="574"/>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75" t="s">
        <v>333</v>
      </c>
      <c r="F72" s="575"/>
      <c r="G72" s="575"/>
      <c r="H72" s="575"/>
      <c r="I72" s="575"/>
      <c r="J72" s="575"/>
      <c r="K72" s="575"/>
      <c r="L72" s="575"/>
      <c r="M72" s="575"/>
      <c r="N72" s="575"/>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75" t="s">
        <v>337</v>
      </c>
      <c r="F76" s="575"/>
      <c r="G76" s="575"/>
      <c r="H76" s="575"/>
      <c r="I76" s="575"/>
      <c r="J76" s="575"/>
      <c r="K76" s="575"/>
      <c r="L76" s="575"/>
      <c r="M76" s="575"/>
      <c r="N76" s="575"/>
      <c r="O76" s="317"/>
      <c r="P76" s="317"/>
      <c r="Q76" s="317"/>
      <c r="R76" s="317"/>
      <c r="S76" s="392"/>
    </row>
    <row r="77" spans="2:19" ht="14.25" hidden="1" customHeight="1" x14ac:dyDescent="0.25">
      <c r="B77" s="314"/>
      <c r="C77" s="317"/>
      <c r="D77" s="322" t="s">
        <v>255</v>
      </c>
      <c r="E77" s="575" t="s">
        <v>330</v>
      </c>
      <c r="F77" s="575"/>
      <c r="G77" s="575"/>
      <c r="H77" s="575"/>
      <c r="I77" s="575"/>
      <c r="J77" s="575"/>
      <c r="K77" s="575"/>
      <c r="L77" s="575"/>
      <c r="M77" s="575"/>
      <c r="N77" s="575"/>
      <c r="O77" s="317"/>
      <c r="P77" s="317"/>
      <c r="Q77" s="317"/>
      <c r="R77" s="317"/>
      <c r="S77" s="392"/>
    </row>
    <row r="78" spans="2:19" ht="14.25" hidden="1" customHeight="1" x14ac:dyDescent="0.25">
      <c r="B78" s="314"/>
      <c r="C78" s="317"/>
      <c r="D78" s="319" t="s">
        <v>255</v>
      </c>
      <c r="E78" s="575" t="s">
        <v>338</v>
      </c>
      <c r="F78" s="576"/>
      <c r="G78" s="576"/>
      <c r="H78" s="576"/>
      <c r="I78" s="576"/>
      <c r="J78" s="576"/>
      <c r="K78" s="576"/>
      <c r="L78" s="576"/>
      <c r="M78" s="576"/>
      <c r="N78" s="576"/>
      <c r="O78" s="576"/>
      <c r="P78" s="576"/>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74" t="s">
        <v>339</v>
      </c>
      <c r="E80" s="574"/>
      <c r="F80" s="574"/>
      <c r="G80" s="574"/>
      <c r="H80" s="574"/>
      <c r="I80" s="574"/>
      <c r="J80" s="574"/>
      <c r="K80" s="574"/>
      <c r="L80" s="574"/>
      <c r="M80" s="574"/>
      <c r="N80" s="574"/>
      <c r="O80" s="574"/>
      <c r="P80" s="574"/>
      <c r="Q80" s="574"/>
      <c r="R80" s="574"/>
      <c r="S80" s="392"/>
    </row>
    <row r="81" spans="2:19" ht="14.25" hidden="1" customHeight="1" x14ac:dyDescent="0.25">
      <c r="B81" s="314"/>
      <c r="C81" s="317"/>
      <c r="D81" s="319" t="s">
        <v>255</v>
      </c>
      <c r="E81" s="575" t="s">
        <v>340</v>
      </c>
      <c r="F81" s="576"/>
      <c r="G81" s="576"/>
      <c r="H81" s="576"/>
      <c r="I81" s="576"/>
      <c r="J81" s="576"/>
      <c r="K81" s="576"/>
      <c r="L81" s="576"/>
      <c r="M81" s="576"/>
      <c r="N81" s="576"/>
      <c r="O81" s="576"/>
      <c r="P81" s="576"/>
      <c r="Q81" s="311"/>
      <c r="R81" s="311"/>
      <c r="S81" s="392"/>
    </row>
    <row r="82" spans="2:19" ht="5.0999999999999996" customHeight="1" x14ac:dyDescent="0.25">
      <c r="B82" s="314"/>
      <c r="C82" s="317"/>
      <c r="D82" s="319"/>
      <c r="E82" s="575"/>
      <c r="F82" s="575"/>
      <c r="G82" s="575"/>
      <c r="H82" s="575"/>
      <c r="I82" s="575"/>
      <c r="J82" s="575"/>
      <c r="K82" s="575"/>
      <c r="L82" s="575"/>
      <c r="M82" s="575"/>
      <c r="N82" s="575"/>
      <c r="O82" s="575"/>
      <c r="P82" s="575"/>
      <c r="Q82" s="575"/>
      <c r="R82" s="575"/>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75" t="s">
        <v>346</v>
      </c>
      <c r="F87" s="575"/>
      <c r="G87" s="575"/>
      <c r="H87" s="575"/>
      <c r="I87" s="575"/>
      <c r="J87" s="575"/>
      <c r="K87" s="575"/>
      <c r="L87" s="575"/>
      <c r="M87" s="575"/>
      <c r="N87" s="575"/>
      <c r="O87" s="575"/>
      <c r="P87" s="575"/>
      <c r="Q87" s="575"/>
      <c r="R87" s="575"/>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75"/>
      <c r="F90" s="575"/>
      <c r="G90" s="575"/>
      <c r="H90" s="575"/>
      <c r="I90" s="575"/>
      <c r="J90" s="575"/>
      <c r="K90" s="575"/>
      <c r="L90" s="575"/>
      <c r="M90" s="575"/>
      <c r="N90" s="575"/>
      <c r="O90" s="575"/>
      <c r="P90" s="575"/>
      <c r="Q90" s="575"/>
      <c r="R90" s="575"/>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L10:M10"/>
    <mergeCell ref="N10:O10"/>
    <mergeCell ref="P10:Q10"/>
    <mergeCell ref="C6:I6"/>
    <mergeCell ref="J6:M6"/>
    <mergeCell ref="N6:R6"/>
    <mergeCell ref="C8:F8"/>
    <mergeCell ref="G8:H8"/>
    <mergeCell ref="L18:M18"/>
    <mergeCell ref="N18:O18"/>
    <mergeCell ref="P18:Q18"/>
    <mergeCell ref="L25:M25"/>
    <mergeCell ref="N25:O25"/>
    <mergeCell ref="P25:Q25"/>
    <mergeCell ref="L28:M28"/>
    <mergeCell ref="N28:O28"/>
    <mergeCell ref="P28:Q28"/>
    <mergeCell ref="L29:M29"/>
    <mergeCell ref="N29:O29"/>
    <mergeCell ref="P29:Q29"/>
    <mergeCell ref="L30:M30"/>
    <mergeCell ref="N30:O30"/>
    <mergeCell ref="P30:Q30"/>
    <mergeCell ref="L32:M32"/>
    <mergeCell ref="N32:O32"/>
    <mergeCell ref="P32:Q32"/>
    <mergeCell ref="E52:R52"/>
    <mergeCell ref="D36:I36"/>
    <mergeCell ref="D38:R38"/>
    <mergeCell ref="D42:R42"/>
    <mergeCell ref="E44:R44"/>
    <mergeCell ref="E45:R45"/>
    <mergeCell ref="E46:R46"/>
    <mergeCell ref="E48:R48"/>
    <mergeCell ref="D49:M49"/>
    <mergeCell ref="N49:R49"/>
    <mergeCell ref="E50:R50"/>
    <mergeCell ref="E51:R51"/>
    <mergeCell ref="E78:P78"/>
    <mergeCell ref="E56:R56"/>
    <mergeCell ref="E57:R57"/>
    <mergeCell ref="E61:R61"/>
    <mergeCell ref="E65:P65"/>
    <mergeCell ref="E66:K66"/>
    <mergeCell ref="E67:N67"/>
    <mergeCell ref="E68:R68"/>
    <mergeCell ref="D70:R70"/>
    <mergeCell ref="E72:N72"/>
    <mergeCell ref="E76:N76"/>
    <mergeCell ref="E77:N77"/>
    <mergeCell ref="D80:R80"/>
    <mergeCell ref="E81:P81"/>
    <mergeCell ref="E82:R82"/>
    <mergeCell ref="E87:R87"/>
    <mergeCell ref="E90:R90"/>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6797-E7CC-4B1F-A7D4-DC806566E2BC}">
  <sheetPr>
    <pageSetUpPr fitToPage="1"/>
  </sheetPr>
  <dimension ref="A2:S106"/>
  <sheetViews>
    <sheetView showGridLines="0" zoomScaleNormal="100" workbookViewId="0">
      <selection activeCell="L19" sqref="L19:M19"/>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TAB00!B49&amp;" : "&amp;TAB00!C49</f>
        <v>TAB4.2.2 : Tarifs de prélèvement basse tension - 2027</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618" t="s">
        <v>110</v>
      </c>
      <c r="D6" s="618"/>
      <c r="E6" s="618"/>
      <c r="F6" s="618"/>
      <c r="G6" s="618"/>
      <c r="H6" s="618"/>
      <c r="I6" s="619" t="s">
        <v>421</v>
      </c>
      <c r="J6" s="619"/>
      <c r="K6" s="402"/>
      <c r="L6" s="620" t="s">
        <v>422</v>
      </c>
      <c r="M6" s="620"/>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621" t="s">
        <v>111</v>
      </c>
      <c r="D8" s="621"/>
      <c r="E8" s="621"/>
      <c r="F8" s="621"/>
      <c r="G8" s="581" t="str">
        <f>"du 01.01.20"&amp;RIGHT(A2,2)&amp;" au 31.12.20"&amp;RIGHT(A2,2)</f>
        <v>du 01.01.2027 au 31.12.2027</v>
      </c>
      <c r="H8" s="581"/>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616" t="s">
        <v>8</v>
      </c>
      <c r="M10" s="617"/>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607" t="s">
        <v>98</v>
      </c>
      <c r="M19" s="608"/>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609" t="s">
        <v>98</v>
      </c>
      <c r="M28" s="610"/>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611" t="s">
        <v>98</v>
      </c>
      <c r="M30" s="612"/>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613" t="s">
        <v>98</v>
      </c>
      <c r="M33" s="614"/>
      <c r="N33" s="403"/>
      <c r="O33" s="400"/>
      <c r="P33" s="400"/>
      <c r="Q33" s="400"/>
    </row>
    <row r="34" spans="2:17" x14ac:dyDescent="0.25">
      <c r="B34" s="401"/>
      <c r="C34" s="417"/>
      <c r="D34" s="449"/>
      <c r="E34" s="449"/>
      <c r="F34" s="400"/>
      <c r="G34" s="436" t="s">
        <v>106</v>
      </c>
      <c r="H34" s="437"/>
      <c r="I34" s="437"/>
      <c r="J34" s="438" t="s">
        <v>101</v>
      </c>
      <c r="K34" s="291" t="s">
        <v>107</v>
      </c>
      <c r="L34" s="607" t="s">
        <v>98</v>
      </c>
      <c r="M34" s="608"/>
      <c r="N34" s="403"/>
      <c r="O34" s="400"/>
      <c r="P34" s="400"/>
      <c r="Q34" s="400"/>
    </row>
    <row r="35" spans="2:17" ht="14.4" thickBot="1" x14ac:dyDescent="0.3">
      <c r="B35" s="401"/>
      <c r="C35" s="417"/>
      <c r="D35" s="449"/>
      <c r="E35" s="449"/>
      <c r="F35" s="400"/>
      <c r="G35" s="436" t="s">
        <v>108</v>
      </c>
      <c r="H35" s="437"/>
      <c r="I35" s="437"/>
      <c r="J35" s="438" t="s">
        <v>101</v>
      </c>
      <c r="K35" s="292" t="s">
        <v>109</v>
      </c>
      <c r="L35" s="609" t="s">
        <v>98</v>
      </c>
      <c r="M35" s="610"/>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611" t="s">
        <v>98</v>
      </c>
      <c r="M37" s="612"/>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77" t="s">
        <v>112</v>
      </c>
      <c r="E41" s="577"/>
      <c r="F41" s="577"/>
      <c r="G41" s="577"/>
      <c r="H41" s="577"/>
      <c r="I41" s="57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75" t="s">
        <v>310</v>
      </c>
      <c r="E43" s="575"/>
      <c r="F43" s="575"/>
      <c r="G43" s="575"/>
      <c r="H43" s="575"/>
      <c r="I43" s="575"/>
      <c r="J43" s="575"/>
      <c r="K43" s="575"/>
      <c r="L43" s="575"/>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601" t="s">
        <v>434</v>
      </c>
      <c r="E47" s="615"/>
      <c r="F47" s="615"/>
      <c r="G47" s="615"/>
      <c r="H47" s="615"/>
      <c r="I47" s="615"/>
      <c r="J47" s="615"/>
      <c r="K47" s="615"/>
      <c r="L47" s="615"/>
      <c r="M47" s="61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601" t="s">
        <v>435</v>
      </c>
      <c r="E51" s="615"/>
      <c r="F51" s="615"/>
      <c r="G51" s="615"/>
      <c r="H51" s="615"/>
      <c r="I51" s="615"/>
      <c r="J51" s="615"/>
      <c r="K51" s="615"/>
      <c r="L51" s="615"/>
      <c r="M51" s="61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605" t="s">
        <v>436</v>
      </c>
      <c r="E55" s="605"/>
      <c r="F55" s="605"/>
      <c r="G55" s="605"/>
      <c r="H55" s="605"/>
      <c r="I55" s="605"/>
      <c r="J55" s="605"/>
      <c r="K55" s="605"/>
      <c r="L55" s="60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603" t="s">
        <v>314</v>
      </c>
      <c r="F57" s="603"/>
      <c r="G57" s="603"/>
      <c r="H57" s="603"/>
      <c r="I57" s="603"/>
      <c r="J57" s="603"/>
      <c r="K57" s="603"/>
      <c r="L57" s="603"/>
      <c r="M57" s="603"/>
      <c r="N57" s="604"/>
    </row>
    <row r="58" spans="2:17" ht="15" hidden="1" customHeight="1" x14ac:dyDescent="0.25">
      <c r="B58" s="314"/>
      <c r="C58" s="317"/>
      <c r="D58" s="467" t="s">
        <v>255</v>
      </c>
      <c r="E58" s="603" t="s">
        <v>315</v>
      </c>
      <c r="F58" s="603"/>
      <c r="G58" s="603"/>
      <c r="H58" s="603"/>
      <c r="I58" s="603"/>
      <c r="J58" s="603"/>
      <c r="K58" s="603"/>
      <c r="L58" s="603"/>
      <c r="M58" s="603"/>
      <c r="N58" s="604"/>
    </row>
    <row r="59" spans="2:17" ht="15" hidden="1" customHeight="1" x14ac:dyDescent="0.25">
      <c r="B59" s="314"/>
      <c r="C59" s="317"/>
      <c r="D59" s="469" t="s">
        <v>255</v>
      </c>
      <c r="E59" s="605" t="s">
        <v>316</v>
      </c>
      <c r="F59" s="605"/>
      <c r="G59" s="605"/>
      <c r="H59" s="605"/>
      <c r="I59" s="605"/>
      <c r="J59" s="605"/>
      <c r="K59" s="605"/>
      <c r="L59" s="605"/>
      <c r="M59" s="60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74" t="s">
        <v>437</v>
      </c>
      <c r="F61" s="574"/>
      <c r="G61" s="574"/>
      <c r="H61" s="574"/>
      <c r="I61" s="574"/>
      <c r="J61" s="574"/>
      <c r="K61" s="574"/>
      <c r="L61" s="574"/>
      <c r="M61" s="311"/>
      <c r="N61" s="316"/>
    </row>
    <row r="62" spans="2:17" ht="5.0999999999999996" customHeight="1" x14ac:dyDescent="0.25">
      <c r="B62" s="314"/>
      <c r="C62" s="317"/>
      <c r="D62" s="575"/>
      <c r="E62" s="575"/>
      <c r="F62" s="575"/>
      <c r="G62" s="575"/>
      <c r="H62" s="575"/>
      <c r="I62" s="575"/>
      <c r="J62" s="575"/>
      <c r="K62" s="575"/>
      <c r="L62" s="575"/>
      <c r="M62" s="575"/>
      <c r="N62" s="606"/>
    </row>
    <row r="63" spans="2:17" ht="26.1" customHeight="1" x14ac:dyDescent="0.25">
      <c r="B63" s="314"/>
      <c r="C63" s="317"/>
      <c r="D63" s="319" t="s">
        <v>255</v>
      </c>
      <c r="E63" s="575" t="s">
        <v>438</v>
      </c>
      <c r="F63" s="575"/>
      <c r="G63" s="575"/>
      <c r="H63" s="575"/>
      <c r="I63" s="575"/>
      <c r="J63" s="575"/>
      <c r="K63" s="575"/>
      <c r="L63" s="575"/>
      <c r="M63" s="575"/>
      <c r="N63" s="321"/>
    </row>
    <row r="64" spans="2:17" ht="26.1" customHeight="1" x14ac:dyDescent="0.25">
      <c r="B64" s="314"/>
      <c r="C64" s="317"/>
      <c r="D64" s="319" t="s">
        <v>255</v>
      </c>
      <c r="E64" s="575" t="s">
        <v>439</v>
      </c>
      <c r="F64" s="575"/>
      <c r="G64" s="575"/>
      <c r="H64" s="575"/>
      <c r="I64" s="575"/>
      <c r="J64" s="575"/>
      <c r="K64" s="575"/>
      <c r="L64" s="575"/>
      <c r="M64" s="575"/>
      <c r="N64" s="321"/>
    </row>
    <row r="65" spans="2:14" ht="15" hidden="1" customHeight="1" x14ac:dyDescent="0.25">
      <c r="B65" s="314"/>
      <c r="C65" s="317"/>
      <c r="D65" s="319" t="s">
        <v>255</v>
      </c>
      <c r="E65" s="575" t="s">
        <v>318</v>
      </c>
      <c r="F65" s="575"/>
      <c r="G65" s="575"/>
      <c r="H65" s="575"/>
      <c r="I65" s="575"/>
      <c r="J65" s="575"/>
      <c r="K65" s="575"/>
      <c r="L65" s="575"/>
      <c r="M65" s="575"/>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601" t="s">
        <v>441</v>
      </c>
      <c r="F69" s="575"/>
      <c r="G69" s="575"/>
      <c r="H69" s="575"/>
      <c r="I69" s="575"/>
      <c r="J69" s="575"/>
      <c r="K69" s="575"/>
      <c r="L69" s="575"/>
      <c r="M69" s="575"/>
      <c r="N69" s="316"/>
    </row>
    <row r="70" spans="2:14" ht="14.25" customHeight="1" x14ac:dyDescent="0.25">
      <c r="B70" s="314"/>
      <c r="C70" s="317"/>
      <c r="D70" s="322" t="s">
        <v>255</v>
      </c>
      <c r="E70" s="601" t="s">
        <v>442</v>
      </c>
      <c r="F70" s="575"/>
      <c r="G70" s="575"/>
      <c r="H70" s="575"/>
      <c r="I70" s="575"/>
      <c r="J70" s="575"/>
      <c r="K70" s="575"/>
      <c r="L70" s="575"/>
      <c r="M70" s="575"/>
      <c r="N70" s="316"/>
    </row>
    <row r="71" spans="2:14" ht="14.25" customHeight="1" x14ac:dyDescent="0.25">
      <c r="B71" s="314"/>
      <c r="C71" s="317"/>
      <c r="D71" s="322" t="s">
        <v>255</v>
      </c>
      <c r="E71" s="601" t="s">
        <v>443</v>
      </c>
      <c r="F71" s="575"/>
      <c r="G71" s="575"/>
      <c r="H71" s="575"/>
      <c r="I71" s="575"/>
      <c r="J71" s="575"/>
      <c r="K71" s="575"/>
      <c r="L71" s="575"/>
      <c r="M71" s="575"/>
      <c r="N71" s="316"/>
    </row>
    <row r="72" spans="2:14" ht="39.9" customHeight="1" x14ac:dyDescent="0.25">
      <c r="B72" s="314"/>
      <c r="C72" s="317"/>
      <c r="D72" s="471" t="s">
        <v>255</v>
      </c>
      <c r="E72" s="602" t="s">
        <v>444</v>
      </c>
      <c r="F72" s="600"/>
      <c r="G72" s="600"/>
      <c r="H72" s="600"/>
      <c r="I72" s="600"/>
      <c r="J72" s="600"/>
      <c r="K72" s="600"/>
      <c r="L72" s="600"/>
      <c r="M72" s="60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75" t="s">
        <v>326</v>
      </c>
      <c r="F76" s="575"/>
      <c r="G76" s="575"/>
      <c r="H76" s="575"/>
      <c r="I76" s="575"/>
      <c r="J76" s="575"/>
      <c r="K76" s="575"/>
      <c r="L76" s="575"/>
      <c r="M76" s="575"/>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75" t="s">
        <v>331</v>
      </c>
      <c r="F80" s="575"/>
      <c r="G80" s="575"/>
      <c r="H80" s="575"/>
      <c r="I80" s="575"/>
      <c r="J80" s="575"/>
      <c r="K80" s="575"/>
      <c r="L80" s="575"/>
      <c r="M80" s="317"/>
      <c r="N80" s="325"/>
    </row>
    <row r="81" spans="2:14" ht="14.25" customHeight="1" x14ac:dyDescent="0.25">
      <c r="B81" s="314"/>
      <c r="C81" s="317"/>
      <c r="D81" s="319" t="s">
        <v>255</v>
      </c>
      <c r="E81" s="575" t="s">
        <v>338</v>
      </c>
      <c r="F81" s="576"/>
      <c r="G81" s="576"/>
      <c r="H81" s="576"/>
      <c r="I81" s="576"/>
      <c r="J81" s="576"/>
      <c r="K81" s="576"/>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75" t="s">
        <v>337</v>
      </c>
      <c r="F84" s="575"/>
      <c r="G84" s="575"/>
      <c r="H84" s="575"/>
      <c r="I84" s="575"/>
      <c r="J84" s="575"/>
      <c r="K84" s="575"/>
      <c r="L84" s="317"/>
      <c r="M84" s="317"/>
      <c r="N84" s="325"/>
    </row>
    <row r="85" spans="2:14" ht="15" customHeight="1" x14ac:dyDescent="0.25">
      <c r="B85" s="314"/>
      <c r="C85" s="317"/>
      <c r="D85" s="322" t="s">
        <v>255</v>
      </c>
      <c r="E85" s="575" t="s">
        <v>330</v>
      </c>
      <c r="F85" s="575"/>
      <c r="G85" s="575"/>
      <c r="H85" s="575"/>
      <c r="I85" s="575"/>
      <c r="J85" s="575"/>
      <c r="K85" s="575"/>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75" t="s">
        <v>445</v>
      </c>
      <c r="F87" s="575"/>
      <c r="G87" s="575"/>
      <c r="H87" s="575"/>
      <c r="I87" s="575"/>
      <c r="J87" s="575"/>
      <c r="K87" s="575"/>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75" t="s">
        <v>447</v>
      </c>
      <c r="G90" s="575"/>
      <c r="H90" s="575"/>
      <c r="I90" s="575"/>
      <c r="J90" s="575"/>
      <c r="K90" s="575"/>
      <c r="L90" s="575"/>
      <c r="M90" s="575"/>
      <c r="N90" s="325"/>
    </row>
    <row r="91" spans="2:14" ht="15" customHeight="1" x14ac:dyDescent="0.25">
      <c r="B91" s="314"/>
      <c r="C91" s="317"/>
      <c r="D91" s="327" t="s">
        <v>255</v>
      </c>
      <c r="E91" s="576" t="s">
        <v>448</v>
      </c>
      <c r="F91" s="576"/>
      <c r="G91" s="576"/>
      <c r="H91" s="576"/>
      <c r="I91" s="576"/>
      <c r="J91" s="576"/>
      <c r="K91" s="576"/>
      <c r="L91" s="576"/>
      <c r="M91" s="576"/>
      <c r="N91" s="325"/>
    </row>
    <row r="92" spans="2:14" s="476" customFormat="1" ht="15" customHeight="1" x14ac:dyDescent="0.35">
      <c r="B92" s="473"/>
      <c r="C92" s="474"/>
      <c r="D92" s="319"/>
      <c r="E92" s="327" t="s">
        <v>255</v>
      </c>
      <c r="F92" s="600" t="s">
        <v>449</v>
      </c>
      <c r="G92" s="600"/>
      <c r="H92" s="600"/>
      <c r="I92" s="600"/>
      <c r="J92" s="600"/>
      <c r="K92" s="600"/>
      <c r="L92" s="600"/>
      <c r="M92" s="600"/>
      <c r="N92" s="475"/>
    </row>
    <row r="93" spans="2:14" s="476" customFormat="1" ht="15" customHeight="1" x14ac:dyDescent="0.35">
      <c r="B93" s="473"/>
      <c r="C93" s="474"/>
      <c r="D93" s="319"/>
      <c r="E93" s="327" t="s">
        <v>255</v>
      </c>
      <c r="F93" s="600" t="s">
        <v>450</v>
      </c>
      <c r="G93" s="600"/>
      <c r="H93" s="600"/>
      <c r="I93" s="600"/>
      <c r="J93" s="600"/>
      <c r="K93" s="600"/>
      <c r="L93" s="600"/>
      <c r="M93" s="60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76" t="s">
        <v>451</v>
      </c>
      <c r="F95" s="576"/>
      <c r="G95" s="576"/>
      <c r="H95" s="576"/>
      <c r="I95" s="576"/>
      <c r="J95" s="576"/>
      <c r="K95" s="576"/>
      <c r="L95" s="576"/>
      <c r="M95" s="576"/>
      <c r="N95" s="325"/>
    </row>
    <row r="96" spans="2:14" ht="44.25" customHeight="1" x14ac:dyDescent="0.25">
      <c r="B96" s="314"/>
      <c r="C96" s="317"/>
      <c r="D96" s="327"/>
      <c r="E96" s="477" t="s">
        <v>452</v>
      </c>
      <c r="F96" s="575" t="s">
        <v>453</v>
      </c>
      <c r="G96" s="575"/>
      <c r="H96" s="575"/>
      <c r="I96" s="575"/>
      <c r="J96" s="575"/>
      <c r="K96" s="575"/>
      <c r="L96" s="575"/>
      <c r="M96" s="575"/>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99" t="s">
        <v>343</v>
      </c>
      <c r="F99" s="599"/>
      <c r="G99" s="599"/>
      <c r="H99" s="599"/>
      <c r="I99" s="599"/>
      <c r="J99" s="599"/>
      <c r="K99" s="599"/>
      <c r="L99" s="599"/>
      <c r="M99" s="599"/>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75" t="s">
        <v>346</v>
      </c>
      <c r="F102" s="575"/>
      <c r="G102" s="575"/>
      <c r="H102" s="575"/>
      <c r="I102" s="575"/>
      <c r="J102" s="575"/>
      <c r="K102" s="575"/>
      <c r="L102" s="575"/>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75"/>
      <c r="F105" s="575"/>
      <c r="G105" s="575"/>
      <c r="H105" s="575"/>
      <c r="I105" s="575"/>
      <c r="J105" s="575"/>
      <c r="K105" s="575"/>
      <c r="L105" s="575"/>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L10:M10"/>
    <mergeCell ref="C6:H6"/>
    <mergeCell ref="I6:J6"/>
    <mergeCell ref="L6:M6"/>
    <mergeCell ref="C8:F8"/>
    <mergeCell ref="G8:H8"/>
    <mergeCell ref="D55:L55"/>
    <mergeCell ref="L19:M19"/>
    <mergeCell ref="L28:M28"/>
    <mergeCell ref="L30:M30"/>
    <mergeCell ref="L33:M33"/>
    <mergeCell ref="L34:M34"/>
    <mergeCell ref="L35:M35"/>
    <mergeCell ref="L37:M37"/>
    <mergeCell ref="D41:I41"/>
    <mergeCell ref="D43:L43"/>
    <mergeCell ref="D47:M47"/>
    <mergeCell ref="D51:M51"/>
    <mergeCell ref="E57:N57"/>
    <mergeCell ref="E58:N58"/>
    <mergeCell ref="E59:M59"/>
    <mergeCell ref="E61:L61"/>
    <mergeCell ref="D62:K62"/>
    <mergeCell ref="L62:N62"/>
    <mergeCell ref="E85:K85"/>
    <mergeCell ref="E63:M63"/>
    <mergeCell ref="E64:M64"/>
    <mergeCell ref="E65:M65"/>
    <mergeCell ref="E69:M69"/>
    <mergeCell ref="E70:M70"/>
    <mergeCell ref="E71:M71"/>
    <mergeCell ref="E72:M72"/>
    <mergeCell ref="E76:M76"/>
    <mergeCell ref="E80:L80"/>
    <mergeCell ref="E81:K81"/>
    <mergeCell ref="E84:K84"/>
    <mergeCell ref="F96:M96"/>
    <mergeCell ref="E99:M99"/>
    <mergeCell ref="E102:L102"/>
    <mergeCell ref="E105:L105"/>
    <mergeCell ref="E87:K87"/>
    <mergeCell ref="F90:M90"/>
    <mergeCell ref="E91:M91"/>
    <mergeCell ref="F92:M92"/>
    <mergeCell ref="F93:M93"/>
    <mergeCell ref="E95:M95"/>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FBAE-5E82-4681-AF07-2F6F132EA087}">
  <dimension ref="A3:Q49"/>
  <sheetViews>
    <sheetView showGridLines="0" zoomScaleNormal="100" workbookViewId="0">
      <pane xSplit="2" ySplit="6" topLeftCell="C7" activePane="bottomRight" state="frozen"/>
      <selection activeCell="L19" sqref="L19:M19"/>
      <selection pane="topRight" activeCell="L19" sqref="L19:M19"/>
      <selection pane="bottomLeft" activeCell="L19" sqref="L19:M19"/>
      <selection pane="bottomRight" activeCell="M30" sqref="M30"/>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TAB00!B50&amp;" : "&amp;TAB00!C50</f>
        <v>TAB4.2.3 : Synthèse des produits prévisionnels issus des tarifs de prélèvement 2027</v>
      </c>
      <c r="B3" s="14"/>
      <c r="C3" s="204"/>
      <c r="D3" s="216"/>
      <c r="E3" s="204"/>
      <c r="F3" s="204"/>
      <c r="G3" s="216"/>
      <c r="H3" s="204"/>
      <c r="I3" s="204"/>
      <c r="J3" s="216"/>
      <c r="K3" s="204"/>
      <c r="L3" s="204"/>
      <c r="M3" s="216"/>
      <c r="N3" s="204"/>
      <c r="O3" s="204"/>
    </row>
    <row r="5" spans="1:17" ht="25.35" customHeight="1" x14ac:dyDescent="0.35">
      <c r="B5" s="625" t="s">
        <v>0</v>
      </c>
      <c r="C5" s="203" t="s">
        <v>17</v>
      </c>
      <c r="D5" s="622" t="s">
        <v>5</v>
      </c>
      <c r="E5" s="622"/>
      <c r="F5" s="622"/>
      <c r="G5" s="622" t="s">
        <v>6</v>
      </c>
      <c r="H5" s="622"/>
      <c r="I5" s="622"/>
      <c r="J5" s="622" t="s">
        <v>7</v>
      </c>
      <c r="K5" s="622"/>
      <c r="L5" s="622"/>
      <c r="M5" s="622" t="s">
        <v>8</v>
      </c>
      <c r="N5" s="622"/>
      <c r="O5" s="622"/>
    </row>
    <row r="6" spans="1:17" ht="14.85" customHeight="1" x14ac:dyDescent="0.35">
      <c r="B6" s="62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62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624"/>
      <c r="B8" s="51" t="s">
        <v>12</v>
      </c>
      <c r="C8" s="138">
        <f t="shared" ref="C8:C25" si="0">SUM(F8,I8,L8,O8)</f>
        <v>0</v>
      </c>
      <c r="F8" s="205">
        <f>SUM(F9,F12)</f>
        <v>0</v>
      </c>
      <c r="I8" s="205">
        <f>SUM(I9,I12)</f>
        <v>0</v>
      </c>
      <c r="L8" s="205">
        <f>SUM(L9,L12)</f>
        <v>0</v>
      </c>
      <c r="O8" s="205">
        <f>SUM(O9,O12)</f>
        <v>0</v>
      </c>
    </row>
    <row r="9" spans="1:17" x14ac:dyDescent="0.35">
      <c r="A9" s="624"/>
      <c r="B9" s="52" t="s">
        <v>249</v>
      </c>
      <c r="C9" s="138">
        <f t="shared" si="0"/>
        <v>0</v>
      </c>
      <c r="F9" s="205">
        <f>SUM(F10:F11)</f>
        <v>0</v>
      </c>
      <c r="I9" s="205">
        <f>SUM(I10:I11)</f>
        <v>0</v>
      </c>
      <c r="L9" s="205">
        <f>SUM(L10:L11)</f>
        <v>0</v>
      </c>
      <c r="O9" s="205">
        <f>SUM(O10:O11)</f>
        <v>0</v>
      </c>
    </row>
    <row r="10" spans="1:17" customFormat="1" x14ac:dyDescent="0.35">
      <c r="A10" s="624"/>
      <c r="B10" s="263" t="s">
        <v>250</v>
      </c>
      <c r="C10" s="138">
        <f t="shared" si="0"/>
        <v>0</v>
      </c>
      <c r="D10" s="264">
        <f>IF('TAB4.2.1'!L16="v",0,'TAB4.2.1'!L16)</f>
        <v>0</v>
      </c>
      <c r="E10" s="262">
        <f>'TAB3.1'!E65</f>
        <v>0</v>
      </c>
      <c r="F10" s="262">
        <f>D10*E10*12</f>
        <v>0</v>
      </c>
      <c r="G10" s="264">
        <f>IF('TAB4.2.1'!N16="v",0,'TAB4.2.1'!N16)</f>
        <v>0</v>
      </c>
      <c r="H10" s="262">
        <f>'TAB3.1'!E67</f>
        <v>0</v>
      </c>
      <c r="I10" s="262">
        <f>G10*H10*12</f>
        <v>0</v>
      </c>
      <c r="J10" s="264">
        <f>IF('TAB4.2.1'!P16="v",0,'TAB4.2.1'!P16)</f>
        <v>0</v>
      </c>
      <c r="K10" s="262">
        <f>'TAB3.1'!E69</f>
        <v>0</v>
      </c>
      <c r="L10" s="262">
        <f>J10*K10*12</f>
        <v>0</v>
      </c>
      <c r="M10" s="264">
        <f>IF('TAB4.2.1'!R16="v",0,'TAB4.2.1'!R16)</f>
        <v>0</v>
      </c>
      <c r="N10" s="262">
        <f>'TAB3.1'!E71</f>
        <v>0</v>
      </c>
      <c r="O10" s="262">
        <f>M10*N10*12</f>
        <v>0</v>
      </c>
      <c r="P10" s="262"/>
      <c r="Q10" s="262"/>
    </row>
    <row r="11" spans="1:17" x14ac:dyDescent="0.35">
      <c r="A11" s="624"/>
      <c r="B11" s="202" t="s">
        <v>251</v>
      </c>
      <c r="C11" s="138">
        <f t="shared" si="0"/>
        <v>0</v>
      </c>
      <c r="D11" s="208">
        <f>IF('TAB4.2.1'!L17="v",0,'TAB4.2.1'!L17)</f>
        <v>0</v>
      </c>
      <c r="E11" s="205">
        <f>'TAB3.1'!E66</f>
        <v>0</v>
      </c>
      <c r="F11" s="205">
        <f>D11*E11*12</f>
        <v>0</v>
      </c>
      <c r="G11" s="208">
        <f>IF('TAB4.2.1'!N17="v",0,'TAB4.2.1'!N17)</f>
        <v>0</v>
      </c>
      <c r="H11" s="205">
        <f>'TAB3.1'!E68</f>
        <v>0</v>
      </c>
      <c r="I11" s="205">
        <f>G11*H11*12</f>
        <v>0</v>
      </c>
      <c r="J11" s="208">
        <f>IF('TAB4.2.1'!P17="v",0,'TAB4.2.1'!P17)</f>
        <v>0</v>
      </c>
      <c r="K11" s="205">
        <f>'TAB3.1'!E70</f>
        <v>0</v>
      </c>
      <c r="L11" s="205">
        <f>J11*K11*12</f>
        <v>0</v>
      </c>
      <c r="M11" s="208">
        <f>IF('TAB4.2.1'!R17="v",0,'TAB4.2.1'!R17)</f>
        <v>0</v>
      </c>
      <c r="N11" s="205">
        <f>'TAB3.1'!E72</f>
        <v>0</v>
      </c>
      <c r="O11" s="205">
        <f>M11*N11*12</f>
        <v>0</v>
      </c>
    </row>
    <row r="12" spans="1:17" x14ac:dyDescent="0.35">
      <c r="A12" s="624"/>
      <c r="B12" s="51" t="s">
        <v>253</v>
      </c>
      <c r="C12" s="138">
        <f t="shared" si="0"/>
        <v>0</v>
      </c>
      <c r="D12" s="153"/>
      <c r="E12" s="21"/>
      <c r="F12" s="21"/>
      <c r="G12" s="153"/>
      <c r="H12" s="21"/>
      <c r="I12" s="21"/>
      <c r="J12" s="153"/>
      <c r="K12" s="21"/>
      <c r="L12" s="21"/>
      <c r="M12" s="153"/>
      <c r="N12" s="21"/>
      <c r="O12" s="21"/>
    </row>
    <row r="13" spans="1:17" x14ac:dyDescent="0.35">
      <c r="A13" s="624"/>
      <c r="B13" s="202" t="s">
        <v>266</v>
      </c>
      <c r="C13" s="138">
        <f t="shared" si="0"/>
        <v>0</v>
      </c>
      <c r="D13" s="153"/>
      <c r="E13" s="21"/>
      <c r="F13" s="21"/>
      <c r="G13" s="153"/>
      <c r="H13" s="21"/>
      <c r="I13" s="21"/>
      <c r="J13" s="153"/>
      <c r="K13" s="21"/>
      <c r="L13" s="21"/>
      <c r="M13" s="153"/>
      <c r="N13" s="21"/>
      <c r="O13" s="21"/>
    </row>
    <row r="14" spans="1:17" x14ac:dyDescent="0.35">
      <c r="A14" s="624"/>
      <c r="B14" s="51" t="s">
        <v>267</v>
      </c>
      <c r="C14" s="138">
        <f t="shared" si="0"/>
        <v>0</v>
      </c>
      <c r="D14" s="205">
        <f>IF('TAB4.2.1'!L18="v",0,'TAB4.2.1'!L18)</f>
        <v>0</v>
      </c>
      <c r="E14" s="205">
        <f>'TAB3.1'!E8</f>
        <v>0</v>
      </c>
      <c r="F14" s="205">
        <f>D14*E14</f>
        <v>0</v>
      </c>
      <c r="G14" s="205">
        <f>IF('TAB4.2.1'!N18="v",0,'TAB4.2.1'!N18)</f>
        <v>0</v>
      </c>
      <c r="H14" s="205">
        <f>'TAB3.1'!E9</f>
        <v>0</v>
      </c>
      <c r="I14" s="205">
        <f>G14*H14</f>
        <v>0</v>
      </c>
      <c r="J14" s="205">
        <f>IF('TAB4.2.1'!P18="v",0,'TAB4.2.1'!P18)</f>
        <v>0</v>
      </c>
      <c r="K14" s="205">
        <f>'TAB3.1'!E10</f>
        <v>0</v>
      </c>
      <c r="L14" s="205">
        <f>J14*K14</f>
        <v>0</v>
      </c>
      <c r="M14" s="205">
        <f>IF('TAB4.2.1'!R18="v",0,'TAB4.2.1'!R18)</f>
        <v>0</v>
      </c>
      <c r="N14" s="205">
        <f>'TAB3.1'!E11</f>
        <v>0</v>
      </c>
      <c r="O14" s="205">
        <f>M14*N14</f>
        <v>0</v>
      </c>
    </row>
    <row r="15" spans="1:17" x14ac:dyDescent="0.35">
      <c r="A15" s="624"/>
      <c r="B15" s="51" t="s">
        <v>273</v>
      </c>
      <c r="C15" s="138">
        <f t="shared" si="0"/>
        <v>0</v>
      </c>
      <c r="F15" s="205">
        <f>SUM(F16:F19)</f>
        <v>0</v>
      </c>
      <c r="I15" s="205">
        <f>SUM(I16:I19)</f>
        <v>0</v>
      </c>
      <c r="L15" s="205">
        <f>SUM(L16:L19)</f>
        <v>0</v>
      </c>
      <c r="O15" s="205">
        <f>SUM(O16:O19)</f>
        <v>0</v>
      </c>
    </row>
    <row r="16" spans="1:17" x14ac:dyDescent="0.35">
      <c r="A16" s="624"/>
      <c r="B16" s="52" t="s">
        <v>87</v>
      </c>
      <c r="C16" s="138">
        <f t="shared" si="0"/>
        <v>0</v>
      </c>
      <c r="D16" s="153"/>
      <c r="E16" s="21"/>
      <c r="F16" s="21"/>
      <c r="G16" s="153"/>
      <c r="H16" s="21"/>
      <c r="I16" s="21"/>
      <c r="J16" s="153"/>
      <c r="K16" s="21"/>
      <c r="L16" s="21"/>
      <c r="M16" s="208">
        <f>IF('TAB4.2.1'!R20="v",0,'TAB4.2.1'!R20)</f>
        <v>0</v>
      </c>
      <c r="N16" s="205">
        <f>'TAB3.1'!E34</f>
        <v>0</v>
      </c>
      <c r="O16" s="205">
        <f>M16*N16</f>
        <v>0</v>
      </c>
    </row>
    <row r="17" spans="1:15" x14ac:dyDescent="0.35">
      <c r="A17" s="624"/>
      <c r="B17" s="52" t="s">
        <v>88</v>
      </c>
      <c r="C17" s="138">
        <f t="shared" si="0"/>
        <v>0</v>
      </c>
      <c r="D17" s="208">
        <f>IF('TAB4.2.1'!L21="v",0,'TAB4.2.1'!L21)</f>
        <v>0</v>
      </c>
      <c r="E17" s="205">
        <f>'TAB3.1'!E19</f>
        <v>0</v>
      </c>
      <c r="F17" s="205">
        <f>D17*E17</f>
        <v>0</v>
      </c>
      <c r="G17" s="208">
        <f>IF('TAB4.2.1'!N21="v",0,'TAB4.2.1'!N21)</f>
        <v>0</v>
      </c>
      <c r="H17" s="205">
        <f>'TAB3.1'!E23</f>
        <v>0</v>
      </c>
      <c r="I17" s="205">
        <f>G17*H17</f>
        <v>0</v>
      </c>
      <c r="J17" s="208">
        <f>IF('TAB4.2.1'!P21="v",0,'TAB4.2.1'!P21)</f>
        <v>0</v>
      </c>
      <c r="K17" s="488">
        <f>'TAB3.1'!E27+'TAB3.1'!E30</f>
        <v>0</v>
      </c>
      <c r="L17" s="205">
        <f t="shared" ref="L17" si="1">J17*K17</f>
        <v>0</v>
      </c>
      <c r="M17" s="208">
        <f>IF('TAB4.2.1'!R21="v",0,'TAB4.2.1'!R21)</f>
        <v>0</v>
      </c>
      <c r="N17" s="205">
        <f>'TAB3.1'!E35+'TAB3.1'!C39</f>
        <v>0</v>
      </c>
      <c r="O17" s="205">
        <f t="shared" ref="O17:O25" si="2">M17*N17</f>
        <v>0</v>
      </c>
    </row>
    <row r="18" spans="1:15" x14ac:dyDescent="0.35">
      <c r="A18" s="624"/>
      <c r="B18" s="52" t="s">
        <v>15</v>
      </c>
      <c r="C18" s="138">
        <f t="shared" si="0"/>
        <v>0</v>
      </c>
      <c r="D18" s="208">
        <f>IF('TAB4.2.1'!L22="v",0,'TAB4.2.1'!L22)</f>
        <v>0</v>
      </c>
      <c r="E18" s="205">
        <f>'TAB3.1'!E20</f>
        <v>0</v>
      </c>
      <c r="F18" s="205">
        <f>D18*E18</f>
        <v>0</v>
      </c>
      <c r="G18" s="208">
        <f>IF('TAB4.2.1'!N22="v",0,'TAB4.2.1'!N22)</f>
        <v>0</v>
      </c>
      <c r="H18" s="205">
        <f>'TAB3.1'!E24</f>
        <v>0</v>
      </c>
      <c r="I18" s="205">
        <f>G18*H18</f>
        <v>0</v>
      </c>
      <c r="J18" s="208">
        <f>IF('TAB4.2.1'!P22="v",0,'TAB4.2.1'!P22)</f>
        <v>0</v>
      </c>
      <c r="K18" s="488">
        <f>'TAB3.1'!E28+'TAB3.1'!E31</f>
        <v>0</v>
      </c>
      <c r="L18" s="205">
        <f>J18*K18</f>
        <v>0</v>
      </c>
      <c r="M18" s="208">
        <f>IF('TAB4.2.1'!R22="v",0,'TAB4.2.1'!R22)</f>
        <v>0</v>
      </c>
      <c r="N18" s="205">
        <f>'TAB3.1'!E36+'TAB3.1'!C40</f>
        <v>0</v>
      </c>
      <c r="O18" s="205">
        <f t="shared" si="2"/>
        <v>0</v>
      </c>
    </row>
    <row r="19" spans="1:15" x14ac:dyDescent="0.35">
      <c r="A19" s="624"/>
      <c r="B19" s="52" t="s">
        <v>89</v>
      </c>
      <c r="C19" s="138">
        <f t="shared" si="0"/>
        <v>0</v>
      </c>
      <c r="D19" s="153"/>
      <c r="E19" s="21"/>
      <c r="F19" s="21"/>
      <c r="G19" s="153"/>
      <c r="H19" s="21"/>
      <c r="I19" s="21"/>
      <c r="J19" s="153"/>
      <c r="K19" s="21"/>
      <c r="L19" s="21"/>
      <c r="M19" s="208">
        <f>IF('TAB4.2.1'!R23="v",0,'TAB4.2.1'!R23)</f>
        <v>0</v>
      </c>
      <c r="N19" s="205">
        <f>'TAB3.1'!E37</f>
        <v>0</v>
      </c>
      <c r="O19" s="205">
        <f t="shared" si="2"/>
        <v>0</v>
      </c>
    </row>
    <row r="20" spans="1:15" x14ac:dyDescent="0.35">
      <c r="A20" s="624"/>
      <c r="B20" s="201" t="s">
        <v>18</v>
      </c>
      <c r="C20" s="138">
        <f t="shared" si="0"/>
        <v>0</v>
      </c>
      <c r="D20" s="208">
        <f>IF('TAB4.2.1'!L25="v",0,'TAB4.2.1'!L25)</f>
        <v>0</v>
      </c>
      <c r="E20" s="205">
        <f>SUM(E16:E19)</f>
        <v>0</v>
      </c>
      <c r="F20" s="205">
        <f>D20*E20</f>
        <v>0</v>
      </c>
      <c r="G20" s="208">
        <f>IF('TAB4.2.1'!N25="v",0,'TAB4.2.1'!N25)</f>
        <v>0</v>
      </c>
      <c r="H20" s="205">
        <f>SUM(H16:H19)</f>
        <v>0</v>
      </c>
      <c r="I20" s="205">
        <f>G20*H20</f>
        <v>0</v>
      </c>
      <c r="J20" s="208">
        <f>IF('TAB4.2.1'!P25="v",0,'TAB4.2.1'!P25)</f>
        <v>0</v>
      </c>
      <c r="K20" s="205">
        <f>SUM(K16:K19)</f>
        <v>0</v>
      </c>
      <c r="L20" s="205">
        <f t="shared" ref="L20:L24" si="3">J20*K20</f>
        <v>0</v>
      </c>
      <c r="M20" s="208">
        <f>IF('TAB4.2.1'!R25="v",0,'TAB4.2.1'!R25)</f>
        <v>0</v>
      </c>
      <c r="N20" s="205">
        <f>SUM(N16:N19)</f>
        <v>0</v>
      </c>
      <c r="O20" s="205">
        <f>M20*N20</f>
        <v>0</v>
      </c>
    </row>
    <row r="21" spans="1:15" x14ac:dyDescent="0.35">
      <c r="A21" s="624"/>
      <c r="B21" s="201" t="s">
        <v>90</v>
      </c>
      <c r="C21" s="138">
        <f t="shared" si="0"/>
        <v>0</v>
      </c>
      <c r="F21" s="205">
        <f>SUM(F22:F24)</f>
        <v>0</v>
      </c>
      <c r="I21" s="205">
        <f>SUM(I22:I24)</f>
        <v>0</v>
      </c>
      <c r="L21" s="205">
        <f>SUM(L22:L24)</f>
        <v>0</v>
      </c>
      <c r="O21" s="205">
        <f>SUM(O22:O24)</f>
        <v>0</v>
      </c>
    </row>
    <row r="22" spans="1:15" x14ac:dyDescent="0.35">
      <c r="A22" s="624"/>
      <c r="B22" s="51" t="s">
        <v>4</v>
      </c>
      <c r="C22" s="138">
        <f t="shared" si="0"/>
        <v>0</v>
      </c>
      <c r="D22" s="208">
        <f>IF('TAB4.2.1'!L28="v",0,'TAB4.2.1'!L28)</f>
        <v>0</v>
      </c>
      <c r="E22" s="205">
        <f>E20-'TAB3.1'!E56</f>
        <v>0</v>
      </c>
      <c r="F22" s="205">
        <f t="shared" ref="F22:F24" si="4">D22*E22</f>
        <v>0</v>
      </c>
      <c r="G22" s="208">
        <f>IF('TAB4.2.1'!N28="v",0,'TAB4.2.1'!N28)</f>
        <v>0</v>
      </c>
      <c r="H22" s="205">
        <f>H20-'TAB3.1'!E57</f>
        <v>0</v>
      </c>
      <c r="I22" s="205">
        <f>G22*H22</f>
        <v>0</v>
      </c>
      <c r="J22" s="208">
        <f>IF('TAB4.2.1'!P28="v",0,'TAB4.2.1'!P28)</f>
        <v>0</v>
      </c>
      <c r="K22" s="205">
        <f>K20-'TAB3.1'!E58</f>
        <v>0</v>
      </c>
      <c r="L22" s="205">
        <f t="shared" si="3"/>
        <v>0</v>
      </c>
      <c r="M22" s="208">
        <f>IF('TAB4.2.1'!R28="v",0,'TAB4.2.1'!R28)</f>
        <v>0</v>
      </c>
      <c r="N22" s="205">
        <f>N20-'TAB3.1'!E59</f>
        <v>0</v>
      </c>
      <c r="O22" s="205">
        <f>M22*N22</f>
        <v>0</v>
      </c>
    </row>
    <row r="23" spans="1:15" x14ac:dyDescent="0.35">
      <c r="A23" s="624"/>
      <c r="B23" s="51" t="s">
        <v>106</v>
      </c>
      <c r="C23" s="138">
        <f t="shared" si="0"/>
        <v>0</v>
      </c>
      <c r="D23" s="208">
        <f>IF('TAB4.2.1'!L29="v",0,'TAB4.2.1'!L29)</f>
        <v>0</v>
      </c>
      <c r="E23" s="205">
        <f>E20</f>
        <v>0</v>
      </c>
      <c r="F23" s="205">
        <f t="shared" si="4"/>
        <v>0</v>
      </c>
      <c r="G23" s="208">
        <f>IF('TAB4.2.1'!N29="v",0,'TAB4.2.1'!N29)</f>
        <v>0</v>
      </c>
      <c r="H23" s="205">
        <f>H20</f>
        <v>0</v>
      </c>
      <c r="I23" s="205">
        <f>G23*H23</f>
        <v>0</v>
      </c>
      <c r="J23" s="208">
        <f>IF('TAB4.2.1'!P29="v",0,'TAB4.2.1'!P29)</f>
        <v>0</v>
      </c>
      <c r="K23" s="205">
        <f>K20</f>
        <v>0</v>
      </c>
      <c r="L23" s="205">
        <f t="shared" si="3"/>
        <v>0</v>
      </c>
      <c r="M23" s="208">
        <f>IF('TAB4.2.1'!R29="v",0,'TAB4.2.1'!R29)</f>
        <v>0</v>
      </c>
      <c r="N23" s="205">
        <f>N20</f>
        <v>0</v>
      </c>
      <c r="O23" s="205">
        <f>M23*N23</f>
        <v>0</v>
      </c>
    </row>
    <row r="24" spans="1:15" x14ac:dyDescent="0.35">
      <c r="A24" s="624"/>
      <c r="B24" s="51" t="s">
        <v>108</v>
      </c>
      <c r="C24" s="138">
        <f t="shared" si="0"/>
        <v>0</v>
      </c>
      <c r="D24" s="208">
        <f>IF('TAB4.2.1'!L30="v",0,'TAB4.2.1'!L30)</f>
        <v>0</v>
      </c>
      <c r="E24" s="205">
        <f>E23</f>
        <v>0</v>
      </c>
      <c r="F24" s="205">
        <f t="shared" si="4"/>
        <v>0</v>
      </c>
      <c r="G24" s="208">
        <f>IF('TAB4.2.1'!N30="v",0,'TAB4.2.1'!N30)</f>
        <v>0</v>
      </c>
      <c r="H24" s="205">
        <f>H23</f>
        <v>0</v>
      </c>
      <c r="I24" s="205">
        <f>G24*H24</f>
        <v>0</v>
      </c>
      <c r="J24" s="208">
        <f>IF('TAB4.2.1'!P30="v",0,'TAB4.2.1'!P30)</f>
        <v>0</v>
      </c>
      <c r="K24" s="205">
        <f>K23</f>
        <v>0</v>
      </c>
      <c r="L24" s="205">
        <f t="shared" si="3"/>
        <v>0</v>
      </c>
      <c r="M24" s="208">
        <f>IF('TAB4.2.1'!R30="v",0,'TAB4.2.1'!R30)</f>
        <v>0</v>
      </c>
      <c r="N24" s="205">
        <f>N23</f>
        <v>0</v>
      </c>
      <c r="O24" s="205">
        <f t="shared" si="2"/>
        <v>0</v>
      </c>
    </row>
    <row r="25" spans="1:15" x14ac:dyDescent="0.35">
      <c r="A25" s="624"/>
      <c r="B25" s="201" t="s">
        <v>91</v>
      </c>
      <c r="C25" s="138">
        <f t="shared" si="0"/>
        <v>0</v>
      </c>
      <c r="D25" s="208">
        <f>IF('TAB4.2.1'!L32="v",0,'TAB4.2.1'!L32)</f>
        <v>0</v>
      </c>
      <c r="E25" s="205">
        <f>E24</f>
        <v>0</v>
      </c>
      <c r="F25" s="205">
        <f>D25*E25</f>
        <v>0</v>
      </c>
      <c r="G25" s="208">
        <f>IF('TAB4.2.1'!N32="v",0,'TAB4.2.1'!N32)</f>
        <v>0</v>
      </c>
      <c r="H25" s="205">
        <f>H24</f>
        <v>0</v>
      </c>
      <c r="I25" s="205">
        <f>G25*H25</f>
        <v>0</v>
      </c>
      <c r="J25" s="208">
        <f>IF('TAB4.2.1'!P32="v",0,'TAB4.2.1'!P32)</f>
        <v>0</v>
      </c>
      <c r="K25" s="205">
        <f>K24</f>
        <v>0</v>
      </c>
      <c r="L25" s="205">
        <f>J25*K25</f>
        <v>0</v>
      </c>
      <c r="M25" s="208">
        <f>IF('TAB4.2.1'!R32="v",0,'TAB4.2.1'!R32)</f>
        <v>0</v>
      </c>
      <c r="N25" s="205">
        <f>N24</f>
        <v>0</v>
      </c>
      <c r="O25" s="205">
        <f t="shared" si="2"/>
        <v>0</v>
      </c>
    </row>
    <row r="26" spans="1:15" x14ac:dyDescent="0.35">
      <c r="A26" s="62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623" t="s">
        <v>467</v>
      </c>
      <c r="B27" s="201" t="s">
        <v>11</v>
      </c>
      <c r="C27" s="138">
        <f>SUM(F27,I27,L27,O27)</f>
        <v>0</v>
      </c>
      <c r="D27" s="218"/>
      <c r="E27" s="138"/>
      <c r="F27" s="138">
        <f>SUM(F28,F34,F35)</f>
        <v>0</v>
      </c>
      <c r="G27" s="218"/>
      <c r="H27" s="138"/>
      <c r="I27" s="138">
        <f>SUM(I28,I34,I35)</f>
        <v>0</v>
      </c>
      <c r="J27" s="218"/>
      <c r="K27" s="138"/>
      <c r="L27" s="138">
        <f>SUM(L28,L34,L35)</f>
        <v>0</v>
      </c>
      <c r="M27" s="218"/>
      <c r="N27" s="138"/>
      <c r="O27" s="489">
        <f>SUM(O28,O32,O34,O35)</f>
        <v>0</v>
      </c>
    </row>
    <row r="28" spans="1:15" x14ac:dyDescent="0.35">
      <c r="A28" s="624"/>
      <c r="B28" s="51" t="s">
        <v>12</v>
      </c>
      <c r="C28" s="138">
        <f t="shared" ref="C28:C48" si="5">SUM(F28,I28,L28,O28)</f>
        <v>0</v>
      </c>
      <c r="D28" s="153"/>
      <c r="E28" s="21"/>
      <c r="F28" s="21"/>
      <c r="G28" s="153"/>
      <c r="H28" s="21"/>
      <c r="I28" s="21"/>
      <c r="J28" s="153"/>
      <c r="K28" s="21"/>
      <c r="L28" s="21"/>
      <c r="M28" s="218"/>
      <c r="N28" s="218"/>
      <c r="O28" s="489">
        <f>O29</f>
        <v>0</v>
      </c>
    </row>
    <row r="29" spans="1:15" x14ac:dyDescent="0.35">
      <c r="A29" s="624"/>
      <c r="B29" s="52" t="s">
        <v>425</v>
      </c>
      <c r="C29" s="138">
        <f t="shared" si="5"/>
        <v>0</v>
      </c>
      <c r="D29" s="153"/>
      <c r="E29" s="21"/>
      <c r="F29" s="21"/>
      <c r="G29" s="153"/>
      <c r="H29" s="21"/>
      <c r="I29" s="21"/>
      <c r="J29" s="153"/>
      <c r="K29" s="21"/>
      <c r="L29" s="21"/>
      <c r="M29" s="478"/>
      <c r="N29" s="479"/>
      <c r="O29" s="205">
        <f>SUM(O30:O31)</f>
        <v>0</v>
      </c>
    </row>
    <row r="30" spans="1:15" x14ac:dyDescent="0.35">
      <c r="A30" s="624"/>
      <c r="B30" s="263" t="s">
        <v>468</v>
      </c>
      <c r="C30" s="138">
        <f t="shared" si="5"/>
        <v>0</v>
      </c>
      <c r="D30" s="153"/>
      <c r="E30" s="21"/>
      <c r="F30" s="21"/>
      <c r="G30" s="153"/>
      <c r="H30" s="21"/>
      <c r="I30" s="21"/>
      <c r="J30" s="153"/>
      <c r="K30" s="21"/>
      <c r="L30" s="21"/>
      <c r="M30" s="478">
        <f>'TAB4.2.2'!L16</f>
        <v>0</v>
      </c>
      <c r="N30" s="205">
        <f>'TAB3.2'!E91</f>
        <v>0</v>
      </c>
      <c r="O30" s="262">
        <f>M30*N30*12</f>
        <v>0</v>
      </c>
    </row>
    <row r="31" spans="1:15" x14ac:dyDescent="0.35">
      <c r="A31" s="624"/>
      <c r="B31" s="202" t="s">
        <v>427</v>
      </c>
      <c r="C31" s="138">
        <f t="shared" si="5"/>
        <v>0</v>
      </c>
      <c r="D31" s="153"/>
      <c r="E31" s="21"/>
      <c r="F31" s="21"/>
      <c r="G31" s="153"/>
      <c r="H31" s="21"/>
      <c r="I31" s="21"/>
      <c r="J31" s="153"/>
      <c r="K31" s="21"/>
      <c r="L31" s="21"/>
      <c r="M31" s="478">
        <f>'TAB4.2.2'!L17</f>
        <v>0</v>
      </c>
      <c r="N31" s="205">
        <f>'TAB3.2'!E92</f>
        <v>0</v>
      </c>
      <c r="O31" s="205">
        <f>M31*N31*12</f>
        <v>0</v>
      </c>
    </row>
    <row r="32" spans="1:15" x14ac:dyDescent="0.35">
      <c r="A32" s="624"/>
      <c r="B32" s="51" t="s">
        <v>253</v>
      </c>
      <c r="C32" s="138">
        <f t="shared" si="5"/>
        <v>0</v>
      </c>
      <c r="D32" s="153"/>
      <c r="E32" s="21"/>
      <c r="F32" s="21"/>
      <c r="G32" s="153"/>
      <c r="H32" s="21"/>
      <c r="I32" s="21"/>
      <c r="J32" s="153"/>
      <c r="K32" s="21"/>
      <c r="L32" s="21"/>
      <c r="O32" s="205">
        <f>O33</f>
        <v>0</v>
      </c>
    </row>
    <row r="33" spans="1:15" x14ac:dyDescent="0.35">
      <c r="A33" s="624"/>
      <c r="B33" s="202" t="s">
        <v>266</v>
      </c>
      <c r="C33" s="138">
        <f t="shared" si="5"/>
        <v>0</v>
      </c>
      <c r="D33" s="153"/>
      <c r="E33" s="21"/>
      <c r="F33" s="21"/>
      <c r="G33" s="153"/>
      <c r="H33" s="21"/>
      <c r="I33" s="21"/>
      <c r="J33" s="153"/>
      <c r="K33" s="21"/>
      <c r="L33" s="21"/>
      <c r="M33" s="208">
        <f>IF('TAB4.2.2'!L19="v",0,'TAB4.2.2'!L19)</f>
        <v>0</v>
      </c>
      <c r="N33" s="205">
        <f>'TAB3.2'!E90</f>
        <v>0</v>
      </c>
      <c r="O33" s="205">
        <f t="shared" ref="O33:O48" si="6">M33*N33</f>
        <v>0</v>
      </c>
    </row>
    <row r="34" spans="1:15" x14ac:dyDescent="0.35">
      <c r="A34" s="624"/>
      <c r="B34" s="51" t="s">
        <v>267</v>
      </c>
      <c r="C34" s="138">
        <f t="shared" si="5"/>
        <v>0</v>
      </c>
      <c r="D34" s="205">
        <f>IF('TAB4.2.1'!L18="v",0,'TAB4.2.1'!L18)</f>
        <v>0</v>
      </c>
      <c r="E34" s="205">
        <f>'TAB3.2'!E9</f>
        <v>0</v>
      </c>
      <c r="F34" s="205">
        <f>D34*E34</f>
        <v>0</v>
      </c>
      <c r="G34" s="205">
        <f>IF('TAB4.2.1'!N18="v",0,'TAB4.2.1'!N18)</f>
        <v>0</v>
      </c>
      <c r="H34" s="205">
        <f>'TAB3.2'!E10</f>
        <v>0</v>
      </c>
      <c r="I34" s="205">
        <f>G34*H34</f>
        <v>0</v>
      </c>
      <c r="J34" s="205">
        <f>IF('TAB4.2.1'!P18="v",0,'TAB4.2.1'!P18)</f>
        <v>0</v>
      </c>
      <c r="K34" s="205">
        <f>'TAB3.2'!E11</f>
        <v>0</v>
      </c>
      <c r="L34" s="205">
        <f>J34*K34</f>
        <v>0</v>
      </c>
      <c r="M34" s="205">
        <f>IF('TAB4.2.2'!M20="v",0,'TAB4.2.2'!M20)</f>
        <v>0</v>
      </c>
      <c r="N34" s="205">
        <f>'TAB3.2'!E14</f>
        <v>0</v>
      </c>
      <c r="O34" s="205">
        <f t="shared" si="6"/>
        <v>0</v>
      </c>
    </row>
    <row r="35" spans="1:15" x14ac:dyDescent="0.35">
      <c r="A35" s="624"/>
      <c r="B35" s="51" t="s">
        <v>273</v>
      </c>
      <c r="C35" s="138">
        <f>SUM(F35,I35,L35,O35)</f>
        <v>0</v>
      </c>
      <c r="F35" s="205">
        <f>SUM(F36:F42)</f>
        <v>0</v>
      </c>
      <c r="I35" s="205">
        <f>SUM(I36:I42)</f>
        <v>0</v>
      </c>
      <c r="L35" s="205">
        <f>SUM(L36:L42)</f>
        <v>0</v>
      </c>
      <c r="O35" s="205">
        <f>SUM(O36:O42)</f>
        <v>0</v>
      </c>
    </row>
    <row r="36" spans="1:15" x14ac:dyDescent="0.35">
      <c r="A36" s="624"/>
      <c r="B36" s="52" t="s">
        <v>431</v>
      </c>
      <c r="C36" s="138">
        <f>SUM(F36,I36,L36,O36)</f>
        <v>0</v>
      </c>
      <c r="D36" s="153"/>
      <c r="E36" s="21"/>
      <c r="F36" s="21"/>
      <c r="G36" s="153"/>
      <c r="H36" s="21"/>
      <c r="I36" s="21"/>
      <c r="J36" s="153"/>
      <c r="K36" s="21"/>
      <c r="L36" s="21"/>
      <c r="M36" s="208">
        <f>IF('TAB4.2.2'!L25="v",0,'TAB4.2.2'!L25)</f>
        <v>0</v>
      </c>
      <c r="N36" s="205">
        <f>'TAB3.2'!E43+'TAB3.2'!E52</f>
        <v>0</v>
      </c>
      <c r="O36" s="205">
        <f>M36*N36</f>
        <v>0</v>
      </c>
    </row>
    <row r="37" spans="1:15" x14ac:dyDescent="0.35">
      <c r="A37" s="624"/>
      <c r="B37" s="52" t="s">
        <v>432</v>
      </c>
      <c r="C37" s="138">
        <f>SUM(F37,I37,L37,O37)</f>
        <v>0</v>
      </c>
      <c r="D37" s="153"/>
      <c r="E37" s="21"/>
      <c r="F37" s="21"/>
      <c r="G37" s="153"/>
      <c r="H37" s="21"/>
      <c r="I37" s="21"/>
      <c r="J37" s="153"/>
      <c r="K37" s="21"/>
      <c r="L37" s="21"/>
      <c r="M37" s="208">
        <f>IF('TAB4.2.2'!L26="v",0,'TAB4.2.2'!L26)</f>
        <v>0</v>
      </c>
      <c r="N37" s="205">
        <f>'TAB3.2'!E44+'TAB3.2'!E53</f>
        <v>0</v>
      </c>
      <c r="O37" s="205">
        <f>M37*N37</f>
        <v>0</v>
      </c>
    </row>
    <row r="38" spans="1:15" x14ac:dyDescent="0.35">
      <c r="A38" s="624"/>
      <c r="B38" s="52" t="s">
        <v>433</v>
      </c>
      <c r="C38" s="138">
        <f>SUM(F38,I38,L38,O38)</f>
        <v>0</v>
      </c>
      <c r="D38" s="153"/>
      <c r="E38" s="21"/>
      <c r="F38" s="21"/>
      <c r="G38" s="153"/>
      <c r="H38" s="21"/>
      <c r="I38" s="21"/>
      <c r="J38" s="153"/>
      <c r="K38" s="21"/>
      <c r="L38" s="21"/>
      <c r="M38" s="208">
        <f>IF('TAB4.2.2'!L27="v",0,'TAB4.2.2'!L27)</f>
        <v>0</v>
      </c>
      <c r="N38" s="205">
        <f>'TAB3.2'!E45+'TAB3.2'!E54</f>
        <v>0</v>
      </c>
      <c r="O38" s="205">
        <f>M38*N38</f>
        <v>0</v>
      </c>
    </row>
    <row r="39" spans="1:15" x14ac:dyDescent="0.35">
      <c r="A39" s="624"/>
      <c r="B39" s="52" t="s">
        <v>87</v>
      </c>
      <c r="C39" s="138">
        <f t="shared" si="5"/>
        <v>0</v>
      </c>
      <c r="D39" s="153"/>
      <c r="E39" s="21"/>
      <c r="F39" s="21"/>
      <c r="G39" s="153"/>
      <c r="H39" s="21"/>
      <c r="I39" s="21"/>
      <c r="J39" s="153"/>
      <c r="K39" s="21"/>
      <c r="L39" s="21"/>
      <c r="M39" s="208">
        <f>IF('TAB4.2.2'!M22="v",0,'TAB4.2.2'!M22)</f>
        <v>0</v>
      </c>
      <c r="N39" s="205">
        <f>'TAB3.2'!E46</f>
        <v>0</v>
      </c>
      <c r="O39" s="205">
        <f t="shared" si="6"/>
        <v>0</v>
      </c>
    </row>
    <row r="40" spans="1:15" x14ac:dyDescent="0.35">
      <c r="A40" s="624"/>
      <c r="B40" s="52" t="s">
        <v>88</v>
      </c>
      <c r="C40" s="138">
        <f t="shared" si="5"/>
        <v>0</v>
      </c>
      <c r="D40" s="208">
        <f>IF('TAB4.2.1'!M21="v",0,'TAB4.2.1'!M21)</f>
        <v>0</v>
      </c>
      <c r="E40" s="205">
        <f>'TAB3.2'!E22</f>
        <v>0</v>
      </c>
      <c r="F40" s="205">
        <f>D40*E40</f>
        <v>0</v>
      </c>
      <c r="G40" s="208">
        <f>IF('TAB4.2.1'!O21="v",0,'TAB4.2.1'!O21)</f>
        <v>0</v>
      </c>
      <c r="H40" s="205">
        <f>'TAB3.2'!E28</f>
        <v>0</v>
      </c>
      <c r="I40" s="205">
        <f t="shared" ref="I40:I43" si="7">G40*H40</f>
        <v>0</v>
      </c>
      <c r="J40" s="208">
        <f>IF('TAB4.2.1'!Q21="v",0,'TAB4.2.1'!Q21)</f>
        <v>0</v>
      </c>
      <c r="K40" s="205">
        <f>'TAB3.2'!E34+'TAB3.2'!E38</f>
        <v>0</v>
      </c>
      <c r="L40" s="205">
        <f t="shared" ref="L40:L43" si="8">J40*K40</f>
        <v>0</v>
      </c>
      <c r="M40" s="208">
        <f>IF('TAB4.2.2'!M23="v",0,'TAB4.2.2'!M23)</f>
        <v>0</v>
      </c>
      <c r="N40" s="205">
        <f>'TAB3.2'!E47+'TAB3.2'!E55</f>
        <v>0</v>
      </c>
      <c r="O40" s="205">
        <f t="shared" si="6"/>
        <v>0</v>
      </c>
    </row>
    <row r="41" spans="1:15" x14ac:dyDescent="0.35">
      <c r="A41" s="624"/>
      <c r="B41" s="52" t="s">
        <v>15</v>
      </c>
      <c r="C41" s="138">
        <f t="shared" si="5"/>
        <v>0</v>
      </c>
      <c r="D41" s="208">
        <f>IF('TAB4.2.1'!M22="v",0,'TAB4.2.1'!M22)</f>
        <v>0</v>
      </c>
      <c r="E41" s="205">
        <f>'TAB3.2'!E23</f>
        <v>0</v>
      </c>
      <c r="F41" s="205">
        <f t="shared" ref="F41" si="9">D41*E41</f>
        <v>0</v>
      </c>
      <c r="G41" s="208">
        <f>IF('TAB4.2.1'!O22="v",0,'TAB4.2.1'!O22)</f>
        <v>0</v>
      </c>
      <c r="H41" s="205">
        <f>'TAB3.2'!E29</f>
        <v>0</v>
      </c>
      <c r="I41" s="205">
        <f t="shared" si="7"/>
        <v>0</v>
      </c>
      <c r="J41" s="208">
        <f>IF('TAB4.2.1'!Q22="v",0,'TAB4.2.1'!Q22)</f>
        <v>0</v>
      </c>
      <c r="K41" s="205">
        <f>'TAB3.2'!E35+'TAB3.2'!E39</f>
        <v>0</v>
      </c>
      <c r="L41" s="205">
        <f t="shared" si="8"/>
        <v>0</v>
      </c>
      <c r="M41" s="208">
        <f>IF('TAB4.2.2'!M24="v",0,'TAB4.2.2'!M24)</f>
        <v>0</v>
      </c>
      <c r="N41" s="205">
        <f>'TAB3.2'!E48+'TAB3.2'!E56</f>
        <v>0</v>
      </c>
      <c r="O41" s="205">
        <f t="shared" si="6"/>
        <v>0</v>
      </c>
    </row>
    <row r="42" spans="1:15" x14ac:dyDescent="0.35">
      <c r="A42" s="624"/>
      <c r="B42" s="52" t="s">
        <v>89</v>
      </c>
      <c r="C42" s="138">
        <f t="shared" si="5"/>
        <v>0</v>
      </c>
      <c r="D42" s="153"/>
      <c r="E42" s="21"/>
      <c r="F42" s="21"/>
      <c r="G42" s="153"/>
      <c r="H42" s="21"/>
      <c r="I42" s="21"/>
      <c r="J42" s="153"/>
      <c r="K42" s="21"/>
      <c r="L42" s="21"/>
      <c r="M42" s="208">
        <f>IF('TAB4.2.2'!M28="v",0,'TAB4.2.2'!M28)</f>
        <v>0</v>
      </c>
      <c r="N42" s="205">
        <f>'TAB3.2'!E49</f>
        <v>0</v>
      </c>
      <c r="O42" s="205">
        <f t="shared" si="6"/>
        <v>0</v>
      </c>
    </row>
    <row r="43" spans="1:15" x14ac:dyDescent="0.35">
      <c r="A43" s="624"/>
      <c r="B43" s="201" t="s">
        <v>18</v>
      </c>
      <c r="C43" s="138">
        <f t="shared" si="5"/>
        <v>0</v>
      </c>
      <c r="D43" s="208">
        <f>IF('TAB4.2.1'!L25="v",0,'TAB4.2.1'!L25)</f>
        <v>0</v>
      </c>
      <c r="E43" s="205">
        <f>SUM(E36:E42)</f>
        <v>0</v>
      </c>
      <c r="F43" s="205">
        <f>D43*E43</f>
        <v>0</v>
      </c>
      <c r="G43" s="208">
        <f>IF('TAB4.2.1'!N25="v",0,'TAB4.2.1'!N25)</f>
        <v>0</v>
      </c>
      <c r="H43" s="205">
        <f>SUM(H36:H42)</f>
        <v>0</v>
      </c>
      <c r="I43" s="205">
        <f t="shared" si="7"/>
        <v>0</v>
      </c>
      <c r="J43" s="208">
        <f>IF('TAB4.2.1'!P25="v",0,'TAB4.2.1'!P25)</f>
        <v>0</v>
      </c>
      <c r="K43" s="205">
        <f>SUM(K36:K42)</f>
        <v>0</v>
      </c>
      <c r="L43" s="205">
        <f t="shared" si="8"/>
        <v>0</v>
      </c>
      <c r="M43" s="490">
        <f>IF('TAB4.2.2'!L30="v",0,'TAB4.2.2'!L30)</f>
        <v>0</v>
      </c>
      <c r="N43" s="205">
        <f>SUM(N36:N42)</f>
        <v>0</v>
      </c>
      <c r="O43" s="205">
        <f t="shared" si="6"/>
        <v>0</v>
      </c>
    </row>
    <row r="44" spans="1:15" x14ac:dyDescent="0.35">
      <c r="A44" s="624"/>
      <c r="B44" s="201" t="s">
        <v>90</v>
      </c>
      <c r="C44" s="138">
        <f t="shared" si="5"/>
        <v>0</v>
      </c>
      <c r="F44" s="205">
        <f>SUM(F45:F47)</f>
        <v>0</v>
      </c>
      <c r="I44" s="205">
        <f>SUM(I45:I47)</f>
        <v>0</v>
      </c>
      <c r="L44" s="205">
        <f>SUM(L45:L47)</f>
        <v>0</v>
      </c>
      <c r="O44" s="205">
        <f>SUM(O45:O47)</f>
        <v>0</v>
      </c>
    </row>
    <row r="45" spans="1:15" x14ac:dyDescent="0.35">
      <c r="A45" s="624"/>
      <c r="B45" s="51" t="s">
        <v>4</v>
      </c>
      <c r="C45" s="138">
        <f t="shared" si="5"/>
        <v>0</v>
      </c>
      <c r="D45" s="208">
        <f>IF('TAB4.2.1'!L28="v",0,'TAB4.2.1'!L28)</f>
        <v>0</v>
      </c>
      <c r="E45" s="205">
        <f>E43-'TAB3.2'!E81</f>
        <v>0</v>
      </c>
      <c r="F45" s="205">
        <f>D45*E45</f>
        <v>0</v>
      </c>
      <c r="G45" s="208">
        <f>IF('TAB4.2.1'!N28="v",0,'TAB4.2.1'!N28)</f>
        <v>0</v>
      </c>
      <c r="H45" s="205">
        <f>H43-'TAB3.2'!E82</f>
        <v>0</v>
      </c>
      <c r="I45" s="205">
        <f>G45*H45</f>
        <v>0</v>
      </c>
      <c r="J45" s="208">
        <f>IF('TAB4.2.1'!P28="v",0,'TAB4.2.1'!P28)</f>
        <v>0</v>
      </c>
      <c r="K45" s="205">
        <f>K43-'TAB3.2'!E83</f>
        <v>0</v>
      </c>
      <c r="L45" s="205">
        <f>J45*K45</f>
        <v>0</v>
      </c>
      <c r="M45" s="490">
        <f>IF('TAB4.2.2'!L33="v",0,'TAB4.2.2'!L33)</f>
        <v>0</v>
      </c>
      <c r="N45" s="205">
        <f>N43-'TAB3.2'!E84</f>
        <v>0</v>
      </c>
      <c r="O45" s="205">
        <f t="shared" si="6"/>
        <v>0</v>
      </c>
    </row>
    <row r="46" spans="1:15" x14ac:dyDescent="0.35">
      <c r="A46" s="624"/>
      <c r="B46" s="51" t="s">
        <v>106</v>
      </c>
      <c r="C46" s="138">
        <f t="shared" si="5"/>
        <v>0</v>
      </c>
      <c r="D46" s="208">
        <f>IF('TAB4.2.1'!L29="v",0,'TAB4.2.1'!L29)</f>
        <v>0</v>
      </c>
      <c r="E46" s="205">
        <f>E43</f>
        <v>0</v>
      </c>
      <c r="F46" s="205">
        <f>D46*E46</f>
        <v>0</v>
      </c>
      <c r="G46" s="208">
        <f>IF('TAB4.2.1'!N29="v",0,'TAB4.2.1'!N29)</f>
        <v>0</v>
      </c>
      <c r="H46" s="205">
        <f>H43</f>
        <v>0</v>
      </c>
      <c r="I46" s="205">
        <f>G46*H46</f>
        <v>0</v>
      </c>
      <c r="J46" s="208">
        <f>IF('TAB4.2.1'!P29="v",0,'TAB4.2.1'!P29)</f>
        <v>0</v>
      </c>
      <c r="K46" s="205">
        <f>K43</f>
        <v>0</v>
      </c>
      <c r="L46" s="205">
        <f>J46*K46</f>
        <v>0</v>
      </c>
      <c r="M46" s="490">
        <f>IF('TAB4.2.2'!L34="v",0,'TAB4.2.2'!L34)</f>
        <v>0</v>
      </c>
      <c r="N46" s="205">
        <f>N43</f>
        <v>0</v>
      </c>
      <c r="O46" s="205">
        <f t="shared" si="6"/>
        <v>0</v>
      </c>
    </row>
    <row r="47" spans="1:15" x14ac:dyDescent="0.35">
      <c r="A47" s="624"/>
      <c r="B47" s="51" t="s">
        <v>108</v>
      </c>
      <c r="C47" s="138">
        <f t="shared" si="5"/>
        <v>0</v>
      </c>
      <c r="D47" s="208">
        <f>IF('TAB4.2.1'!L30="v",0,'TAB4.2.1'!L30)</f>
        <v>0</v>
      </c>
      <c r="E47" s="205">
        <f>E46</f>
        <v>0</v>
      </c>
      <c r="F47" s="205">
        <f>D47*E47</f>
        <v>0</v>
      </c>
      <c r="G47" s="208">
        <f>IF('TAB4.2.1'!N30="v",0,'TAB4.2.1'!N30)</f>
        <v>0</v>
      </c>
      <c r="H47" s="205">
        <f>H46</f>
        <v>0</v>
      </c>
      <c r="I47" s="205">
        <f>G47*H47</f>
        <v>0</v>
      </c>
      <c r="J47" s="208">
        <f>IF('TAB4.2.1'!P30="v",0,'TAB4.2.1'!P30)</f>
        <v>0</v>
      </c>
      <c r="K47" s="205">
        <f>K46</f>
        <v>0</v>
      </c>
      <c r="L47" s="205">
        <f>J47*K47</f>
        <v>0</v>
      </c>
      <c r="M47" s="490">
        <f>IF('TAB4.2.2'!L35="v",0,'TAB4.2.2'!L35)</f>
        <v>0</v>
      </c>
      <c r="N47" s="205">
        <f>N46</f>
        <v>0</v>
      </c>
      <c r="O47" s="205">
        <f t="shared" si="6"/>
        <v>0</v>
      </c>
    </row>
    <row r="48" spans="1:15" x14ac:dyDescent="0.35">
      <c r="A48" s="624"/>
      <c r="B48" s="201" t="s">
        <v>91</v>
      </c>
      <c r="C48" s="138">
        <f t="shared" si="5"/>
        <v>0</v>
      </c>
      <c r="D48" s="208">
        <f>IF('TAB4.2.1'!L32="v",0,'TAB4.2.1'!L32)</f>
        <v>0</v>
      </c>
      <c r="E48" s="205">
        <f>E47</f>
        <v>0</v>
      </c>
      <c r="F48" s="205">
        <f>D48*E48</f>
        <v>0</v>
      </c>
      <c r="G48" s="208">
        <f>IF('TAB4.2.1'!N32="v",0,'TAB4.2.1'!N32)</f>
        <v>0</v>
      </c>
      <c r="H48" s="205">
        <f>H47</f>
        <v>0</v>
      </c>
      <c r="I48" s="205">
        <f>G48*H48</f>
        <v>0</v>
      </c>
      <c r="J48" s="208">
        <f>IF('TAB4.2.1'!P32="v",0,'TAB4.2.1'!P32)</f>
        <v>0</v>
      </c>
      <c r="K48" s="205">
        <f>K47</f>
        <v>0</v>
      </c>
      <c r="L48" s="205">
        <f>J48*K48</f>
        <v>0</v>
      </c>
      <c r="M48" s="490">
        <f>IF('TAB4.2.2'!L37="v",0,'TAB4.2.2'!L37)</f>
        <v>0</v>
      </c>
      <c r="N48" s="205">
        <f>N47</f>
        <v>0</v>
      </c>
      <c r="O48" s="205">
        <f t="shared" si="6"/>
        <v>0</v>
      </c>
    </row>
    <row r="49" spans="1:15" x14ac:dyDescent="0.35">
      <c r="A49" s="62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08E6C-B24E-4A27-8017-BE9803715A72}">
  <sheetPr>
    <pageSetUpPr fitToPage="1"/>
  </sheetPr>
  <dimension ref="A2:V91"/>
  <sheetViews>
    <sheetView showGridLines="0" topLeftCell="A33" zoomScale="90" zoomScaleNormal="90" workbookViewId="0">
      <selection activeCell="T45" sqref="T45:W52"/>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TAB00!B51&amp;" : "&amp;TAB00!C51</f>
        <v>TAB4.3.1 : Tarifs de prélèvement T-MT, MT, T-BT et BT &gt; 56 kVA - 2028</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82" t="s">
        <v>110</v>
      </c>
      <c r="D6" s="582"/>
      <c r="E6" s="582"/>
      <c r="F6" s="582"/>
      <c r="G6" s="582"/>
      <c r="H6" s="582"/>
      <c r="I6" s="582"/>
      <c r="J6" s="586" t="s">
        <v>408</v>
      </c>
      <c r="K6" s="586"/>
      <c r="L6" s="586"/>
      <c r="M6" s="586"/>
      <c r="N6" s="579" t="str">
        <f>IF(TAB00!C11=0,"# Nom du GRD",TAB00!C11)</f>
        <v># Nom du GRD</v>
      </c>
      <c r="O6" s="579"/>
      <c r="P6" s="579"/>
      <c r="Q6" s="579"/>
      <c r="R6" s="579"/>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80" t="s">
        <v>111</v>
      </c>
      <c r="D8" s="580"/>
      <c r="E8" s="580"/>
      <c r="F8" s="580"/>
      <c r="G8" s="581" t="str">
        <f>"du 01.01.20"&amp;RIGHT(A2,2)&amp;" au 31.12.20"&amp;RIGHT(A2,2)</f>
        <v>du 01.01.2028 au 31.12.2028</v>
      </c>
      <c r="H8" s="581"/>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83" t="s">
        <v>5</v>
      </c>
      <c r="M10" s="584"/>
      <c r="N10" s="583" t="s">
        <v>6</v>
      </c>
      <c r="O10" s="584"/>
      <c r="P10" s="583" t="s">
        <v>7</v>
      </c>
      <c r="Q10" s="585"/>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87" t="s">
        <v>98</v>
      </c>
      <c r="M18" s="588"/>
      <c r="N18" s="587" t="s">
        <v>98</v>
      </c>
      <c r="O18" s="588"/>
      <c r="P18" s="587" t="s">
        <v>98</v>
      </c>
      <c r="Q18" s="589"/>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90" t="s">
        <v>98</v>
      </c>
      <c r="M25" s="591"/>
      <c r="N25" s="590" t="s">
        <v>98</v>
      </c>
      <c r="O25" s="591"/>
      <c r="P25" s="590" t="s">
        <v>98</v>
      </c>
      <c r="Q25" s="598"/>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92" t="s">
        <v>98</v>
      </c>
      <c r="M28" s="593"/>
      <c r="N28" s="592" t="s">
        <v>98</v>
      </c>
      <c r="O28" s="593"/>
      <c r="P28" s="592" t="s">
        <v>98</v>
      </c>
      <c r="Q28" s="593"/>
      <c r="R28" s="389" t="s">
        <v>98</v>
      </c>
      <c r="S28" s="177"/>
      <c r="T28" s="160"/>
      <c r="U28" s="160"/>
      <c r="V28" s="160"/>
    </row>
    <row r="29" spans="2:22" x14ac:dyDescent="0.25">
      <c r="B29" s="175"/>
      <c r="C29" s="186"/>
      <c r="D29" s="168"/>
      <c r="E29" s="168"/>
      <c r="F29" s="160"/>
      <c r="G29" s="164" t="s">
        <v>106</v>
      </c>
      <c r="H29" s="165"/>
      <c r="I29" s="165"/>
      <c r="J29" s="166" t="s">
        <v>101</v>
      </c>
      <c r="K29" s="291" t="s">
        <v>107</v>
      </c>
      <c r="L29" s="594" t="s">
        <v>98</v>
      </c>
      <c r="M29" s="595"/>
      <c r="N29" s="594" t="s">
        <v>98</v>
      </c>
      <c r="O29" s="595"/>
      <c r="P29" s="594" t="s">
        <v>98</v>
      </c>
      <c r="Q29" s="59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96" t="s">
        <v>98</v>
      </c>
      <c r="M30" s="597"/>
      <c r="N30" s="596" t="s">
        <v>98</v>
      </c>
      <c r="O30" s="597"/>
      <c r="P30" s="596" t="s">
        <v>98</v>
      </c>
      <c r="Q30" s="59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90" t="s">
        <v>98</v>
      </c>
      <c r="M32" s="591"/>
      <c r="N32" s="590" t="s">
        <v>98</v>
      </c>
      <c r="O32" s="591"/>
      <c r="P32" s="590" t="s">
        <v>98</v>
      </c>
      <c r="Q32" s="591"/>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77" t="s">
        <v>112</v>
      </c>
      <c r="E36" s="577"/>
      <c r="F36" s="577"/>
      <c r="G36" s="577"/>
      <c r="H36" s="577"/>
      <c r="I36" s="57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75" t="s">
        <v>310</v>
      </c>
      <c r="E38" s="575"/>
      <c r="F38" s="575"/>
      <c r="G38" s="575"/>
      <c r="H38" s="575"/>
      <c r="I38" s="575"/>
      <c r="J38" s="575"/>
      <c r="K38" s="575"/>
      <c r="L38" s="575"/>
      <c r="M38" s="575"/>
      <c r="N38" s="575"/>
      <c r="O38" s="575"/>
      <c r="P38" s="575"/>
      <c r="Q38" s="575"/>
      <c r="R38" s="575"/>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75" t="s">
        <v>313</v>
      </c>
      <c r="E42" s="575"/>
      <c r="F42" s="575"/>
      <c r="G42" s="575"/>
      <c r="H42" s="575"/>
      <c r="I42" s="575"/>
      <c r="J42" s="575"/>
      <c r="K42" s="575"/>
      <c r="L42" s="575"/>
      <c r="M42" s="575"/>
      <c r="N42" s="575"/>
      <c r="O42" s="575"/>
      <c r="P42" s="575"/>
      <c r="Q42" s="575"/>
      <c r="R42" s="575"/>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78" t="s">
        <v>314</v>
      </c>
      <c r="F44" s="578"/>
      <c r="G44" s="578"/>
      <c r="H44" s="578"/>
      <c r="I44" s="578"/>
      <c r="J44" s="578"/>
      <c r="K44" s="578"/>
      <c r="L44" s="578"/>
      <c r="M44" s="578"/>
      <c r="N44" s="578"/>
      <c r="O44" s="578"/>
      <c r="P44" s="578"/>
      <c r="Q44" s="578"/>
      <c r="R44" s="578"/>
      <c r="S44" s="392"/>
    </row>
    <row r="45" spans="2:22" ht="15" customHeight="1" x14ac:dyDescent="0.25">
      <c r="B45" s="314"/>
      <c r="C45" s="317"/>
      <c r="D45" s="318" t="s">
        <v>255</v>
      </c>
      <c r="E45" s="578" t="s">
        <v>315</v>
      </c>
      <c r="F45" s="578"/>
      <c r="G45" s="578"/>
      <c r="H45" s="578"/>
      <c r="I45" s="578"/>
      <c r="J45" s="578"/>
      <c r="K45" s="578"/>
      <c r="L45" s="578"/>
      <c r="M45" s="578"/>
      <c r="N45" s="578"/>
      <c r="O45" s="578"/>
      <c r="P45" s="578"/>
      <c r="Q45" s="578"/>
      <c r="R45" s="578"/>
      <c r="S45" s="392"/>
    </row>
    <row r="46" spans="2:22" ht="15" customHeight="1" x14ac:dyDescent="0.25">
      <c r="B46" s="314"/>
      <c r="C46" s="317"/>
      <c r="D46" s="319" t="s">
        <v>255</v>
      </c>
      <c r="E46" s="575" t="s">
        <v>316</v>
      </c>
      <c r="F46" s="575"/>
      <c r="G46" s="575"/>
      <c r="H46" s="575"/>
      <c r="I46" s="575"/>
      <c r="J46" s="575"/>
      <c r="K46" s="575"/>
      <c r="L46" s="575"/>
      <c r="M46" s="575"/>
      <c r="N46" s="575"/>
      <c r="O46" s="575"/>
      <c r="P46" s="575"/>
      <c r="Q46" s="575"/>
      <c r="R46" s="575"/>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74" t="s">
        <v>466</v>
      </c>
      <c r="F48" s="574"/>
      <c r="G48" s="574"/>
      <c r="H48" s="574"/>
      <c r="I48" s="574"/>
      <c r="J48" s="574"/>
      <c r="K48" s="574"/>
      <c r="L48" s="574"/>
      <c r="M48" s="574"/>
      <c r="N48" s="574"/>
      <c r="O48" s="574"/>
      <c r="P48" s="574"/>
      <c r="Q48" s="574"/>
      <c r="R48" s="574"/>
      <c r="S48" s="392"/>
    </row>
    <row r="49" spans="2:19" ht="5.0999999999999996" customHeight="1" x14ac:dyDescent="0.25">
      <c r="B49" s="314"/>
      <c r="C49" s="317"/>
      <c r="D49" s="575"/>
      <c r="E49" s="575"/>
      <c r="F49" s="575"/>
      <c r="G49" s="575"/>
      <c r="H49" s="575"/>
      <c r="I49" s="575"/>
      <c r="J49" s="575"/>
      <c r="K49" s="575"/>
      <c r="L49" s="575"/>
      <c r="M49" s="575"/>
      <c r="N49" s="575"/>
      <c r="O49" s="575"/>
      <c r="P49" s="575"/>
      <c r="Q49" s="575"/>
      <c r="R49" s="575"/>
      <c r="S49" s="392"/>
    </row>
    <row r="50" spans="2:19" ht="45.75" customHeight="1" x14ac:dyDescent="0.25">
      <c r="B50" s="314"/>
      <c r="C50" s="317"/>
      <c r="D50" s="319" t="s">
        <v>255</v>
      </c>
      <c r="E50" s="575" t="s">
        <v>405</v>
      </c>
      <c r="F50" s="575"/>
      <c r="G50" s="575"/>
      <c r="H50" s="575"/>
      <c r="I50" s="575"/>
      <c r="J50" s="575"/>
      <c r="K50" s="575"/>
      <c r="L50" s="575"/>
      <c r="M50" s="575"/>
      <c r="N50" s="575"/>
      <c r="O50" s="575"/>
      <c r="P50" s="575"/>
      <c r="Q50" s="575"/>
      <c r="R50" s="575"/>
      <c r="S50" s="392"/>
    </row>
    <row r="51" spans="2:19" ht="14.25" customHeight="1" x14ac:dyDescent="0.25">
      <c r="B51" s="314"/>
      <c r="C51" s="317"/>
      <c r="D51" s="319" t="s">
        <v>255</v>
      </c>
      <c r="E51" s="575" t="s">
        <v>318</v>
      </c>
      <c r="F51" s="575"/>
      <c r="G51" s="575"/>
      <c r="H51" s="575"/>
      <c r="I51" s="575"/>
      <c r="J51" s="575"/>
      <c r="K51" s="575"/>
      <c r="L51" s="575"/>
      <c r="M51" s="575"/>
      <c r="N51" s="575"/>
      <c r="O51" s="575"/>
      <c r="P51" s="575"/>
      <c r="Q51" s="575"/>
      <c r="R51" s="575"/>
      <c r="S51" s="392"/>
    </row>
    <row r="52" spans="2:19" ht="14.25" customHeight="1" x14ac:dyDescent="0.25">
      <c r="B52" s="314"/>
      <c r="C52" s="317"/>
      <c r="D52" s="319" t="s">
        <v>255</v>
      </c>
      <c r="E52" s="575" t="s">
        <v>319</v>
      </c>
      <c r="F52" s="575"/>
      <c r="G52" s="575"/>
      <c r="H52" s="575"/>
      <c r="I52" s="575"/>
      <c r="J52" s="575"/>
      <c r="K52" s="575"/>
      <c r="L52" s="575"/>
      <c r="M52" s="575"/>
      <c r="N52" s="575"/>
      <c r="O52" s="575"/>
      <c r="P52" s="575"/>
      <c r="Q52" s="575"/>
      <c r="R52" s="575"/>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75" t="s">
        <v>322</v>
      </c>
      <c r="F56" s="575"/>
      <c r="G56" s="575"/>
      <c r="H56" s="575"/>
      <c r="I56" s="575"/>
      <c r="J56" s="575"/>
      <c r="K56" s="575"/>
      <c r="L56" s="575"/>
      <c r="M56" s="575"/>
      <c r="N56" s="575"/>
      <c r="O56" s="575"/>
      <c r="P56" s="575"/>
      <c r="Q56" s="575"/>
      <c r="R56" s="575"/>
      <c r="S56" s="392"/>
    </row>
    <row r="57" spans="2:19" ht="14.25" hidden="1" customHeight="1" x14ac:dyDescent="0.25">
      <c r="B57" s="314"/>
      <c r="C57" s="317"/>
      <c r="D57" s="322" t="s">
        <v>255</v>
      </c>
      <c r="E57" s="575" t="s">
        <v>323</v>
      </c>
      <c r="F57" s="575"/>
      <c r="G57" s="575"/>
      <c r="H57" s="575"/>
      <c r="I57" s="575"/>
      <c r="J57" s="575"/>
      <c r="K57" s="575"/>
      <c r="L57" s="575"/>
      <c r="M57" s="575"/>
      <c r="N57" s="575"/>
      <c r="O57" s="575"/>
      <c r="P57" s="575"/>
      <c r="Q57" s="575"/>
      <c r="R57" s="575"/>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75" t="s">
        <v>326</v>
      </c>
      <c r="F61" s="575"/>
      <c r="G61" s="575"/>
      <c r="H61" s="575"/>
      <c r="I61" s="575"/>
      <c r="J61" s="575"/>
      <c r="K61" s="575"/>
      <c r="L61" s="575"/>
      <c r="M61" s="575"/>
      <c r="N61" s="575"/>
      <c r="O61" s="575"/>
      <c r="P61" s="575"/>
      <c r="Q61" s="575"/>
      <c r="R61" s="575"/>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75" t="s">
        <v>329</v>
      </c>
      <c r="F65" s="576"/>
      <c r="G65" s="576"/>
      <c r="H65" s="576"/>
      <c r="I65" s="576"/>
      <c r="J65" s="576"/>
      <c r="K65" s="576"/>
      <c r="L65" s="576"/>
      <c r="M65" s="576"/>
      <c r="N65" s="576"/>
      <c r="O65" s="576"/>
      <c r="P65" s="576"/>
      <c r="Q65" s="311"/>
      <c r="R65" s="311"/>
      <c r="S65" s="392"/>
    </row>
    <row r="66" spans="2:19" ht="14.25" customHeight="1" x14ac:dyDescent="0.25">
      <c r="B66" s="314"/>
      <c r="C66" s="317"/>
      <c r="D66" s="319" t="s">
        <v>255</v>
      </c>
      <c r="E66" s="575" t="s">
        <v>338</v>
      </c>
      <c r="F66" s="576"/>
      <c r="G66" s="576"/>
      <c r="H66" s="576"/>
      <c r="I66" s="576"/>
      <c r="J66" s="576"/>
      <c r="K66" s="576"/>
      <c r="L66" s="311"/>
      <c r="M66" s="311"/>
      <c r="N66" s="311"/>
      <c r="O66" s="75"/>
      <c r="P66" s="75"/>
      <c r="Q66" s="75"/>
      <c r="R66" s="75"/>
      <c r="S66" s="392"/>
    </row>
    <row r="67" spans="2:19" ht="14.25" customHeight="1" x14ac:dyDescent="0.25">
      <c r="B67" s="314"/>
      <c r="C67" s="317"/>
      <c r="D67" s="322" t="s">
        <v>255</v>
      </c>
      <c r="E67" s="575" t="s">
        <v>330</v>
      </c>
      <c r="F67" s="575"/>
      <c r="G67" s="575"/>
      <c r="H67" s="575"/>
      <c r="I67" s="575"/>
      <c r="J67" s="575"/>
      <c r="K67" s="575"/>
      <c r="L67" s="575"/>
      <c r="M67" s="575"/>
      <c r="N67" s="575"/>
      <c r="O67" s="393"/>
      <c r="P67" s="393"/>
      <c r="Q67" s="317"/>
      <c r="R67" s="317"/>
      <c r="S67" s="392"/>
    </row>
    <row r="68" spans="2:19" ht="14.25" customHeight="1" x14ac:dyDescent="0.25">
      <c r="B68" s="314"/>
      <c r="C68" s="317"/>
      <c r="D68" s="322" t="s">
        <v>255</v>
      </c>
      <c r="E68" s="575" t="s">
        <v>331</v>
      </c>
      <c r="F68" s="575"/>
      <c r="G68" s="575"/>
      <c r="H68" s="575"/>
      <c r="I68" s="575"/>
      <c r="J68" s="575"/>
      <c r="K68" s="575"/>
      <c r="L68" s="575"/>
      <c r="M68" s="575"/>
      <c r="N68" s="575"/>
      <c r="O68" s="575"/>
      <c r="P68" s="575"/>
      <c r="Q68" s="575"/>
      <c r="R68" s="575"/>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74" t="s">
        <v>332</v>
      </c>
      <c r="E70" s="574"/>
      <c r="F70" s="574"/>
      <c r="G70" s="574"/>
      <c r="H70" s="574"/>
      <c r="I70" s="574"/>
      <c r="J70" s="574"/>
      <c r="K70" s="574"/>
      <c r="L70" s="574"/>
      <c r="M70" s="574"/>
      <c r="N70" s="574"/>
      <c r="O70" s="574"/>
      <c r="P70" s="574"/>
      <c r="Q70" s="574"/>
      <c r="R70" s="574"/>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75" t="s">
        <v>333</v>
      </c>
      <c r="F72" s="575"/>
      <c r="G72" s="575"/>
      <c r="H72" s="575"/>
      <c r="I72" s="575"/>
      <c r="J72" s="575"/>
      <c r="K72" s="575"/>
      <c r="L72" s="575"/>
      <c r="M72" s="575"/>
      <c r="N72" s="575"/>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75" t="s">
        <v>337</v>
      </c>
      <c r="F76" s="575"/>
      <c r="G76" s="575"/>
      <c r="H76" s="575"/>
      <c r="I76" s="575"/>
      <c r="J76" s="575"/>
      <c r="K76" s="575"/>
      <c r="L76" s="575"/>
      <c r="M76" s="575"/>
      <c r="N76" s="575"/>
      <c r="O76" s="317"/>
      <c r="P76" s="317"/>
      <c r="Q76" s="317"/>
      <c r="R76" s="317"/>
      <c r="S76" s="392"/>
    </row>
    <row r="77" spans="2:19" ht="14.25" hidden="1" customHeight="1" x14ac:dyDescent="0.25">
      <c r="B77" s="314"/>
      <c r="C77" s="317"/>
      <c r="D77" s="322" t="s">
        <v>255</v>
      </c>
      <c r="E77" s="575" t="s">
        <v>330</v>
      </c>
      <c r="F77" s="575"/>
      <c r="G77" s="575"/>
      <c r="H77" s="575"/>
      <c r="I77" s="575"/>
      <c r="J77" s="575"/>
      <c r="K77" s="575"/>
      <c r="L77" s="575"/>
      <c r="M77" s="575"/>
      <c r="N77" s="575"/>
      <c r="O77" s="317"/>
      <c r="P77" s="317"/>
      <c r="Q77" s="317"/>
      <c r="R77" s="317"/>
      <c r="S77" s="392"/>
    </row>
    <row r="78" spans="2:19" ht="14.25" hidden="1" customHeight="1" x14ac:dyDescent="0.25">
      <c r="B78" s="314"/>
      <c r="C78" s="317"/>
      <c r="D78" s="319" t="s">
        <v>255</v>
      </c>
      <c r="E78" s="575" t="s">
        <v>338</v>
      </c>
      <c r="F78" s="576"/>
      <c r="G78" s="576"/>
      <c r="H78" s="576"/>
      <c r="I78" s="576"/>
      <c r="J78" s="576"/>
      <c r="K78" s="576"/>
      <c r="L78" s="576"/>
      <c r="M78" s="576"/>
      <c r="N78" s="576"/>
      <c r="O78" s="576"/>
      <c r="P78" s="576"/>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74" t="s">
        <v>339</v>
      </c>
      <c r="E80" s="574"/>
      <c r="F80" s="574"/>
      <c r="G80" s="574"/>
      <c r="H80" s="574"/>
      <c r="I80" s="574"/>
      <c r="J80" s="574"/>
      <c r="K80" s="574"/>
      <c r="L80" s="574"/>
      <c r="M80" s="574"/>
      <c r="N80" s="574"/>
      <c r="O80" s="574"/>
      <c r="P80" s="574"/>
      <c r="Q80" s="574"/>
      <c r="R80" s="574"/>
      <c r="S80" s="392"/>
    </row>
    <row r="81" spans="2:19" ht="14.25" hidden="1" customHeight="1" x14ac:dyDescent="0.25">
      <c r="B81" s="314"/>
      <c r="C81" s="317"/>
      <c r="D81" s="319" t="s">
        <v>255</v>
      </c>
      <c r="E81" s="575" t="s">
        <v>340</v>
      </c>
      <c r="F81" s="576"/>
      <c r="G81" s="576"/>
      <c r="H81" s="576"/>
      <c r="I81" s="576"/>
      <c r="J81" s="576"/>
      <c r="K81" s="576"/>
      <c r="L81" s="576"/>
      <c r="M81" s="576"/>
      <c r="N81" s="576"/>
      <c r="O81" s="576"/>
      <c r="P81" s="576"/>
      <c r="Q81" s="311"/>
      <c r="R81" s="311"/>
      <c r="S81" s="392"/>
    </row>
    <row r="82" spans="2:19" ht="5.0999999999999996" customHeight="1" x14ac:dyDescent="0.25">
      <c r="B82" s="314"/>
      <c r="C82" s="317"/>
      <c r="D82" s="319"/>
      <c r="E82" s="575"/>
      <c r="F82" s="575"/>
      <c r="G82" s="575"/>
      <c r="H82" s="575"/>
      <c r="I82" s="575"/>
      <c r="J82" s="575"/>
      <c r="K82" s="575"/>
      <c r="L82" s="575"/>
      <c r="M82" s="575"/>
      <c r="N82" s="575"/>
      <c r="O82" s="575"/>
      <c r="P82" s="575"/>
      <c r="Q82" s="575"/>
      <c r="R82" s="575"/>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75" t="s">
        <v>346</v>
      </c>
      <c r="F87" s="575"/>
      <c r="G87" s="575"/>
      <c r="H87" s="575"/>
      <c r="I87" s="575"/>
      <c r="J87" s="575"/>
      <c r="K87" s="575"/>
      <c r="L87" s="575"/>
      <c r="M87" s="575"/>
      <c r="N87" s="575"/>
      <c r="O87" s="575"/>
      <c r="P87" s="575"/>
      <c r="Q87" s="575"/>
      <c r="R87" s="575"/>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75"/>
      <c r="F90" s="575"/>
      <c r="G90" s="575"/>
      <c r="H90" s="575"/>
      <c r="I90" s="575"/>
      <c r="J90" s="575"/>
      <c r="K90" s="575"/>
      <c r="L90" s="575"/>
      <c r="M90" s="575"/>
      <c r="N90" s="575"/>
      <c r="O90" s="575"/>
      <c r="P90" s="575"/>
      <c r="Q90" s="575"/>
      <c r="R90" s="575"/>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L10:M10"/>
    <mergeCell ref="N10:O10"/>
    <mergeCell ref="P10:Q10"/>
    <mergeCell ref="C6:I6"/>
    <mergeCell ref="J6:M6"/>
    <mergeCell ref="N6:R6"/>
    <mergeCell ref="C8:F8"/>
    <mergeCell ref="G8:H8"/>
    <mergeCell ref="L18:M18"/>
    <mergeCell ref="N18:O18"/>
    <mergeCell ref="P18:Q18"/>
    <mergeCell ref="L25:M25"/>
    <mergeCell ref="N25:O25"/>
    <mergeCell ref="P25:Q25"/>
    <mergeCell ref="L28:M28"/>
    <mergeCell ref="N28:O28"/>
    <mergeCell ref="P28:Q28"/>
    <mergeCell ref="L29:M29"/>
    <mergeCell ref="N29:O29"/>
    <mergeCell ref="P29:Q29"/>
    <mergeCell ref="L30:M30"/>
    <mergeCell ref="N30:O30"/>
    <mergeCell ref="P30:Q30"/>
    <mergeCell ref="L32:M32"/>
    <mergeCell ref="N32:O32"/>
    <mergeCell ref="P32:Q32"/>
    <mergeCell ref="E52:R52"/>
    <mergeCell ref="D36:I36"/>
    <mergeCell ref="D38:R38"/>
    <mergeCell ref="D42:R42"/>
    <mergeCell ref="E44:R44"/>
    <mergeCell ref="E45:R45"/>
    <mergeCell ref="E46:R46"/>
    <mergeCell ref="E48:R48"/>
    <mergeCell ref="D49:M49"/>
    <mergeCell ref="N49:R49"/>
    <mergeCell ref="E50:R50"/>
    <mergeCell ref="E51:R51"/>
    <mergeCell ref="E78:P78"/>
    <mergeCell ref="E56:R56"/>
    <mergeCell ref="E57:R57"/>
    <mergeCell ref="E61:R61"/>
    <mergeCell ref="E65:P65"/>
    <mergeCell ref="E66:K66"/>
    <mergeCell ref="E67:N67"/>
    <mergeCell ref="E68:R68"/>
    <mergeCell ref="D70:R70"/>
    <mergeCell ref="E72:N72"/>
    <mergeCell ref="E76:N76"/>
    <mergeCell ref="E77:N77"/>
    <mergeCell ref="D80:R80"/>
    <mergeCell ref="E81:P81"/>
    <mergeCell ref="E82:R82"/>
    <mergeCell ref="E87:R87"/>
    <mergeCell ref="E90:R90"/>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3EE0-59C2-479B-A67E-838CE4D8EF58}">
  <sheetPr>
    <pageSetUpPr fitToPage="1"/>
  </sheetPr>
  <dimension ref="A2:S106"/>
  <sheetViews>
    <sheetView showGridLines="0" zoomScaleNormal="100" workbookViewId="0">
      <selection activeCell="L19" sqref="L19:M19"/>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TAB00!B52&amp;" : "&amp;TAB00!C52</f>
        <v>TAB4.3.2 : Tarifs de prélèvement basse tension - 2028</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618" t="s">
        <v>110</v>
      </c>
      <c r="D6" s="618"/>
      <c r="E6" s="618"/>
      <c r="F6" s="618"/>
      <c r="G6" s="618"/>
      <c r="H6" s="618"/>
      <c r="I6" s="619" t="s">
        <v>421</v>
      </c>
      <c r="J6" s="619"/>
      <c r="K6" s="402"/>
      <c r="L6" s="620" t="s">
        <v>422</v>
      </c>
      <c r="M6" s="620"/>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621" t="s">
        <v>111</v>
      </c>
      <c r="D8" s="621"/>
      <c r="E8" s="621"/>
      <c r="F8" s="621"/>
      <c r="G8" s="581" t="str">
        <f>"du 01.01.20"&amp;RIGHT(A2,2)&amp;" au 31.12.20"&amp;RIGHT(A2,2)</f>
        <v>du 01.01.2028 au 31.12.2028</v>
      </c>
      <c r="H8" s="581"/>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616" t="s">
        <v>8</v>
      </c>
      <c r="M10" s="617"/>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607" t="s">
        <v>98</v>
      </c>
      <c r="M19" s="608"/>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609" t="s">
        <v>98</v>
      </c>
      <c r="M28" s="610"/>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611" t="s">
        <v>98</v>
      </c>
      <c r="M30" s="612"/>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613" t="s">
        <v>98</v>
      </c>
      <c r="M33" s="614"/>
      <c r="N33" s="403"/>
      <c r="O33" s="400"/>
      <c r="P33" s="400"/>
      <c r="Q33" s="400"/>
    </row>
    <row r="34" spans="2:17" x14ac:dyDescent="0.25">
      <c r="B34" s="401"/>
      <c r="C34" s="417"/>
      <c r="D34" s="449"/>
      <c r="E34" s="449"/>
      <c r="F34" s="400"/>
      <c r="G34" s="436" t="s">
        <v>106</v>
      </c>
      <c r="H34" s="437"/>
      <c r="I34" s="437"/>
      <c r="J34" s="438" t="s">
        <v>101</v>
      </c>
      <c r="K34" s="291" t="s">
        <v>107</v>
      </c>
      <c r="L34" s="607" t="s">
        <v>98</v>
      </c>
      <c r="M34" s="608"/>
      <c r="N34" s="403"/>
      <c r="O34" s="400"/>
      <c r="P34" s="400"/>
      <c r="Q34" s="400"/>
    </row>
    <row r="35" spans="2:17" ht="14.4" thickBot="1" x14ac:dyDescent="0.3">
      <c r="B35" s="401"/>
      <c r="C35" s="417"/>
      <c r="D35" s="449"/>
      <c r="E35" s="449"/>
      <c r="F35" s="400"/>
      <c r="G35" s="436" t="s">
        <v>108</v>
      </c>
      <c r="H35" s="437"/>
      <c r="I35" s="437"/>
      <c r="J35" s="438" t="s">
        <v>101</v>
      </c>
      <c r="K35" s="292" t="s">
        <v>109</v>
      </c>
      <c r="L35" s="609" t="s">
        <v>98</v>
      </c>
      <c r="M35" s="610"/>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611" t="s">
        <v>98</v>
      </c>
      <c r="M37" s="612"/>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77" t="s">
        <v>112</v>
      </c>
      <c r="E41" s="577"/>
      <c r="F41" s="577"/>
      <c r="G41" s="577"/>
      <c r="H41" s="577"/>
      <c r="I41" s="57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75" t="s">
        <v>310</v>
      </c>
      <c r="E43" s="575"/>
      <c r="F43" s="575"/>
      <c r="G43" s="575"/>
      <c r="H43" s="575"/>
      <c r="I43" s="575"/>
      <c r="J43" s="575"/>
      <c r="K43" s="575"/>
      <c r="L43" s="575"/>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601" t="s">
        <v>434</v>
      </c>
      <c r="E47" s="615"/>
      <c r="F47" s="615"/>
      <c r="G47" s="615"/>
      <c r="H47" s="615"/>
      <c r="I47" s="615"/>
      <c r="J47" s="615"/>
      <c r="K47" s="615"/>
      <c r="L47" s="615"/>
      <c r="M47" s="61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601" t="s">
        <v>435</v>
      </c>
      <c r="E51" s="615"/>
      <c r="F51" s="615"/>
      <c r="G51" s="615"/>
      <c r="H51" s="615"/>
      <c r="I51" s="615"/>
      <c r="J51" s="615"/>
      <c r="K51" s="615"/>
      <c r="L51" s="615"/>
      <c r="M51" s="61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605" t="s">
        <v>436</v>
      </c>
      <c r="E55" s="605"/>
      <c r="F55" s="605"/>
      <c r="G55" s="605"/>
      <c r="H55" s="605"/>
      <c r="I55" s="605"/>
      <c r="J55" s="605"/>
      <c r="K55" s="605"/>
      <c r="L55" s="60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603" t="s">
        <v>314</v>
      </c>
      <c r="F57" s="603"/>
      <c r="G57" s="603"/>
      <c r="H57" s="603"/>
      <c r="I57" s="603"/>
      <c r="J57" s="603"/>
      <c r="K57" s="603"/>
      <c r="L57" s="603"/>
      <c r="M57" s="603"/>
      <c r="N57" s="604"/>
    </row>
    <row r="58" spans="2:17" ht="15" hidden="1" customHeight="1" x14ac:dyDescent="0.25">
      <c r="B58" s="314"/>
      <c r="C58" s="317"/>
      <c r="D58" s="467" t="s">
        <v>255</v>
      </c>
      <c r="E58" s="603" t="s">
        <v>315</v>
      </c>
      <c r="F58" s="603"/>
      <c r="G58" s="603"/>
      <c r="H58" s="603"/>
      <c r="I58" s="603"/>
      <c r="J58" s="603"/>
      <c r="K58" s="603"/>
      <c r="L58" s="603"/>
      <c r="M58" s="603"/>
      <c r="N58" s="604"/>
    </row>
    <row r="59" spans="2:17" ht="15" hidden="1" customHeight="1" x14ac:dyDescent="0.25">
      <c r="B59" s="314"/>
      <c r="C59" s="317"/>
      <c r="D59" s="469" t="s">
        <v>255</v>
      </c>
      <c r="E59" s="605" t="s">
        <v>316</v>
      </c>
      <c r="F59" s="605"/>
      <c r="G59" s="605"/>
      <c r="H59" s="605"/>
      <c r="I59" s="605"/>
      <c r="J59" s="605"/>
      <c r="K59" s="605"/>
      <c r="L59" s="605"/>
      <c r="M59" s="60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74" t="s">
        <v>437</v>
      </c>
      <c r="F61" s="574"/>
      <c r="G61" s="574"/>
      <c r="H61" s="574"/>
      <c r="I61" s="574"/>
      <c r="J61" s="574"/>
      <c r="K61" s="574"/>
      <c r="L61" s="574"/>
      <c r="M61" s="311"/>
      <c r="N61" s="316"/>
    </row>
    <row r="62" spans="2:17" ht="5.0999999999999996" customHeight="1" x14ac:dyDescent="0.25">
      <c r="B62" s="314"/>
      <c r="C62" s="317"/>
      <c r="D62" s="575"/>
      <c r="E62" s="575"/>
      <c r="F62" s="575"/>
      <c r="G62" s="575"/>
      <c r="H62" s="575"/>
      <c r="I62" s="575"/>
      <c r="J62" s="575"/>
      <c r="K62" s="575"/>
      <c r="L62" s="575"/>
      <c r="M62" s="575"/>
      <c r="N62" s="606"/>
    </row>
    <row r="63" spans="2:17" ht="26.1" customHeight="1" x14ac:dyDescent="0.25">
      <c r="B63" s="314"/>
      <c r="C63" s="317"/>
      <c r="D63" s="319" t="s">
        <v>255</v>
      </c>
      <c r="E63" s="575" t="s">
        <v>438</v>
      </c>
      <c r="F63" s="575"/>
      <c r="G63" s="575"/>
      <c r="H63" s="575"/>
      <c r="I63" s="575"/>
      <c r="J63" s="575"/>
      <c r="K63" s="575"/>
      <c r="L63" s="575"/>
      <c r="M63" s="575"/>
      <c r="N63" s="321"/>
    </row>
    <row r="64" spans="2:17" ht="26.1" customHeight="1" x14ac:dyDescent="0.25">
      <c r="B64" s="314"/>
      <c r="C64" s="317"/>
      <c r="D64" s="319" t="s">
        <v>255</v>
      </c>
      <c r="E64" s="575" t="s">
        <v>439</v>
      </c>
      <c r="F64" s="575"/>
      <c r="G64" s="575"/>
      <c r="H64" s="575"/>
      <c r="I64" s="575"/>
      <c r="J64" s="575"/>
      <c r="K64" s="575"/>
      <c r="L64" s="575"/>
      <c r="M64" s="575"/>
      <c r="N64" s="321"/>
    </row>
    <row r="65" spans="2:14" ht="15" hidden="1" customHeight="1" x14ac:dyDescent="0.25">
      <c r="B65" s="314"/>
      <c r="C65" s="317"/>
      <c r="D65" s="319" t="s">
        <v>255</v>
      </c>
      <c r="E65" s="575" t="s">
        <v>318</v>
      </c>
      <c r="F65" s="575"/>
      <c r="G65" s="575"/>
      <c r="H65" s="575"/>
      <c r="I65" s="575"/>
      <c r="J65" s="575"/>
      <c r="K65" s="575"/>
      <c r="L65" s="575"/>
      <c r="M65" s="575"/>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601" t="s">
        <v>441</v>
      </c>
      <c r="F69" s="575"/>
      <c r="G69" s="575"/>
      <c r="H69" s="575"/>
      <c r="I69" s="575"/>
      <c r="J69" s="575"/>
      <c r="K69" s="575"/>
      <c r="L69" s="575"/>
      <c r="M69" s="575"/>
      <c r="N69" s="316"/>
    </row>
    <row r="70" spans="2:14" ht="14.25" customHeight="1" x14ac:dyDescent="0.25">
      <c r="B70" s="314"/>
      <c r="C70" s="317"/>
      <c r="D70" s="322" t="s">
        <v>255</v>
      </c>
      <c r="E70" s="601" t="s">
        <v>442</v>
      </c>
      <c r="F70" s="575"/>
      <c r="G70" s="575"/>
      <c r="H70" s="575"/>
      <c r="I70" s="575"/>
      <c r="J70" s="575"/>
      <c r="K70" s="575"/>
      <c r="L70" s="575"/>
      <c r="M70" s="575"/>
      <c r="N70" s="316"/>
    </row>
    <row r="71" spans="2:14" ht="14.25" customHeight="1" x14ac:dyDescent="0.25">
      <c r="B71" s="314"/>
      <c r="C71" s="317"/>
      <c r="D71" s="322" t="s">
        <v>255</v>
      </c>
      <c r="E71" s="601" t="s">
        <v>443</v>
      </c>
      <c r="F71" s="575"/>
      <c r="G71" s="575"/>
      <c r="H71" s="575"/>
      <c r="I71" s="575"/>
      <c r="J71" s="575"/>
      <c r="K71" s="575"/>
      <c r="L71" s="575"/>
      <c r="M71" s="575"/>
      <c r="N71" s="316"/>
    </row>
    <row r="72" spans="2:14" ht="39.9" customHeight="1" x14ac:dyDescent="0.25">
      <c r="B72" s="314"/>
      <c r="C72" s="317"/>
      <c r="D72" s="471" t="s">
        <v>255</v>
      </c>
      <c r="E72" s="602" t="s">
        <v>444</v>
      </c>
      <c r="F72" s="600"/>
      <c r="G72" s="600"/>
      <c r="H72" s="600"/>
      <c r="I72" s="600"/>
      <c r="J72" s="600"/>
      <c r="K72" s="600"/>
      <c r="L72" s="600"/>
      <c r="M72" s="60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75" t="s">
        <v>326</v>
      </c>
      <c r="F76" s="575"/>
      <c r="G76" s="575"/>
      <c r="H76" s="575"/>
      <c r="I76" s="575"/>
      <c r="J76" s="575"/>
      <c r="K76" s="575"/>
      <c r="L76" s="575"/>
      <c r="M76" s="575"/>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75" t="s">
        <v>331</v>
      </c>
      <c r="F80" s="575"/>
      <c r="G80" s="575"/>
      <c r="H80" s="575"/>
      <c r="I80" s="575"/>
      <c r="J80" s="575"/>
      <c r="K80" s="575"/>
      <c r="L80" s="575"/>
      <c r="M80" s="317"/>
      <c r="N80" s="325"/>
    </row>
    <row r="81" spans="2:14" ht="14.25" customHeight="1" x14ac:dyDescent="0.25">
      <c r="B81" s="314"/>
      <c r="C81" s="317"/>
      <c r="D81" s="319" t="s">
        <v>255</v>
      </c>
      <c r="E81" s="575" t="s">
        <v>338</v>
      </c>
      <c r="F81" s="576"/>
      <c r="G81" s="576"/>
      <c r="H81" s="576"/>
      <c r="I81" s="576"/>
      <c r="J81" s="576"/>
      <c r="K81" s="576"/>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75" t="s">
        <v>337</v>
      </c>
      <c r="F84" s="575"/>
      <c r="G84" s="575"/>
      <c r="H84" s="575"/>
      <c r="I84" s="575"/>
      <c r="J84" s="575"/>
      <c r="K84" s="575"/>
      <c r="L84" s="317"/>
      <c r="M84" s="317"/>
      <c r="N84" s="325"/>
    </row>
    <row r="85" spans="2:14" ht="15" customHeight="1" x14ac:dyDescent="0.25">
      <c r="B85" s="314"/>
      <c r="C85" s="317"/>
      <c r="D85" s="322" t="s">
        <v>255</v>
      </c>
      <c r="E85" s="575" t="s">
        <v>330</v>
      </c>
      <c r="F85" s="575"/>
      <c r="G85" s="575"/>
      <c r="H85" s="575"/>
      <c r="I85" s="575"/>
      <c r="J85" s="575"/>
      <c r="K85" s="575"/>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75" t="s">
        <v>445</v>
      </c>
      <c r="F87" s="575"/>
      <c r="G87" s="575"/>
      <c r="H87" s="575"/>
      <c r="I87" s="575"/>
      <c r="J87" s="575"/>
      <c r="K87" s="575"/>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75" t="s">
        <v>447</v>
      </c>
      <c r="G90" s="575"/>
      <c r="H90" s="575"/>
      <c r="I90" s="575"/>
      <c r="J90" s="575"/>
      <c r="K90" s="575"/>
      <c r="L90" s="575"/>
      <c r="M90" s="575"/>
      <c r="N90" s="325"/>
    </row>
    <row r="91" spans="2:14" ht="15" customHeight="1" x14ac:dyDescent="0.25">
      <c r="B91" s="314"/>
      <c r="C91" s="317"/>
      <c r="D91" s="327" t="s">
        <v>255</v>
      </c>
      <c r="E91" s="576" t="s">
        <v>448</v>
      </c>
      <c r="F91" s="576"/>
      <c r="G91" s="576"/>
      <c r="H91" s="576"/>
      <c r="I91" s="576"/>
      <c r="J91" s="576"/>
      <c r="K91" s="576"/>
      <c r="L91" s="576"/>
      <c r="M91" s="576"/>
      <c r="N91" s="325"/>
    </row>
    <row r="92" spans="2:14" s="476" customFormat="1" ht="15" customHeight="1" x14ac:dyDescent="0.35">
      <c r="B92" s="473"/>
      <c r="C92" s="474"/>
      <c r="D92" s="319"/>
      <c r="E92" s="327" t="s">
        <v>255</v>
      </c>
      <c r="F92" s="600" t="s">
        <v>449</v>
      </c>
      <c r="G92" s="600"/>
      <c r="H92" s="600"/>
      <c r="I92" s="600"/>
      <c r="J92" s="600"/>
      <c r="K92" s="600"/>
      <c r="L92" s="600"/>
      <c r="M92" s="600"/>
      <c r="N92" s="475"/>
    </row>
    <row r="93" spans="2:14" s="476" customFormat="1" ht="15" customHeight="1" x14ac:dyDescent="0.35">
      <c r="B93" s="473"/>
      <c r="C93" s="474"/>
      <c r="D93" s="319"/>
      <c r="E93" s="327" t="s">
        <v>255</v>
      </c>
      <c r="F93" s="600" t="s">
        <v>450</v>
      </c>
      <c r="G93" s="600"/>
      <c r="H93" s="600"/>
      <c r="I93" s="600"/>
      <c r="J93" s="600"/>
      <c r="K93" s="600"/>
      <c r="L93" s="600"/>
      <c r="M93" s="60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76" t="s">
        <v>451</v>
      </c>
      <c r="F95" s="576"/>
      <c r="G95" s="576"/>
      <c r="H95" s="576"/>
      <c r="I95" s="576"/>
      <c r="J95" s="576"/>
      <c r="K95" s="576"/>
      <c r="L95" s="576"/>
      <c r="M95" s="576"/>
      <c r="N95" s="325"/>
    </row>
    <row r="96" spans="2:14" ht="44.25" customHeight="1" x14ac:dyDescent="0.25">
      <c r="B96" s="314"/>
      <c r="C96" s="317"/>
      <c r="D96" s="327"/>
      <c r="E96" s="477" t="s">
        <v>452</v>
      </c>
      <c r="F96" s="575" t="s">
        <v>453</v>
      </c>
      <c r="G96" s="575"/>
      <c r="H96" s="575"/>
      <c r="I96" s="575"/>
      <c r="J96" s="575"/>
      <c r="K96" s="575"/>
      <c r="L96" s="575"/>
      <c r="M96" s="575"/>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99" t="s">
        <v>343</v>
      </c>
      <c r="F99" s="599"/>
      <c r="G99" s="599"/>
      <c r="H99" s="599"/>
      <c r="I99" s="599"/>
      <c r="J99" s="599"/>
      <c r="K99" s="599"/>
      <c r="L99" s="599"/>
      <c r="M99" s="599"/>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75" t="s">
        <v>346</v>
      </c>
      <c r="F102" s="575"/>
      <c r="G102" s="575"/>
      <c r="H102" s="575"/>
      <c r="I102" s="575"/>
      <c r="J102" s="575"/>
      <c r="K102" s="575"/>
      <c r="L102" s="575"/>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75"/>
      <c r="F105" s="575"/>
      <c r="G105" s="575"/>
      <c r="H105" s="575"/>
      <c r="I105" s="575"/>
      <c r="J105" s="575"/>
      <c r="K105" s="575"/>
      <c r="L105" s="575"/>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L10:M10"/>
    <mergeCell ref="C6:H6"/>
    <mergeCell ref="I6:J6"/>
    <mergeCell ref="L6:M6"/>
    <mergeCell ref="C8:F8"/>
    <mergeCell ref="G8:H8"/>
    <mergeCell ref="D55:L55"/>
    <mergeCell ref="L19:M19"/>
    <mergeCell ref="L28:M28"/>
    <mergeCell ref="L30:M30"/>
    <mergeCell ref="L33:M33"/>
    <mergeCell ref="L34:M34"/>
    <mergeCell ref="L35:M35"/>
    <mergeCell ref="L37:M37"/>
    <mergeCell ref="D41:I41"/>
    <mergeCell ref="D43:L43"/>
    <mergeCell ref="D47:M47"/>
    <mergeCell ref="D51:M51"/>
    <mergeCell ref="E57:N57"/>
    <mergeCell ref="E58:N58"/>
    <mergeCell ref="E59:M59"/>
    <mergeCell ref="E61:L61"/>
    <mergeCell ref="D62:K62"/>
    <mergeCell ref="L62:N62"/>
    <mergeCell ref="E85:K85"/>
    <mergeCell ref="E63:M63"/>
    <mergeCell ref="E64:M64"/>
    <mergeCell ref="E65:M65"/>
    <mergeCell ref="E69:M69"/>
    <mergeCell ref="E70:M70"/>
    <mergeCell ref="E71:M71"/>
    <mergeCell ref="E72:M72"/>
    <mergeCell ref="E76:M76"/>
    <mergeCell ref="E80:L80"/>
    <mergeCell ref="E81:K81"/>
    <mergeCell ref="E84:K84"/>
    <mergeCell ref="F96:M96"/>
    <mergeCell ref="E99:M99"/>
    <mergeCell ref="E102:L102"/>
    <mergeCell ref="E105:L105"/>
    <mergeCell ref="E87:K87"/>
    <mergeCell ref="F90:M90"/>
    <mergeCell ref="E91:M91"/>
    <mergeCell ref="F92:M92"/>
    <mergeCell ref="F93:M93"/>
    <mergeCell ref="E95:M95"/>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115" zoomScaleNormal="115" workbookViewId="0">
      <selection activeCell="C15" sqref="C15"/>
    </sheetView>
  </sheetViews>
  <sheetFormatPr baseColWidth="10" defaultColWidth="7.88671875" defaultRowHeight="12" x14ac:dyDescent="0.3"/>
  <cols>
    <col min="1" max="1" width="17.6640625" style="4" customWidth="1"/>
    <col min="2" max="2" width="37" style="4" bestFit="1" customWidth="1"/>
    <col min="3" max="3" width="110.33203125" style="4" customWidth="1"/>
    <col min="4" max="16384" width="7.88671875" style="4"/>
  </cols>
  <sheetData>
    <row r="1" spans="1:4" x14ac:dyDescent="0.3">
      <c r="A1" s="113" t="s">
        <v>154</v>
      </c>
      <c r="C1" s="19"/>
    </row>
    <row r="2" spans="1:4" x14ac:dyDescent="0.3">
      <c r="A2" s="19"/>
      <c r="C2" s="19"/>
    </row>
    <row r="3" spans="1:4" x14ac:dyDescent="0.3">
      <c r="A3" s="529" t="s">
        <v>141</v>
      </c>
      <c r="B3" s="529"/>
      <c r="C3" s="529"/>
    </row>
    <row r="4" spans="1:4" x14ac:dyDescent="0.3">
      <c r="A4" s="114"/>
      <c r="B4" s="115"/>
      <c r="C4" s="116"/>
    </row>
    <row r="5" spans="1:4" x14ac:dyDescent="0.3">
      <c r="A5" s="117" t="s">
        <v>155</v>
      </c>
      <c r="B5" s="118" t="s">
        <v>156</v>
      </c>
      <c r="C5" s="119" t="s">
        <v>157</v>
      </c>
    </row>
    <row r="7" spans="1:4" x14ac:dyDescent="0.3">
      <c r="A7" s="100" t="s">
        <v>158</v>
      </c>
      <c r="B7" s="100" t="s">
        <v>159</v>
      </c>
      <c r="C7" s="120" t="s">
        <v>169</v>
      </c>
    </row>
    <row r="8" spans="1:4" ht="24" x14ac:dyDescent="0.3">
      <c r="A8" s="120" t="s">
        <v>160</v>
      </c>
      <c r="B8" s="100" t="s">
        <v>241</v>
      </c>
      <c r="C8" s="120" t="s">
        <v>364</v>
      </c>
    </row>
    <row r="9" spans="1:4" ht="26.1" customHeight="1" x14ac:dyDescent="0.3">
      <c r="A9" s="100" t="s">
        <v>161</v>
      </c>
      <c r="B9" s="100" t="s">
        <v>242</v>
      </c>
      <c r="C9" s="120" t="s">
        <v>365</v>
      </c>
    </row>
    <row r="10" spans="1:4" ht="22.35" customHeight="1" x14ac:dyDescent="0.3">
      <c r="A10" s="100" t="s">
        <v>163</v>
      </c>
      <c r="B10" s="100" t="s">
        <v>162</v>
      </c>
      <c r="C10" s="120" t="s">
        <v>243</v>
      </c>
    </row>
    <row r="11" spans="1:4" x14ac:dyDescent="0.3">
      <c r="A11" s="100" t="s">
        <v>164</v>
      </c>
      <c r="B11" s="100" t="s">
        <v>222</v>
      </c>
      <c r="C11" s="120" t="s">
        <v>216</v>
      </c>
    </row>
    <row r="12" spans="1:4" x14ac:dyDescent="0.3">
      <c r="A12" s="120" t="s">
        <v>165</v>
      </c>
      <c r="B12" s="100" t="s">
        <v>167</v>
      </c>
      <c r="C12" s="120" t="s">
        <v>246</v>
      </c>
      <c r="D12" s="252"/>
    </row>
    <row r="13" spans="1:4" ht="24" x14ac:dyDescent="0.3">
      <c r="A13" s="100" t="s">
        <v>166</v>
      </c>
      <c r="B13" s="100" t="s">
        <v>167</v>
      </c>
      <c r="C13" s="120" t="s">
        <v>515</v>
      </c>
    </row>
    <row r="14" spans="1:4" ht="24" x14ac:dyDescent="0.3">
      <c r="A14" s="120" t="s">
        <v>168</v>
      </c>
      <c r="B14" s="100" t="s">
        <v>167</v>
      </c>
      <c r="C14" s="120" t="s">
        <v>516</v>
      </c>
    </row>
    <row r="15" spans="1:4" ht="24" x14ac:dyDescent="0.3">
      <c r="A15" s="100" t="s">
        <v>354</v>
      </c>
      <c r="B15" s="100" t="s">
        <v>167</v>
      </c>
      <c r="C15" s="120" t="s">
        <v>515</v>
      </c>
    </row>
    <row r="16" spans="1:4" ht="24" x14ac:dyDescent="0.3">
      <c r="A16" s="120" t="s">
        <v>355</v>
      </c>
      <c r="B16" s="100" t="s">
        <v>167</v>
      </c>
      <c r="C16" s="120" t="s">
        <v>515</v>
      </c>
    </row>
    <row r="17" spans="1:3" x14ac:dyDescent="0.3">
      <c r="A17" s="100" t="s">
        <v>168</v>
      </c>
      <c r="B17" s="100" t="s">
        <v>208</v>
      </c>
      <c r="C17" s="120" t="s">
        <v>245</v>
      </c>
    </row>
    <row r="18" spans="1:3" x14ac:dyDescent="0.3">
      <c r="A18" s="100" t="s">
        <v>354</v>
      </c>
      <c r="B18" s="100" t="s">
        <v>208</v>
      </c>
      <c r="C18" s="120" t="s">
        <v>244</v>
      </c>
    </row>
    <row r="19" spans="1:3" x14ac:dyDescent="0.3">
      <c r="A19" s="100" t="s">
        <v>355</v>
      </c>
      <c r="B19" s="100" t="s">
        <v>514</v>
      </c>
      <c r="C19" s="120" t="s">
        <v>366</v>
      </c>
    </row>
  </sheetData>
  <mergeCells count="1">
    <mergeCell ref="A3:C3"/>
  </mergeCells>
  <phoneticPr fontId="17" type="noConversion"/>
  <hyperlinks>
    <hyperlink ref="A1" location="TAB00!A1" display="Retour page de garde" xr:uid="{00000000-0004-0000-0100-000000000000}"/>
  </hyperlinks>
  <pageMargins left="0.7" right="0.7" top="0.75" bottom="0.75" header="0.3" footer="0.3"/>
  <pageSetup paperSize="9" scale="90"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F95B-7F3E-4921-8A0E-A7FCFCE30091}">
  <dimension ref="A3:Q49"/>
  <sheetViews>
    <sheetView showGridLines="0" zoomScaleNormal="100" workbookViewId="0">
      <pane xSplit="2" ySplit="6" topLeftCell="C7" activePane="bottomRight" state="frozen"/>
      <selection activeCell="L19" sqref="L19:M19"/>
      <selection pane="topRight" activeCell="L19" sqref="L19:M19"/>
      <selection pane="bottomLeft" activeCell="L19" sqref="L19:M19"/>
      <selection pane="bottomRight" activeCell="M45" activeCellId="1" sqref="M43 M45:M48"/>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TAB00!B53&amp;" : "&amp;TAB00!C53</f>
        <v>TAB4.3.3 : Synthèse des produits prévisionnels issus des tarifs de prélèvement 2028</v>
      </c>
      <c r="B3" s="14"/>
      <c r="C3" s="204"/>
      <c r="D3" s="216"/>
      <c r="E3" s="204"/>
      <c r="F3" s="204"/>
      <c r="G3" s="216"/>
      <c r="H3" s="204"/>
      <c r="I3" s="204"/>
      <c r="J3" s="216"/>
      <c r="K3" s="204"/>
      <c r="L3" s="204"/>
      <c r="M3" s="216"/>
      <c r="N3" s="204"/>
      <c r="O3" s="204"/>
    </row>
    <row r="5" spans="1:17" ht="25.35" customHeight="1" x14ac:dyDescent="0.35">
      <c r="B5" s="625" t="s">
        <v>0</v>
      </c>
      <c r="C5" s="203" t="s">
        <v>17</v>
      </c>
      <c r="D5" s="622" t="s">
        <v>5</v>
      </c>
      <c r="E5" s="622"/>
      <c r="F5" s="622"/>
      <c r="G5" s="622" t="s">
        <v>6</v>
      </c>
      <c r="H5" s="622"/>
      <c r="I5" s="622"/>
      <c r="J5" s="622" t="s">
        <v>7</v>
      </c>
      <c r="K5" s="622"/>
      <c r="L5" s="622"/>
      <c r="M5" s="622" t="s">
        <v>8</v>
      </c>
      <c r="N5" s="622"/>
      <c r="O5" s="622"/>
    </row>
    <row r="6" spans="1:17" ht="14.85" customHeight="1" x14ac:dyDescent="0.35">
      <c r="B6" s="62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62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624"/>
      <c r="B8" s="51" t="s">
        <v>12</v>
      </c>
      <c r="C8" s="138">
        <f t="shared" ref="C8:C25" si="0">SUM(F8,I8,L8,O8)</f>
        <v>0</v>
      </c>
      <c r="F8" s="205">
        <f>SUM(F9,F12)</f>
        <v>0</v>
      </c>
      <c r="I8" s="205">
        <f>SUM(I9,I12)</f>
        <v>0</v>
      </c>
      <c r="L8" s="205">
        <f>SUM(L9,L12)</f>
        <v>0</v>
      </c>
      <c r="O8" s="205">
        <f>SUM(O9,O12)</f>
        <v>0</v>
      </c>
    </row>
    <row r="9" spans="1:17" x14ac:dyDescent="0.35">
      <c r="A9" s="624"/>
      <c r="B9" s="52" t="s">
        <v>249</v>
      </c>
      <c r="C9" s="138">
        <f t="shared" si="0"/>
        <v>0</v>
      </c>
      <c r="F9" s="205">
        <f>SUM(F10:F11)</f>
        <v>0</v>
      </c>
      <c r="I9" s="205">
        <f>SUM(I10:I11)</f>
        <v>0</v>
      </c>
      <c r="L9" s="205">
        <f>SUM(L10:L11)</f>
        <v>0</v>
      </c>
      <c r="O9" s="205">
        <f>SUM(O10:O11)</f>
        <v>0</v>
      </c>
    </row>
    <row r="10" spans="1:17" customFormat="1" x14ac:dyDescent="0.35">
      <c r="A10" s="624"/>
      <c r="B10" s="263" t="s">
        <v>250</v>
      </c>
      <c r="C10" s="138">
        <f t="shared" si="0"/>
        <v>0</v>
      </c>
      <c r="D10" s="264">
        <f>IF('TAB4.3.1'!L16="v",0,'TAB4.3.1'!L16)</f>
        <v>0</v>
      </c>
      <c r="E10" s="262">
        <f>'TAB3.1'!F65</f>
        <v>0</v>
      </c>
      <c r="F10" s="262">
        <f>D10*E10*12</f>
        <v>0</v>
      </c>
      <c r="G10" s="264">
        <f>IF('TAB4.3.1'!N16="v",0,'TAB4.3.1'!N16)</f>
        <v>0</v>
      </c>
      <c r="H10" s="262">
        <f>'TAB3.1'!F67</f>
        <v>0</v>
      </c>
      <c r="I10" s="262">
        <f>G10*H10*12</f>
        <v>0</v>
      </c>
      <c r="J10" s="264">
        <f>IF('TAB4.3.1'!P16="v",0,'TAB4.3.1'!P16)</f>
        <v>0</v>
      </c>
      <c r="K10" s="262">
        <f>'TAB3.1'!F69</f>
        <v>0</v>
      </c>
      <c r="L10" s="262">
        <f>J10*K10*12</f>
        <v>0</v>
      </c>
      <c r="M10" s="264">
        <f>IF('TAB4.3.1'!R16="v",0,'TAB4.3.1'!R16)</f>
        <v>0</v>
      </c>
      <c r="N10" s="262">
        <f>'TAB3.1'!F71</f>
        <v>0</v>
      </c>
      <c r="O10" s="262">
        <f>M10*N10*12</f>
        <v>0</v>
      </c>
      <c r="P10" s="262"/>
      <c r="Q10" s="262"/>
    </row>
    <row r="11" spans="1:17" x14ac:dyDescent="0.35">
      <c r="A11" s="624"/>
      <c r="B11" s="202" t="s">
        <v>251</v>
      </c>
      <c r="C11" s="138">
        <f t="shared" si="0"/>
        <v>0</v>
      </c>
      <c r="D11" s="208">
        <f>IF('TAB4.3.1'!L17="v",0,'TAB4.3.1'!L17)</f>
        <v>0</v>
      </c>
      <c r="E11" s="205">
        <f>'TAB3.1'!F66</f>
        <v>0</v>
      </c>
      <c r="F11" s="205">
        <f>D11*E11*12</f>
        <v>0</v>
      </c>
      <c r="G11" s="208">
        <f>IF('TAB4.3.1'!N17="v",0,'TAB4.3.1'!N17)</f>
        <v>0</v>
      </c>
      <c r="H11" s="205">
        <f>'TAB3.1'!F68</f>
        <v>0</v>
      </c>
      <c r="I11" s="205">
        <f>G11*H11*12</f>
        <v>0</v>
      </c>
      <c r="J11" s="208">
        <f>IF('TAB4.3.1'!P17="v",0,'TAB4.3.1'!P17)</f>
        <v>0</v>
      </c>
      <c r="K11" s="205">
        <f>'TAB3.1'!F70</f>
        <v>0</v>
      </c>
      <c r="L11" s="205">
        <f>J11*K11*12</f>
        <v>0</v>
      </c>
      <c r="M11" s="208">
        <f>IF('TAB4.3.1'!R17="v",0,'TAB4.3.1'!R17)</f>
        <v>0</v>
      </c>
      <c r="N11" s="205">
        <f>'TAB3.1'!F72</f>
        <v>0</v>
      </c>
      <c r="O11" s="205">
        <f>M11*N11*12</f>
        <v>0</v>
      </c>
    </row>
    <row r="12" spans="1:17" x14ac:dyDescent="0.35">
      <c r="A12" s="624"/>
      <c r="B12" s="51" t="s">
        <v>253</v>
      </c>
      <c r="C12" s="138">
        <f t="shared" si="0"/>
        <v>0</v>
      </c>
      <c r="D12" s="153"/>
      <c r="E12" s="21"/>
      <c r="F12" s="21"/>
      <c r="G12" s="153"/>
      <c r="H12" s="21"/>
      <c r="I12" s="21"/>
      <c r="J12" s="153"/>
      <c r="K12" s="21"/>
      <c r="L12" s="21"/>
      <c r="M12" s="153"/>
      <c r="N12" s="21"/>
      <c r="O12" s="21"/>
    </row>
    <row r="13" spans="1:17" x14ac:dyDescent="0.35">
      <c r="A13" s="624"/>
      <c r="B13" s="202" t="s">
        <v>266</v>
      </c>
      <c r="C13" s="138">
        <f t="shared" si="0"/>
        <v>0</v>
      </c>
      <c r="D13" s="153"/>
      <c r="E13" s="21"/>
      <c r="F13" s="21"/>
      <c r="G13" s="153"/>
      <c r="H13" s="21"/>
      <c r="I13" s="21"/>
      <c r="J13" s="153"/>
      <c r="K13" s="21"/>
      <c r="L13" s="21"/>
      <c r="M13" s="153"/>
      <c r="N13" s="21"/>
      <c r="O13" s="21"/>
    </row>
    <row r="14" spans="1:17" x14ac:dyDescent="0.35">
      <c r="A14" s="624"/>
      <c r="B14" s="51" t="s">
        <v>267</v>
      </c>
      <c r="C14" s="138">
        <f t="shared" si="0"/>
        <v>0</v>
      </c>
      <c r="D14" s="205">
        <f>IF('TAB4.3.1'!L18="v",0,'TAB4.3.1'!L18)</f>
        <v>0</v>
      </c>
      <c r="E14" s="205">
        <f>'TAB3.1'!F8</f>
        <v>0</v>
      </c>
      <c r="F14" s="205">
        <f>D14*E14</f>
        <v>0</v>
      </c>
      <c r="G14" s="205">
        <f>IF('TAB4.3.1'!N18="v",0,'TAB4.3.1'!N18)</f>
        <v>0</v>
      </c>
      <c r="H14" s="205">
        <f>'TAB3.1'!F9</f>
        <v>0</v>
      </c>
      <c r="I14" s="205">
        <f>G14*H14</f>
        <v>0</v>
      </c>
      <c r="J14" s="205">
        <f>IF('TAB4.3.1'!P18="v",0,'TAB4.3.1'!P18)</f>
        <v>0</v>
      </c>
      <c r="K14" s="205">
        <f>'TAB3.1'!F10</f>
        <v>0</v>
      </c>
      <c r="L14" s="205">
        <f>J14*K14</f>
        <v>0</v>
      </c>
      <c r="M14" s="205">
        <f>IF('TAB4.3.1'!R18="v",0,'TAB4.3.1'!R18)</f>
        <v>0</v>
      </c>
      <c r="N14" s="205">
        <f>'TAB3.1'!F11</f>
        <v>0</v>
      </c>
      <c r="O14" s="205">
        <f>M14*N14</f>
        <v>0</v>
      </c>
    </row>
    <row r="15" spans="1:17" x14ac:dyDescent="0.35">
      <c r="A15" s="624"/>
      <c r="B15" s="51" t="s">
        <v>273</v>
      </c>
      <c r="C15" s="138">
        <f t="shared" si="0"/>
        <v>0</v>
      </c>
      <c r="F15" s="205">
        <f>SUM(F16:F19)</f>
        <v>0</v>
      </c>
      <c r="I15" s="205">
        <f>SUM(I16:I19)</f>
        <v>0</v>
      </c>
      <c r="L15" s="205">
        <f>SUM(L16:L19)</f>
        <v>0</v>
      </c>
      <c r="O15" s="205">
        <f>SUM(O16:O19)</f>
        <v>0</v>
      </c>
    </row>
    <row r="16" spans="1:17" x14ac:dyDescent="0.35">
      <c r="A16" s="624"/>
      <c r="B16" s="52" t="s">
        <v>87</v>
      </c>
      <c r="C16" s="138">
        <f t="shared" si="0"/>
        <v>0</v>
      </c>
      <c r="D16" s="153"/>
      <c r="E16" s="21"/>
      <c r="F16" s="21"/>
      <c r="G16" s="153"/>
      <c r="H16" s="21"/>
      <c r="I16" s="21"/>
      <c r="J16" s="153"/>
      <c r="K16" s="21"/>
      <c r="L16" s="21"/>
      <c r="M16" s="208">
        <f>IF('TAB4.3.1'!R20="v",0,'TAB4.3.1'!R20)</f>
        <v>0</v>
      </c>
      <c r="N16" s="205">
        <f>'TAB3.1'!F34</f>
        <v>0</v>
      </c>
      <c r="O16" s="205">
        <f>M16*N16</f>
        <v>0</v>
      </c>
    </row>
    <row r="17" spans="1:15" x14ac:dyDescent="0.35">
      <c r="A17" s="624"/>
      <c r="B17" s="52" t="s">
        <v>88</v>
      </c>
      <c r="C17" s="138">
        <f t="shared" si="0"/>
        <v>0</v>
      </c>
      <c r="D17" s="208">
        <f>IF('TAB4.3.1'!L21="v",0,'TAB4.3.1'!L21)</f>
        <v>0</v>
      </c>
      <c r="E17" s="205">
        <f>'TAB3.1'!F19</f>
        <v>0</v>
      </c>
      <c r="F17" s="205">
        <f>D17*E17</f>
        <v>0</v>
      </c>
      <c r="G17" s="208">
        <f>IF('TAB4.3.1'!N21="v",0,'TAB4.3.1'!N21)</f>
        <v>0</v>
      </c>
      <c r="H17" s="205">
        <f>'TAB3.1'!F23</f>
        <v>0</v>
      </c>
      <c r="I17" s="205">
        <f>G17*H17</f>
        <v>0</v>
      </c>
      <c r="J17" s="208">
        <f>IF('TAB4.3.1'!P21="v",0,'TAB4.3.1'!P21)</f>
        <v>0</v>
      </c>
      <c r="K17" s="488">
        <f>'TAB3.1'!F27+'TAB3.1'!F30</f>
        <v>0</v>
      </c>
      <c r="L17" s="205">
        <f t="shared" ref="L17" si="1">J17*K17</f>
        <v>0</v>
      </c>
      <c r="M17" s="208">
        <f>IF('TAB4.3.1'!R21="v",0,'TAB4.3.1'!R21)</f>
        <v>0</v>
      </c>
      <c r="N17" s="205">
        <f>'TAB3.1'!F35+'TAB3.1'!C39</f>
        <v>0</v>
      </c>
      <c r="O17" s="205">
        <f t="shared" ref="O17:O25" si="2">M17*N17</f>
        <v>0</v>
      </c>
    </row>
    <row r="18" spans="1:15" x14ac:dyDescent="0.35">
      <c r="A18" s="624"/>
      <c r="B18" s="52" t="s">
        <v>15</v>
      </c>
      <c r="C18" s="138">
        <f t="shared" si="0"/>
        <v>0</v>
      </c>
      <c r="D18" s="208">
        <f>IF('TAB4.3.1'!L22="v",0,'TAB4.3.1'!L22)</f>
        <v>0</v>
      </c>
      <c r="E18" s="205">
        <f>'TAB3.1'!F20</f>
        <v>0</v>
      </c>
      <c r="F18" s="205">
        <f>D18*E18</f>
        <v>0</v>
      </c>
      <c r="G18" s="208">
        <f>IF('TAB4.3.1'!N22="v",0,'TAB4.3.1'!N22)</f>
        <v>0</v>
      </c>
      <c r="H18" s="205">
        <f>'TAB3.1'!F24</f>
        <v>0</v>
      </c>
      <c r="I18" s="205">
        <f>G18*H18</f>
        <v>0</v>
      </c>
      <c r="J18" s="208">
        <f>IF('TAB4.3.1'!P22="v",0,'TAB4.3.1'!P22)</f>
        <v>0</v>
      </c>
      <c r="K18" s="488">
        <f>'TAB3.1'!F28+'TAB3.1'!F31</f>
        <v>0</v>
      </c>
      <c r="L18" s="205">
        <f>J18*K18</f>
        <v>0</v>
      </c>
      <c r="M18" s="208">
        <f>IF('TAB4.3.1'!R22="v",0,'TAB4.3.1'!R22)</f>
        <v>0</v>
      </c>
      <c r="N18" s="205">
        <f>'TAB3.1'!F36+'TAB3.1'!C40</f>
        <v>0</v>
      </c>
      <c r="O18" s="205">
        <f t="shared" si="2"/>
        <v>0</v>
      </c>
    </row>
    <row r="19" spans="1:15" x14ac:dyDescent="0.35">
      <c r="A19" s="624"/>
      <c r="B19" s="52" t="s">
        <v>89</v>
      </c>
      <c r="C19" s="138">
        <f t="shared" si="0"/>
        <v>0</v>
      </c>
      <c r="D19" s="153"/>
      <c r="E19" s="21"/>
      <c r="F19" s="21"/>
      <c r="G19" s="153"/>
      <c r="H19" s="21"/>
      <c r="I19" s="21"/>
      <c r="J19" s="153"/>
      <c r="K19" s="21"/>
      <c r="L19" s="21"/>
      <c r="M19" s="208">
        <f>IF('TAB4.3.1'!R23="v",0,'TAB4.3.1'!R23)</f>
        <v>0</v>
      </c>
      <c r="N19" s="205">
        <f>'TAB3.1'!F37</f>
        <v>0</v>
      </c>
      <c r="O19" s="205">
        <f t="shared" si="2"/>
        <v>0</v>
      </c>
    </row>
    <row r="20" spans="1:15" x14ac:dyDescent="0.35">
      <c r="A20" s="624"/>
      <c r="B20" s="201" t="s">
        <v>18</v>
      </c>
      <c r="C20" s="138">
        <f t="shared" si="0"/>
        <v>0</v>
      </c>
      <c r="D20" s="208">
        <f>IF('TAB4.3.1'!L25="v",0,'TAB4.3.1'!L25)</f>
        <v>0</v>
      </c>
      <c r="E20" s="205">
        <f>SUM(E16:E19)</f>
        <v>0</v>
      </c>
      <c r="F20" s="205">
        <f>D20*E20</f>
        <v>0</v>
      </c>
      <c r="G20" s="208">
        <f>IF('TAB4.3.1'!N25="v",0,'TAB4.3.1'!N25)</f>
        <v>0</v>
      </c>
      <c r="H20" s="205">
        <f>SUM(H16:H19)</f>
        <v>0</v>
      </c>
      <c r="I20" s="205">
        <f>G20*H20</f>
        <v>0</v>
      </c>
      <c r="J20" s="208">
        <f>IF('TAB4.3.1'!P25="v",0,'TAB4.3.1'!P25)</f>
        <v>0</v>
      </c>
      <c r="K20" s="205">
        <f>SUM(K16:K19)</f>
        <v>0</v>
      </c>
      <c r="L20" s="205">
        <f t="shared" ref="L20:L24" si="3">J20*K20</f>
        <v>0</v>
      </c>
      <c r="M20" s="208">
        <f>IF('TAB4.3.1'!R25="v",0,'TAB4.3.1'!R25)</f>
        <v>0</v>
      </c>
      <c r="N20" s="205">
        <f>SUM(N16:N19)</f>
        <v>0</v>
      </c>
      <c r="O20" s="205">
        <f>M20*N20</f>
        <v>0</v>
      </c>
    </row>
    <row r="21" spans="1:15" x14ac:dyDescent="0.35">
      <c r="A21" s="624"/>
      <c r="B21" s="201" t="s">
        <v>90</v>
      </c>
      <c r="C21" s="138">
        <f t="shared" si="0"/>
        <v>0</v>
      </c>
      <c r="F21" s="205">
        <f>SUM(F22:F24)</f>
        <v>0</v>
      </c>
      <c r="I21" s="205">
        <f>SUM(I22:I24)</f>
        <v>0</v>
      </c>
      <c r="L21" s="205">
        <f>SUM(L22:L24)</f>
        <v>0</v>
      </c>
      <c r="O21" s="205">
        <f>SUM(O22:O24)</f>
        <v>0</v>
      </c>
    </row>
    <row r="22" spans="1:15" x14ac:dyDescent="0.35">
      <c r="A22" s="624"/>
      <c r="B22" s="51" t="s">
        <v>4</v>
      </c>
      <c r="C22" s="138">
        <f t="shared" si="0"/>
        <v>0</v>
      </c>
      <c r="D22" s="208">
        <f>IF('TAB4.3.1'!L28="v",0,'TAB4.3.1'!L28)</f>
        <v>0</v>
      </c>
      <c r="E22" s="205">
        <f>E20-'TAB3.1'!F56</f>
        <v>0</v>
      </c>
      <c r="F22" s="205">
        <f t="shared" ref="F22:F24" si="4">D22*E22</f>
        <v>0</v>
      </c>
      <c r="G22" s="208">
        <f>IF('TAB4.3.1'!N28="v",0,'TAB4.3.1'!N28)</f>
        <v>0</v>
      </c>
      <c r="H22" s="205">
        <f>H20-'TAB3.1'!F57</f>
        <v>0</v>
      </c>
      <c r="I22" s="205">
        <f>G22*H22</f>
        <v>0</v>
      </c>
      <c r="J22" s="208">
        <f>IF('TAB4.3.1'!P28="v",0,'TAB4.3.1'!P28)</f>
        <v>0</v>
      </c>
      <c r="K22" s="205">
        <f>K20-'TAB3.1'!F58</f>
        <v>0</v>
      </c>
      <c r="L22" s="205">
        <f t="shared" si="3"/>
        <v>0</v>
      </c>
      <c r="M22" s="208">
        <f>IF('TAB4.3.1'!R28="v",0,'TAB4.3.1'!R28)</f>
        <v>0</v>
      </c>
      <c r="N22" s="205">
        <f>N20-'TAB3.1'!F59</f>
        <v>0</v>
      </c>
      <c r="O22" s="205">
        <f>M22*N22</f>
        <v>0</v>
      </c>
    </row>
    <row r="23" spans="1:15" x14ac:dyDescent="0.35">
      <c r="A23" s="624"/>
      <c r="B23" s="51" t="s">
        <v>106</v>
      </c>
      <c r="C23" s="138">
        <f t="shared" si="0"/>
        <v>0</v>
      </c>
      <c r="D23" s="208">
        <f>IF('TAB4.3.1'!L29="v",0,'TAB4.3.1'!L29)</f>
        <v>0</v>
      </c>
      <c r="E23" s="205">
        <f>E20</f>
        <v>0</v>
      </c>
      <c r="F23" s="205">
        <f t="shared" si="4"/>
        <v>0</v>
      </c>
      <c r="G23" s="208">
        <f>IF('TAB4.3.1'!N29="v",0,'TAB4.3.1'!N29)</f>
        <v>0</v>
      </c>
      <c r="H23" s="205">
        <f>H20</f>
        <v>0</v>
      </c>
      <c r="I23" s="205">
        <f>G23*H23</f>
        <v>0</v>
      </c>
      <c r="J23" s="208">
        <f>IF('TAB4.3.1'!P29="v",0,'TAB4.3.1'!P29)</f>
        <v>0</v>
      </c>
      <c r="K23" s="205">
        <f>K20</f>
        <v>0</v>
      </c>
      <c r="L23" s="205">
        <f t="shared" si="3"/>
        <v>0</v>
      </c>
      <c r="M23" s="208">
        <f>IF('TAB4.3.1'!R29="v",0,'TAB4.3.1'!R29)</f>
        <v>0</v>
      </c>
      <c r="N23" s="205">
        <f>N20</f>
        <v>0</v>
      </c>
      <c r="O23" s="205">
        <f>M23*N23</f>
        <v>0</v>
      </c>
    </row>
    <row r="24" spans="1:15" x14ac:dyDescent="0.35">
      <c r="A24" s="624"/>
      <c r="B24" s="51" t="s">
        <v>108</v>
      </c>
      <c r="C24" s="138">
        <f t="shared" si="0"/>
        <v>0</v>
      </c>
      <c r="D24" s="208">
        <f>IF('TAB4.3.1'!L30="v",0,'TAB4.3.1'!L30)</f>
        <v>0</v>
      </c>
      <c r="E24" s="205">
        <f>E23</f>
        <v>0</v>
      </c>
      <c r="F24" s="205">
        <f t="shared" si="4"/>
        <v>0</v>
      </c>
      <c r="G24" s="208">
        <f>IF('TAB4.3.1'!N30="v",0,'TAB4.3.1'!N30)</f>
        <v>0</v>
      </c>
      <c r="H24" s="205">
        <f>H23</f>
        <v>0</v>
      </c>
      <c r="I24" s="205">
        <f>G24*H24</f>
        <v>0</v>
      </c>
      <c r="J24" s="208">
        <f>IF('TAB4.3.1'!P30="v",0,'TAB4.3.1'!P30)</f>
        <v>0</v>
      </c>
      <c r="K24" s="205">
        <f>K23</f>
        <v>0</v>
      </c>
      <c r="L24" s="205">
        <f t="shared" si="3"/>
        <v>0</v>
      </c>
      <c r="M24" s="208">
        <f>IF('TAB4.3.1'!R30="v",0,'TAB4.3.1'!R30)</f>
        <v>0</v>
      </c>
      <c r="N24" s="205">
        <f>N23</f>
        <v>0</v>
      </c>
      <c r="O24" s="205">
        <f t="shared" si="2"/>
        <v>0</v>
      </c>
    </row>
    <row r="25" spans="1:15" x14ac:dyDescent="0.35">
      <c r="A25" s="624"/>
      <c r="B25" s="201" t="s">
        <v>91</v>
      </c>
      <c r="C25" s="138">
        <f t="shared" si="0"/>
        <v>0</v>
      </c>
      <c r="D25" s="208">
        <f>IF('TAB4.3.1'!L32="v",0,'TAB4.3.1'!L32)</f>
        <v>0</v>
      </c>
      <c r="E25" s="205">
        <f>E24</f>
        <v>0</v>
      </c>
      <c r="F25" s="205">
        <f>D25*E25</f>
        <v>0</v>
      </c>
      <c r="G25" s="208">
        <f>IF('TAB4.3.1'!N32="v",0,'TAB4.3.1'!N32)</f>
        <v>0</v>
      </c>
      <c r="H25" s="205">
        <f>H24</f>
        <v>0</v>
      </c>
      <c r="I25" s="205">
        <f>G25*H25</f>
        <v>0</v>
      </c>
      <c r="J25" s="208">
        <f>IF('TAB4.3.1'!P32="v",0,'TAB4.3.1'!P32)</f>
        <v>0</v>
      </c>
      <c r="K25" s="205">
        <f>K24</f>
        <v>0</v>
      </c>
      <c r="L25" s="205">
        <f>J25*K25</f>
        <v>0</v>
      </c>
      <c r="M25" s="208">
        <f>IF('TAB4.3.1'!R32="v",0,'TAB4.3.1'!R32)</f>
        <v>0</v>
      </c>
      <c r="N25" s="205">
        <f>N24</f>
        <v>0</v>
      </c>
      <c r="O25" s="205">
        <f t="shared" si="2"/>
        <v>0</v>
      </c>
    </row>
    <row r="26" spans="1:15" x14ac:dyDescent="0.35">
      <c r="A26" s="62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623" t="s">
        <v>467</v>
      </c>
      <c r="B27" s="201" t="s">
        <v>11</v>
      </c>
      <c r="C27" s="138">
        <f>SUM(F27,I27,L27,O27)</f>
        <v>0</v>
      </c>
      <c r="D27" s="218"/>
      <c r="E27" s="138"/>
      <c r="F27" s="138">
        <f>SUM(F28,F34,F35)</f>
        <v>0</v>
      </c>
      <c r="G27" s="218"/>
      <c r="H27" s="138"/>
      <c r="I27" s="138">
        <f>SUM(I28,I34,I35)</f>
        <v>0</v>
      </c>
      <c r="J27" s="218"/>
      <c r="K27" s="138"/>
      <c r="L27" s="138">
        <f>SUM(L28,L34,L35)</f>
        <v>0</v>
      </c>
      <c r="M27" s="218"/>
      <c r="N27" s="138"/>
      <c r="O27" s="489">
        <f>SUM(O28,O32,O34,O35)</f>
        <v>0</v>
      </c>
    </row>
    <row r="28" spans="1:15" x14ac:dyDescent="0.35">
      <c r="A28" s="624"/>
      <c r="B28" s="51" t="s">
        <v>12</v>
      </c>
      <c r="C28" s="138">
        <f t="shared" ref="C28:C48" si="5">SUM(F28,I28,L28,O28)</f>
        <v>0</v>
      </c>
      <c r="D28" s="153"/>
      <c r="E28" s="21"/>
      <c r="F28" s="21"/>
      <c r="G28" s="153"/>
      <c r="H28" s="21"/>
      <c r="I28" s="21"/>
      <c r="J28" s="153"/>
      <c r="K28" s="21"/>
      <c r="L28" s="21"/>
      <c r="M28" s="218"/>
      <c r="N28" s="218"/>
      <c r="O28" s="489">
        <f>O29</f>
        <v>0</v>
      </c>
    </row>
    <row r="29" spans="1:15" x14ac:dyDescent="0.35">
      <c r="A29" s="624"/>
      <c r="B29" s="52" t="s">
        <v>425</v>
      </c>
      <c r="C29" s="138">
        <f t="shared" si="5"/>
        <v>0</v>
      </c>
      <c r="D29" s="153"/>
      <c r="E29" s="21"/>
      <c r="F29" s="21"/>
      <c r="G29" s="153"/>
      <c r="H29" s="21"/>
      <c r="I29" s="21"/>
      <c r="J29" s="153"/>
      <c r="K29" s="21"/>
      <c r="L29" s="21"/>
      <c r="M29" s="478"/>
      <c r="N29" s="479"/>
      <c r="O29" s="205">
        <f>SUM(O30:O31)</f>
        <v>0</v>
      </c>
    </row>
    <row r="30" spans="1:15" x14ac:dyDescent="0.35">
      <c r="A30" s="624"/>
      <c r="B30" s="263" t="s">
        <v>468</v>
      </c>
      <c r="C30" s="138">
        <f t="shared" si="5"/>
        <v>0</v>
      </c>
      <c r="D30" s="153"/>
      <c r="E30" s="21"/>
      <c r="F30" s="21"/>
      <c r="G30" s="153"/>
      <c r="H30" s="21"/>
      <c r="I30" s="21"/>
      <c r="J30" s="153"/>
      <c r="K30" s="21"/>
      <c r="L30" s="21"/>
      <c r="M30" s="478">
        <f>'TAB4.3.2'!L16</f>
        <v>0</v>
      </c>
      <c r="N30" s="205">
        <f>'TAB3.2'!F91</f>
        <v>0</v>
      </c>
      <c r="O30" s="262">
        <f>M30*N30*12</f>
        <v>0</v>
      </c>
    </row>
    <row r="31" spans="1:15" x14ac:dyDescent="0.35">
      <c r="A31" s="624"/>
      <c r="B31" s="202" t="s">
        <v>427</v>
      </c>
      <c r="C31" s="138">
        <f t="shared" si="5"/>
        <v>0</v>
      </c>
      <c r="D31" s="153"/>
      <c r="E31" s="21"/>
      <c r="F31" s="21"/>
      <c r="G31" s="153"/>
      <c r="H31" s="21"/>
      <c r="I31" s="21"/>
      <c r="J31" s="153"/>
      <c r="K31" s="21"/>
      <c r="L31" s="21"/>
      <c r="M31" s="478">
        <f>'TAB4.3.2'!L17</f>
        <v>0</v>
      </c>
      <c r="N31" s="205">
        <f>'TAB3.2'!F92</f>
        <v>0</v>
      </c>
      <c r="O31" s="205">
        <f>M31*N31*12</f>
        <v>0</v>
      </c>
    </row>
    <row r="32" spans="1:15" x14ac:dyDescent="0.35">
      <c r="A32" s="624"/>
      <c r="B32" s="51" t="s">
        <v>253</v>
      </c>
      <c r="C32" s="138">
        <f t="shared" si="5"/>
        <v>0</v>
      </c>
      <c r="D32" s="153"/>
      <c r="E32" s="21"/>
      <c r="F32" s="21"/>
      <c r="G32" s="153"/>
      <c r="H32" s="21"/>
      <c r="I32" s="21"/>
      <c r="J32" s="153"/>
      <c r="K32" s="21"/>
      <c r="L32" s="21"/>
      <c r="O32" s="205">
        <f>O33</f>
        <v>0</v>
      </c>
    </row>
    <row r="33" spans="1:15" x14ac:dyDescent="0.35">
      <c r="A33" s="624"/>
      <c r="B33" s="202" t="s">
        <v>266</v>
      </c>
      <c r="C33" s="138">
        <f t="shared" si="5"/>
        <v>0</v>
      </c>
      <c r="D33" s="153"/>
      <c r="E33" s="21"/>
      <c r="F33" s="21"/>
      <c r="G33" s="153"/>
      <c r="H33" s="21"/>
      <c r="I33" s="21"/>
      <c r="J33" s="153"/>
      <c r="K33" s="21"/>
      <c r="L33" s="21"/>
      <c r="M33" s="208">
        <f>IF('TAB4.3.2'!L19="v",0,'TAB4.3.2'!L19)</f>
        <v>0</v>
      </c>
      <c r="N33" s="205">
        <f>'TAB3.2'!F90</f>
        <v>0</v>
      </c>
      <c r="O33" s="205">
        <f t="shared" ref="O33:O48" si="6">M33*N33</f>
        <v>0</v>
      </c>
    </row>
    <row r="34" spans="1:15" x14ac:dyDescent="0.35">
      <c r="A34" s="624"/>
      <c r="B34" s="51" t="s">
        <v>267</v>
      </c>
      <c r="C34" s="138">
        <f t="shared" si="5"/>
        <v>0</v>
      </c>
      <c r="D34" s="205">
        <f>IF('TAB4.3.1'!L18="v",0,'TAB4.3.1'!L18)</f>
        <v>0</v>
      </c>
      <c r="E34" s="205">
        <f>'TAB3.2'!F9</f>
        <v>0</v>
      </c>
      <c r="F34" s="205">
        <f>D34*E34</f>
        <v>0</v>
      </c>
      <c r="G34" s="205">
        <f>IF('TAB4.3.1'!N18="v",0,'TAB4.3.1'!N18)</f>
        <v>0</v>
      </c>
      <c r="H34" s="205">
        <f>'TAB3.2'!F10</f>
        <v>0</v>
      </c>
      <c r="I34" s="205">
        <f>G34*H34</f>
        <v>0</v>
      </c>
      <c r="J34" s="205">
        <f>IF('TAB4.3.1'!P18="v",0,'TAB4.3.1'!P18)</f>
        <v>0</v>
      </c>
      <c r="K34" s="205">
        <f>'TAB3.2'!F11</f>
        <v>0</v>
      </c>
      <c r="L34" s="205">
        <f>J34*K34</f>
        <v>0</v>
      </c>
      <c r="M34" s="205">
        <f>IF('TAB4.3.2'!M20="v",0,'TAB4.3.2'!M20)</f>
        <v>0</v>
      </c>
      <c r="N34" s="205">
        <f>'TAB3.2'!F14</f>
        <v>0</v>
      </c>
      <c r="O34" s="205">
        <f t="shared" si="6"/>
        <v>0</v>
      </c>
    </row>
    <row r="35" spans="1:15" x14ac:dyDescent="0.35">
      <c r="A35" s="624"/>
      <c r="B35" s="51" t="s">
        <v>273</v>
      </c>
      <c r="C35" s="138">
        <f>SUM(F35,I35,L35,O35)</f>
        <v>0</v>
      </c>
      <c r="F35" s="205">
        <f>SUM(F36:F42)</f>
        <v>0</v>
      </c>
      <c r="I35" s="205">
        <f>SUM(I36:I42)</f>
        <v>0</v>
      </c>
      <c r="L35" s="205">
        <f>SUM(L36:L42)</f>
        <v>0</v>
      </c>
      <c r="O35" s="205">
        <f>SUM(O36:O42)</f>
        <v>0</v>
      </c>
    </row>
    <row r="36" spans="1:15" x14ac:dyDescent="0.35">
      <c r="A36" s="624"/>
      <c r="B36" s="52" t="s">
        <v>431</v>
      </c>
      <c r="C36" s="138">
        <f>SUM(F36,I36,L36,O36)</f>
        <v>0</v>
      </c>
      <c r="D36" s="153"/>
      <c r="E36" s="21"/>
      <c r="F36" s="21"/>
      <c r="G36" s="153"/>
      <c r="H36" s="21"/>
      <c r="I36" s="21"/>
      <c r="J36" s="153"/>
      <c r="K36" s="21"/>
      <c r="L36" s="21"/>
      <c r="M36" s="208">
        <f>IF('TAB4.3.2'!L25="v",0,'TAB4.3.2'!L25)</f>
        <v>0</v>
      </c>
      <c r="N36" s="205">
        <f>'TAB3.2'!F43+'TAB3.2'!F52</f>
        <v>0</v>
      </c>
      <c r="O36" s="205">
        <f>M36*N36</f>
        <v>0</v>
      </c>
    </row>
    <row r="37" spans="1:15" x14ac:dyDescent="0.35">
      <c r="A37" s="624"/>
      <c r="B37" s="52" t="s">
        <v>432</v>
      </c>
      <c r="C37" s="138">
        <f>SUM(F37,I37,L37,O37)</f>
        <v>0</v>
      </c>
      <c r="D37" s="153"/>
      <c r="E37" s="21"/>
      <c r="F37" s="21"/>
      <c r="G37" s="153"/>
      <c r="H37" s="21"/>
      <c r="I37" s="21"/>
      <c r="J37" s="153"/>
      <c r="K37" s="21"/>
      <c r="L37" s="21"/>
      <c r="M37" s="208">
        <f>IF('TAB4.3.2'!L26="v",0,'TAB4.3.2'!L26)</f>
        <v>0</v>
      </c>
      <c r="N37" s="205">
        <f>'TAB3.2'!F44+'TAB3.2'!F53</f>
        <v>0</v>
      </c>
      <c r="O37" s="205">
        <f>M37*N37</f>
        <v>0</v>
      </c>
    </row>
    <row r="38" spans="1:15" x14ac:dyDescent="0.35">
      <c r="A38" s="624"/>
      <c r="B38" s="52" t="s">
        <v>433</v>
      </c>
      <c r="C38" s="138">
        <f>SUM(F38,I38,L38,O38)</f>
        <v>0</v>
      </c>
      <c r="D38" s="153"/>
      <c r="E38" s="21"/>
      <c r="F38" s="21"/>
      <c r="G38" s="153"/>
      <c r="H38" s="21"/>
      <c r="I38" s="21"/>
      <c r="J38" s="153"/>
      <c r="K38" s="21"/>
      <c r="L38" s="21"/>
      <c r="M38" s="208">
        <f>IF('TAB4.3.2'!L27="v",0,'TAB4.3.2'!L27)</f>
        <v>0</v>
      </c>
      <c r="N38" s="205">
        <f>'TAB3.2'!F45+'TAB3.2'!F54</f>
        <v>0</v>
      </c>
      <c r="O38" s="205">
        <f>M38*N38</f>
        <v>0</v>
      </c>
    </row>
    <row r="39" spans="1:15" x14ac:dyDescent="0.35">
      <c r="A39" s="624"/>
      <c r="B39" s="52" t="s">
        <v>87</v>
      </c>
      <c r="C39" s="138">
        <f t="shared" si="5"/>
        <v>0</v>
      </c>
      <c r="D39" s="153"/>
      <c r="E39" s="21"/>
      <c r="F39" s="21"/>
      <c r="G39" s="153"/>
      <c r="H39" s="21"/>
      <c r="I39" s="21"/>
      <c r="J39" s="153"/>
      <c r="K39" s="21"/>
      <c r="L39" s="21"/>
      <c r="M39" s="208">
        <f>IF('TAB4.3.2'!M22="v",0,'TAB4.3.2'!M22)</f>
        <v>0</v>
      </c>
      <c r="N39" s="205">
        <f>'TAB3.2'!F46</f>
        <v>0</v>
      </c>
      <c r="O39" s="205">
        <f t="shared" si="6"/>
        <v>0</v>
      </c>
    </row>
    <row r="40" spans="1:15" x14ac:dyDescent="0.35">
      <c r="A40" s="624"/>
      <c r="B40" s="52" t="s">
        <v>88</v>
      </c>
      <c r="C40" s="138">
        <f t="shared" si="5"/>
        <v>0</v>
      </c>
      <c r="D40" s="208">
        <f>IF('TAB4.3.1'!M21="v",0,'TAB4.3.1'!M21)</f>
        <v>0</v>
      </c>
      <c r="E40" s="205">
        <f>'TAB3.2'!F22</f>
        <v>0</v>
      </c>
      <c r="F40" s="205">
        <f>D40*E40</f>
        <v>0</v>
      </c>
      <c r="G40" s="208">
        <f>IF('TAB4.3.1'!O21="v",0,'TAB4.3.1'!O21)</f>
        <v>0</v>
      </c>
      <c r="H40" s="205">
        <f>'TAB3.2'!F28</f>
        <v>0</v>
      </c>
      <c r="I40" s="205">
        <f t="shared" ref="I40:I43" si="7">G40*H40</f>
        <v>0</v>
      </c>
      <c r="J40" s="208">
        <f>IF('TAB4.3.1'!Q21="v",0,'TAB4.3.1'!Q21)</f>
        <v>0</v>
      </c>
      <c r="K40" s="205">
        <f>'TAB3.2'!F34+'TAB3.2'!F38</f>
        <v>0</v>
      </c>
      <c r="L40" s="205">
        <f t="shared" ref="L40:L43" si="8">J40*K40</f>
        <v>0</v>
      </c>
      <c r="M40" s="208">
        <f>IF('TAB4.3.2'!M23="v",0,'TAB4.3.2'!M23)</f>
        <v>0</v>
      </c>
      <c r="N40" s="205">
        <f>'TAB3.2'!F47+'TAB3.2'!F55</f>
        <v>0</v>
      </c>
      <c r="O40" s="205">
        <f t="shared" si="6"/>
        <v>0</v>
      </c>
    </row>
    <row r="41" spans="1:15" x14ac:dyDescent="0.35">
      <c r="A41" s="624"/>
      <c r="B41" s="52" t="s">
        <v>15</v>
      </c>
      <c r="C41" s="138">
        <f t="shared" si="5"/>
        <v>0</v>
      </c>
      <c r="D41" s="208">
        <f>IF('TAB4.3.1'!M22="v",0,'TAB4.3.1'!M22)</f>
        <v>0</v>
      </c>
      <c r="E41" s="205">
        <f>'TAB3.2'!F23</f>
        <v>0</v>
      </c>
      <c r="F41" s="205">
        <f t="shared" ref="F41" si="9">D41*E41</f>
        <v>0</v>
      </c>
      <c r="G41" s="208">
        <f>IF('TAB4.3.1'!O22="v",0,'TAB4.3.1'!O22)</f>
        <v>0</v>
      </c>
      <c r="H41" s="205">
        <f>'TAB3.2'!F29</f>
        <v>0</v>
      </c>
      <c r="I41" s="205">
        <f t="shared" si="7"/>
        <v>0</v>
      </c>
      <c r="J41" s="208">
        <f>IF('TAB4.3.1'!Q22="v",0,'TAB4.3.1'!Q22)</f>
        <v>0</v>
      </c>
      <c r="K41" s="205">
        <f>'TAB3.2'!F35+'TAB3.2'!F39</f>
        <v>0</v>
      </c>
      <c r="L41" s="205">
        <f t="shared" si="8"/>
        <v>0</v>
      </c>
      <c r="M41" s="208">
        <f>IF('TAB4.3.2'!M24="v",0,'TAB4.3.2'!M24)</f>
        <v>0</v>
      </c>
      <c r="N41" s="205">
        <f>'TAB3.2'!F48+'TAB3.2'!F56</f>
        <v>0</v>
      </c>
      <c r="O41" s="205">
        <f t="shared" si="6"/>
        <v>0</v>
      </c>
    </row>
    <row r="42" spans="1:15" x14ac:dyDescent="0.35">
      <c r="A42" s="624"/>
      <c r="B42" s="52" t="s">
        <v>89</v>
      </c>
      <c r="C42" s="138">
        <f t="shared" si="5"/>
        <v>0</v>
      </c>
      <c r="D42" s="153"/>
      <c r="E42" s="21"/>
      <c r="F42" s="21"/>
      <c r="G42" s="153"/>
      <c r="H42" s="21"/>
      <c r="I42" s="21"/>
      <c r="J42" s="153"/>
      <c r="K42" s="21"/>
      <c r="L42" s="21"/>
      <c r="M42" s="208">
        <f>IF('TAB4.3.2'!M28="v",0,'TAB4.3.2'!M28)</f>
        <v>0</v>
      </c>
      <c r="N42" s="205">
        <f>'TAB3.2'!F49</f>
        <v>0</v>
      </c>
      <c r="O42" s="205">
        <f t="shared" si="6"/>
        <v>0</v>
      </c>
    </row>
    <row r="43" spans="1:15" x14ac:dyDescent="0.35">
      <c r="A43" s="624"/>
      <c r="B43" s="201" t="s">
        <v>18</v>
      </c>
      <c r="C43" s="138">
        <f t="shared" si="5"/>
        <v>0</v>
      </c>
      <c r="D43" s="208">
        <f>IF('TAB4.3.1'!L25="v",0,'TAB4.3.1'!L25)</f>
        <v>0</v>
      </c>
      <c r="E43" s="205">
        <f>SUM(E36:E42)</f>
        <v>0</v>
      </c>
      <c r="F43" s="205">
        <f>D43*E43</f>
        <v>0</v>
      </c>
      <c r="G43" s="208">
        <f>IF('TAB4.3.1'!N25="v",0,'TAB4.3.1'!N25)</f>
        <v>0</v>
      </c>
      <c r="H43" s="205">
        <f>SUM(H36:H42)</f>
        <v>0</v>
      </c>
      <c r="I43" s="205">
        <f t="shared" si="7"/>
        <v>0</v>
      </c>
      <c r="J43" s="208">
        <f>IF('TAB4.3.1'!P25="v",0,'TAB4.3.1'!P25)</f>
        <v>0</v>
      </c>
      <c r="K43" s="205">
        <f>SUM(K36:K42)</f>
        <v>0</v>
      </c>
      <c r="L43" s="205">
        <f t="shared" si="8"/>
        <v>0</v>
      </c>
      <c r="M43" s="490">
        <f>IF('TAB4.3.2'!L30="v",0,'TAB4.3.2'!L30)</f>
        <v>0</v>
      </c>
      <c r="N43" s="205">
        <f>SUM(N36:N42)</f>
        <v>0</v>
      </c>
      <c r="O43" s="205">
        <f t="shared" si="6"/>
        <v>0</v>
      </c>
    </row>
    <row r="44" spans="1:15" x14ac:dyDescent="0.35">
      <c r="A44" s="624"/>
      <c r="B44" s="201" t="s">
        <v>90</v>
      </c>
      <c r="C44" s="138">
        <f t="shared" si="5"/>
        <v>0</v>
      </c>
      <c r="F44" s="205">
        <f>SUM(F45:F47)</f>
        <v>0</v>
      </c>
      <c r="I44" s="205">
        <f>SUM(I45:I47)</f>
        <v>0</v>
      </c>
      <c r="L44" s="205">
        <f>SUM(L45:L47)</f>
        <v>0</v>
      </c>
      <c r="O44" s="205">
        <f>SUM(O45:O47)</f>
        <v>0</v>
      </c>
    </row>
    <row r="45" spans="1:15" x14ac:dyDescent="0.35">
      <c r="A45" s="624"/>
      <c r="B45" s="51" t="s">
        <v>4</v>
      </c>
      <c r="C45" s="138">
        <f t="shared" si="5"/>
        <v>0</v>
      </c>
      <c r="D45" s="208">
        <f>IF('TAB4.3.1'!L28="v",0,'TAB4.3.1'!L28)</f>
        <v>0</v>
      </c>
      <c r="E45" s="205">
        <f>E43-'TAB3.2'!F81</f>
        <v>0</v>
      </c>
      <c r="F45" s="205">
        <f>D45*E45</f>
        <v>0</v>
      </c>
      <c r="G45" s="208">
        <f>IF('TAB4.3.1'!N28="v",0,'TAB4.3.1'!N28)</f>
        <v>0</v>
      </c>
      <c r="H45" s="205">
        <f>H43-'TAB3.2'!F82</f>
        <v>0</v>
      </c>
      <c r="I45" s="205">
        <f>G45*H45</f>
        <v>0</v>
      </c>
      <c r="J45" s="208">
        <f>IF('TAB4.3.1'!P28="v",0,'TAB4.3.1'!P28)</f>
        <v>0</v>
      </c>
      <c r="K45" s="205">
        <f>K43-'TAB3.2'!F83</f>
        <v>0</v>
      </c>
      <c r="L45" s="205">
        <f>J45*K45</f>
        <v>0</v>
      </c>
      <c r="M45" s="490">
        <f>IF('TAB4.3.2'!L33="v",0,'TAB4.3.2'!L33)</f>
        <v>0</v>
      </c>
      <c r="N45" s="205">
        <f>N43-'TAB3.2'!F84</f>
        <v>0</v>
      </c>
      <c r="O45" s="205">
        <f t="shared" si="6"/>
        <v>0</v>
      </c>
    </row>
    <row r="46" spans="1:15" x14ac:dyDescent="0.35">
      <c r="A46" s="624"/>
      <c r="B46" s="51" t="s">
        <v>106</v>
      </c>
      <c r="C46" s="138">
        <f t="shared" si="5"/>
        <v>0</v>
      </c>
      <c r="D46" s="208">
        <f>IF('TAB4.3.1'!L29="v",0,'TAB4.3.1'!L29)</f>
        <v>0</v>
      </c>
      <c r="E46" s="205">
        <f>E43</f>
        <v>0</v>
      </c>
      <c r="F46" s="205">
        <f>D46*E46</f>
        <v>0</v>
      </c>
      <c r="G46" s="208">
        <f>IF('TAB4.3.1'!N29="v",0,'TAB4.3.1'!N29)</f>
        <v>0</v>
      </c>
      <c r="H46" s="205">
        <f>H43</f>
        <v>0</v>
      </c>
      <c r="I46" s="205">
        <f>G46*H46</f>
        <v>0</v>
      </c>
      <c r="J46" s="208">
        <f>IF('TAB4.3.1'!P29="v",0,'TAB4.3.1'!P29)</f>
        <v>0</v>
      </c>
      <c r="K46" s="205">
        <f>K43</f>
        <v>0</v>
      </c>
      <c r="L46" s="205">
        <f>J46*K46</f>
        <v>0</v>
      </c>
      <c r="M46" s="490">
        <f>IF('TAB4.3.2'!L34="v",0,'TAB4.3.2'!L34)</f>
        <v>0</v>
      </c>
      <c r="N46" s="205">
        <f>N43</f>
        <v>0</v>
      </c>
      <c r="O46" s="205">
        <f t="shared" si="6"/>
        <v>0</v>
      </c>
    </row>
    <row r="47" spans="1:15" x14ac:dyDescent="0.35">
      <c r="A47" s="624"/>
      <c r="B47" s="51" t="s">
        <v>108</v>
      </c>
      <c r="C47" s="138">
        <f t="shared" si="5"/>
        <v>0</v>
      </c>
      <c r="D47" s="208">
        <f>IF('TAB4.3.1'!L30="v",0,'TAB4.3.1'!L30)</f>
        <v>0</v>
      </c>
      <c r="E47" s="205">
        <f>E46</f>
        <v>0</v>
      </c>
      <c r="F47" s="205">
        <f>D47*E47</f>
        <v>0</v>
      </c>
      <c r="G47" s="208">
        <f>IF('TAB4.3.1'!N30="v",0,'TAB4.3.1'!N30)</f>
        <v>0</v>
      </c>
      <c r="H47" s="205">
        <f>H46</f>
        <v>0</v>
      </c>
      <c r="I47" s="205">
        <f>G47*H47</f>
        <v>0</v>
      </c>
      <c r="J47" s="208">
        <f>IF('TAB4.3.1'!P30="v",0,'TAB4.3.1'!P30)</f>
        <v>0</v>
      </c>
      <c r="K47" s="205">
        <f>K46</f>
        <v>0</v>
      </c>
      <c r="L47" s="205">
        <f>J47*K47</f>
        <v>0</v>
      </c>
      <c r="M47" s="490">
        <f>IF('TAB4.3.2'!L35="v",0,'TAB4.3.2'!L35)</f>
        <v>0</v>
      </c>
      <c r="N47" s="205">
        <f>N46</f>
        <v>0</v>
      </c>
      <c r="O47" s="205">
        <f t="shared" si="6"/>
        <v>0</v>
      </c>
    </row>
    <row r="48" spans="1:15" x14ac:dyDescent="0.35">
      <c r="A48" s="624"/>
      <c r="B48" s="201" t="s">
        <v>91</v>
      </c>
      <c r="C48" s="138">
        <f t="shared" si="5"/>
        <v>0</v>
      </c>
      <c r="D48" s="208">
        <f>IF('TAB4.3.1'!L32="v",0,'TAB4.3.1'!L32)</f>
        <v>0</v>
      </c>
      <c r="E48" s="205">
        <f>E47</f>
        <v>0</v>
      </c>
      <c r="F48" s="205">
        <f>D48*E48</f>
        <v>0</v>
      </c>
      <c r="G48" s="208">
        <f>IF('TAB4.3.1'!N32="v",0,'TAB4.3.1'!N32)</f>
        <v>0</v>
      </c>
      <c r="H48" s="205">
        <f>H47</f>
        <v>0</v>
      </c>
      <c r="I48" s="205">
        <f>G48*H48</f>
        <v>0</v>
      </c>
      <c r="J48" s="208">
        <f>IF('TAB4.3.1'!P32="v",0,'TAB4.3.1'!P32)</f>
        <v>0</v>
      </c>
      <c r="K48" s="205">
        <f>K47</f>
        <v>0</v>
      </c>
      <c r="L48" s="205">
        <f>J48*K48</f>
        <v>0</v>
      </c>
      <c r="M48" s="490">
        <f>IF('TAB4.3.2'!L37="v",0,'TAB4.3.2'!L37)</f>
        <v>0</v>
      </c>
      <c r="N48" s="205">
        <f>N47</f>
        <v>0</v>
      </c>
      <c r="O48" s="205">
        <f t="shared" si="6"/>
        <v>0</v>
      </c>
    </row>
    <row r="49" spans="1:15" x14ac:dyDescent="0.35">
      <c r="A49" s="62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D215-4BDC-4558-9521-09AFE177B5FE}">
  <sheetPr>
    <pageSetUpPr fitToPage="1"/>
  </sheetPr>
  <dimension ref="A2:V91"/>
  <sheetViews>
    <sheetView showGridLines="0" zoomScale="90" zoomScaleNormal="90" workbookViewId="0">
      <selection activeCell="X63" sqref="X63"/>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7.6640625" style="75" customWidth="1"/>
    <col min="8" max="8" width="20.6640625" style="75" customWidth="1"/>
    <col min="9" max="9" width="19.5546875" style="75" customWidth="1"/>
    <col min="10" max="10" width="21.6640625" style="75" customWidth="1"/>
    <col min="11" max="11" width="7.6640625" style="75" customWidth="1"/>
    <col min="12" max="18" width="14.6640625" style="76" customWidth="1"/>
    <col min="19" max="19" width="1.6640625" style="75" customWidth="1"/>
    <col min="20" max="20" width="2.6640625" style="75" customWidth="1"/>
    <col min="21" max="21" width="1.6640625" style="75" customWidth="1"/>
    <col min="22" max="22" width="9.109375" style="75" hidden="1" customWidth="1"/>
    <col min="23" max="16384" width="9.109375" style="75"/>
  </cols>
  <sheetData>
    <row r="2" spans="1:22" s="4" customFormat="1" ht="29.85" customHeight="1" x14ac:dyDescent="0.3">
      <c r="A2" s="14" t="str">
        <f>TAB00!B54&amp;" : "&amp;TAB00!C54</f>
        <v>TAB4.4.1 : Tarifs de prélèvement T-MT, MT, T-BT et BT &gt; 56 kVA - 2029</v>
      </c>
      <c r="B2" s="32"/>
      <c r="C2" s="32"/>
      <c r="D2" s="32"/>
      <c r="E2" s="32"/>
      <c r="F2" s="32"/>
      <c r="G2" s="32"/>
      <c r="H2" s="32"/>
      <c r="I2" s="32"/>
      <c r="J2" s="32"/>
      <c r="K2" s="32"/>
      <c r="L2" s="32"/>
      <c r="M2" s="32"/>
      <c r="N2" s="32"/>
      <c r="O2" s="32"/>
      <c r="P2" s="32"/>
      <c r="Q2" s="32"/>
      <c r="R2" s="32"/>
      <c r="S2" s="32"/>
    </row>
    <row r="4" spans="1:22" ht="14.4" x14ac:dyDescent="0.3">
      <c r="B4" s="157"/>
      <c r="C4" s="157"/>
      <c r="D4" s="157"/>
      <c r="E4" s="157"/>
      <c r="F4" s="157"/>
      <c r="G4" s="157"/>
      <c r="H4" s="157"/>
      <c r="I4" s="157"/>
      <c r="J4" s="157"/>
      <c r="K4" s="157"/>
      <c r="L4" s="157"/>
      <c r="M4" s="157"/>
      <c r="N4" s="157"/>
      <c r="O4" s="242"/>
      <c r="P4" s="157"/>
      <c r="Q4" s="157"/>
      <c r="R4" s="157"/>
      <c r="S4" s="157"/>
      <c r="T4" s="157"/>
      <c r="U4" s="157"/>
      <c r="V4" s="157"/>
    </row>
    <row r="5" spans="1:22" x14ac:dyDescent="0.25">
      <c r="B5" s="171"/>
      <c r="C5" s="172"/>
      <c r="D5" s="172"/>
      <c r="E5" s="172"/>
      <c r="F5" s="172"/>
      <c r="G5" s="172"/>
      <c r="H5" s="172"/>
      <c r="I5" s="172"/>
      <c r="J5" s="172"/>
      <c r="K5" s="172"/>
      <c r="L5" s="173"/>
      <c r="M5" s="173"/>
      <c r="N5" s="173"/>
      <c r="O5" s="173"/>
      <c r="P5" s="173"/>
      <c r="Q5" s="173"/>
      <c r="R5" s="173"/>
      <c r="S5" s="174"/>
      <c r="T5" s="160"/>
      <c r="U5" s="160"/>
      <c r="V5" s="160"/>
    </row>
    <row r="6" spans="1:22" ht="15.6" x14ac:dyDescent="0.3">
      <c r="B6" s="175"/>
      <c r="C6" s="582" t="s">
        <v>110</v>
      </c>
      <c r="D6" s="582"/>
      <c r="E6" s="582"/>
      <c r="F6" s="582"/>
      <c r="G6" s="582"/>
      <c r="H6" s="582"/>
      <c r="I6" s="582"/>
      <c r="J6" s="586" t="s">
        <v>408</v>
      </c>
      <c r="K6" s="586"/>
      <c r="L6" s="586"/>
      <c r="M6" s="586"/>
      <c r="N6" s="579" t="str">
        <f>IF(TAB00!C11=0,"# Nom du GRD",TAB00!C11)</f>
        <v># Nom du GRD</v>
      </c>
      <c r="O6" s="579"/>
      <c r="P6" s="579"/>
      <c r="Q6" s="579"/>
      <c r="R6" s="579"/>
      <c r="S6" s="177"/>
      <c r="T6" s="160"/>
      <c r="U6" s="160"/>
      <c r="V6" s="160"/>
    </row>
    <row r="7" spans="1:22" ht="7.35" customHeight="1" x14ac:dyDescent="0.3">
      <c r="B7" s="175"/>
      <c r="C7" s="160"/>
      <c r="D7" s="192"/>
      <c r="E7" s="160"/>
      <c r="F7" s="160"/>
      <c r="G7" s="160"/>
      <c r="H7" s="160"/>
      <c r="I7" s="160"/>
      <c r="J7" s="160"/>
      <c r="K7" s="160"/>
      <c r="L7" s="193"/>
      <c r="M7" s="193"/>
      <c r="N7" s="193"/>
      <c r="O7" s="193"/>
      <c r="P7" s="193"/>
      <c r="Q7" s="193"/>
      <c r="R7" s="193"/>
      <c r="S7" s="177"/>
      <c r="T7" s="160"/>
      <c r="U7" s="160"/>
      <c r="V7" s="160"/>
    </row>
    <row r="8" spans="1:22" x14ac:dyDescent="0.25">
      <c r="B8" s="175"/>
      <c r="C8" s="580" t="s">
        <v>111</v>
      </c>
      <c r="D8" s="580"/>
      <c r="E8" s="580"/>
      <c r="F8" s="580"/>
      <c r="G8" s="581" t="str">
        <f>"du 01.01.20"&amp;RIGHT(A2,2)&amp;" au 31.12.20"&amp;RIGHT(A2,2)</f>
        <v>du 01.01.2029 au 31.12.2029</v>
      </c>
      <c r="H8" s="581"/>
      <c r="I8" s="191"/>
      <c r="J8" s="160"/>
      <c r="K8" s="160"/>
      <c r="L8" s="193"/>
      <c r="M8" s="193"/>
      <c r="N8" s="193"/>
      <c r="O8" s="193"/>
      <c r="P8" s="193"/>
      <c r="Q8" s="193"/>
      <c r="R8" s="193"/>
      <c r="S8" s="177"/>
      <c r="T8" s="160"/>
      <c r="U8" s="160"/>
      <c r="V8" s="160"/>
    </row>
    <row r="9" spans="1:22" ht="14.4" thickBot="1" x14ac:dyDescent="0.3">
      <c r="B9" s="175"/>
      <c r="C9" s="160"/>
      <c r="D9" s="176"/>
      <c r="E9" s="160"/>
      <c r="F9" s="160"/>
      <c r="G9" s="160"/>
      <c r="H9" s="160"/>
      <c r="I9" s="160"/>
      <c r="J9" s="160"/>
      <c r="K9" s="160"/>
      <c r="L9" s="170"/>
      <c r="M9" s="170"/>
      <c r="N9" s="170"/>
      <c r="O9" s="170"/>
      <c r="P9" s="170"/>
      <c r="Q9" s="170"/>
      <c r="R9" s="170"/>
      <c r="S9" s="177"/>
      <c r="T9" s="160"/>
      <c r="U9" s="160"/>
      <c r="V9" s="160"/>
    </row>
    <row r="10" spans="1:22" s="243" customFormat="1" ht="21" thickBot="1" x14ac:dyDescent="0.3">
      <c r="B10" s="244"/>
      <c r="C10" s="245"/>
      <c r="D10" s="246"/>
      <c r="E10" s="246"/>
      <c r="F10" s="246"/>
      <c r="G10" s="246"/>
      <c r="H10" s="246"/>
      <c r="I10" s="246"/>
      <c r="J10" s="247"/>
      <c r="K10" s="248" t="s">
        <v>97</v>
      </c>
      <c r="L10" s="583" t="s">
        <v>5</v>
      </c>
      <c r="M10" s="584"/>
      <c r="N10" s="583" t="s">
        <v>6</v>
      </c>
      <c r="O10" s="584"/>
      <c r="P10" s="583" t="s">
        <v>7</v>
      </c>
      <c r="Q10" s="585"/>
      <c r="R10" s="381" t="s">
        <v>406</v>
      </c>
      <c r="S10" s="249"/>
      <c r="T10" s="250"/>
      <c r="U10" s="250"/>
      <c r="V10" s="250"/>
    </row>
    <row r="11" spans="1:22" s="243" customFormat="1" ht="39" customHeight="1" thickBot="1" x14ac:dyDescent="0.3">
      <c r="B11" s="244"/>
      <c r="C11" s="272"/>
      <c r="D11" s="250"/>
      <c r="E11" s="250"/>
      <c r="F11" s="250"/>
      <c r="G11" s="250"/>
      <c r="H11" s="250"/>
      <c r="I11" s="250"/>
      <c r="J11" s="273"/>
      <c r="K11" s="274"/>
      <c r="L11" s="337" t="s">
        <v>247</v>
      </c>
      <c r="M11" s="338" t="s">
        <v>248</v>
      </c>
      <c r="N11" s="337" t="s">
        <v>247</v>
      </c>
      <c r="O11" s="338" t="s">
        <v>248</v>
      </c>
      <c r="P11" s="337" t="s">
        <v>247</v>
      </c>
      <c r="Q11" s="374" t="s">
        <v>248</v>
      </c>
      <c r="R11" s="93" t="s">
        <v>247</v>
      </c>
      <c r="S11" s="249"/>
      <c r="T11" s="250"/>
      <c r="U11" s="250"/>
      <c r="V11" s="250"/>
    </row>
    <row r="12" spans="1:22" ht="14.4" thickBot="1" x14ac:dyDescent="0.3">
      <c r="B12" s="175"/>
      <c r="C12" s="186"/>
      <c r="D12" s="160"/>
      <c r="E12" s="160"/>
      <c r="F12" s="160"/>
      <c r="G12" s="160"/>
      <c r="H12" s="160"/>
      <c r="I12" s="160"/>
      <c r="J12" s="185"/>
      <c r="K12" s="196"/>
      <c r="L12" s="197"/>
      <c r="M12" s="183"/>
      <c r="N12" s="197"/>
      <c r="O12" s="183"/>
      <c r="P12" s="197"/>
      <c r="Q12" s="178"/>
      <c r="R12" s="381"/>
      <c r="S12" s="177"/>
      <c r="T12" s="160"/>
      <c r="U12" s="160"/>
      <c r="V12" s="160"/>
    </row>
    <row r="13" spans="1:22" x14ac:dyDescent="0.25">
      <c r="B13" s="175"/>
      <c r="C13" s="186"/>
      <c r="D13" s="158" t="s">
        <v>11</v>
      </c>
      <c r="E13" s="158"/>
      <c r="F13" s="158"/>
      <c r="G13" s="158"/>
      <c r="H13" s="160"/>
      <c r="I13" s="160"/>
      <c r="J13" s="185"/>
      <c r="K13" s="185"/>
      <c r="L13" s="278"/>
      <c r="M13" s="279"/>
      <c r="N13" s="278"/>
      <c r="O13" s="279"/>
      <c r="P13" s="278"/>
      <c r="Q13" s="375"/>
      <c r="R13" s="382"/>
      <c r="S13" s="177"/>
      <c r="T13" s="160"/>
      <c r="U13" s="160"/>
      <c r="V13" s="160"/>
    </row>
    <row r="14" spans="1:22" x14ac:dyDescent="0.25">
      <c r="B14" s="175"/>
      <c r="C14" s="186"/>
      <c r="D14" s="158"/>
      <c r="E14" s="158" t="s">
        <v>12</v>
      </c>
      <c r="F14" s="158"/>
      <c r="G14" s="158"/>
      <c r="H14" s="160"/>
      <c r="I14" s="160"/>
      <c r="J14" s="185"/>
      <c r="K14" s="185"/>
      <c r="L14" s="198"/>
      <c r="M14" s="184"/>
      <c r="N14" s="198"/>
      <c r="O14" s="184"/>
      <c r="P14" s="198"/>
      <c r="Q14" s="376"/>
      <c r="R14" s="383"/>
      <c r="S14" s="177"/>
      <c r="T14" s="160"/>
      <c r="U14" s="160"/>
      <c r="V14" s="160"/>
    </row>
    <row r="15" spans="1:22" x14ac:dyDescent="0.25">
      <c r="B15" s="175"/>
      <c r="C15" s="186"/>
      <c r="D15" s="160"/>
      <c r="E15" s="160"/>
      <c r="F15" s="159" t="s">
        <v>465</v>
      </c>
      <c r="G15" s="167"/>
      <c r="H15" s="160"/>
      <c r="I15" s="160"/>
      <c r="J15" s="185"/>
      <c r="K15" s="190"/>
      <c r="L15" s="228"/>
      <c r="M15" s="229"/>
      <c r="N15" s="228"/>
      <c r="O15" s="229"/>
      <c r="P15" s="228"/>
      <c r="Q15" s="377"/>
      <c r="R15" s="384"/>
      <c r="S15" s="177"/>
      <c r="T15" s="160"/>
      <c r="U15" s="160"/>
      <c r="V15" s="160"/>
    </row>
    <row r="16" spans="1:22" x14ac:dyDescent="0.25">
      <c r="B16" s="175"/>
      <c r="C16" s="186"/>
      <c r="D16" s="160"/>
      <c r="E16" s="160"/>
      <c r="F16" s="159"/>
      <c r="G16" s="161" t="s">
        <v>250</v>
      </c>
      <c r="H16" s="161"/>
      <c r="I16" s="162"/>
      <c r="J16" s="163" t="s">
        <v>252</v>
      </c>
      <c r="K16" s="95" t="s">
        <v>269</v>
      </c>
      <c r="L16" s="230" t="s">
        <v>98</v>
      </c>
      <c r="M16" s="277" t="s">
        <v>255</v>
      </c>
      <c r="N16" s="230" t="s">
        <v>98</v>
      </c>
      <c r="O16" s="277" t="s">
        <v>255</v>
      </c>
      <c r="P16" s="230" t="s">
        <v>98</v>
      </c>
      <c r="Q16" s="378" t="s">
        <v>255</v>
      </c>
      <c r="R16" s="385" t="s">
        <v>98</v>
      </c>
      <c r="S16" s="177"/>
      <c r="T16" s="160"/>
      <c r="U16" s="160"/>
      <c r="V16" s="160"/>
    </row>
    <row r="17" spans="2:22" x14ac:dyDescent="0.25">
      <c r="B17" s="175"/>
      <c r="C17" s="186"/>
      <c r="D17" s="160"/>
      <c r="E17" s="160"/>
      <c r="F17" s="160"/>
      <c r="G17" s="161" t="s">
        <v>251</v>
      </c>
      <c r="H17" s="161"/>
      <c r="I17" s="162"/>
      <c r="J17" s="163" t="s">
        <v>252</v>
      </c>
      <c r="K17" s="95" t="s">
        <v>269</v>
      </c>
      <c r="L17" s="230" t="s">
        <v>98</v>
      </c>
      <c r="M17" s="277" t="s">
        <v>255</v>
      </c>
      <c r="N17" s="230" t="s">
        <v>98</v>
      </c>
      <c r="O17" s="277" t="s">
        <v>255</v>
      </c>
      <c r="P17" s="230" t="s">
        <v>98</v>
      </c>
      <c r="Q17" s="378" t="s">
        <v>255</v>
      </c>
      <c r="R17" s="385" t="s">
        <v>98</v>
      </c>
      <c r="S17" s="177"/>
      <c r="T17" s="160"/>
      <c r="U17" s="160"/>
      <c r="V17" s="160"/>
    </row>
    <row r="18" spans="2:22" x14ac:dyDescent="0.25">
      <c r="B18" s="175"/>
      <c r="C18" s="186"/>
      <c r="D18" s="160"/>
      <c r="E18" s="158" t="s">
        <v>267</v>
      </c>
      <c r="F18" s="159"/>
      <c r="G18" s="164"/>
      <c r="H18" s="165"/>
      <c r="I18" s="165"/>
      <c r="J18" s="166" t="s">
        <v>100</v>
      </c>
      <c r="K18" s="95" t="s">
        <v>271</v>
      </c>
      <c r="L18" s="587" t="s">
        <v>98</v>
      </c>
      <c r="M18" s="588"/>
      <c r="N18" s="587" t="s">
        <v>98</v>
      </c>
      <c r="O18" s="588"/>
      <c r="P18" s="587" t="s">
        <v>98</v>
      </c>
      <c r="Q18" s="589"/>
      <c r="R18" s="386" t="s">
        <v>98</v>
      </c>
      <c r="S18" s="177"/>
      <c r="T18" s="160"/>
      <c r="U18" s="160"/>
      <c r="V18" s="160"/>
    </row>
    <row r="19" spans="2:22" x14ac:dyDescent="0.25">
      <c r="B19" s="175"/>
      <c r="C19" s="186"/>
      <c r="D19" s="160"/>
      <c r="E19" s="158" t="s">
        <v>268</v>
      </c>
      <c r="F19" s="167"/>
      <c r="G19" s="160"/>
      <c r="H19" s="160"/>
      <c r="I19" s="160"/>
      <c r="J19" s="185"/>
      <c r="K19" s="286"/>
      <c r="L19" s="232"/>
      <c r="M19" s="231"/>
      <c r="N19" s="232"/>
      <c r="O19" s="231"/>
      <c r="P19" s="232"/>
      <c r="Q19" s="379"/>
      <c r="R19" s="385"/>
      <c r="S19" s="177"/>
      <c r="T19" s="160"/>
      <c r="U19" s="160"/>
      <c r="V19" s="160"/>
    </row>
    <row r="20" spans="2:22" x14ac:dyDescent="0.25">
      <c r="B20" s="175"/>
      <c r="C20" s="186"/>
      <c r="D20" s="160"/>
      <c r="E20" s="158"/>
      <c r="F20" s="167"/>
      <c r="G20" s="161" t="s">
        <v>87</v>
      </c>
      <c r="H20" s="162"/>
      <c r="I20" s="162"/>
      <c r="J20" s="163" t="s">
        <v>101</v>
      </c>
      <c r="K20" s="95" t="s">
        <v>269</v>
      </c>
      <c r="L20" s="230" t="s">
        <v>255</v>
      </c>
      <c r="M20" s="277" t="s">
        <v>255</v>
      </c>
      <c r="N20" s="230" t="s">
        <v>255</v>
      </c>
      <c r="O20" s="277" t="s">
        <v>255</v>
      </c>
      <c r="P20" s="230" t="s">
        <v>255</v>
      </c>
      <c r="Q20" s="378" t="s">
        <v>255</v>
      </c>
      <c r="R20" s="385" t="s">
        <v>98</v>
      </c>
      <c r="S20" s="177"/>
      <c r="T20" s="160"/>
      <c r="U20" s="160"/>
      <c r="V20" s="160"/>
    </row>
    <row r="21" spans="2:22" x14ac:dyDescent="0.25">
      <c r="B21" s="175"/>
      <c r="C21" s="186"/>
      <c r="D21" s="160"/>
      <c r="E21" s="160"/>
      <c r="F21" s="160"/>
      <c r="G21" s="161" t="s">
        <v>88</v>
      </c>
      <c r="H21" s="162"/>
      <c r="I21" s="162"/>
      <c r="J21" s="163" t="s">
        <v>101</v>
      </c>
      <c r="K21" s="95" t="s">
        <v>269</v>
      </c>
      <c r="L21" s="230" t="s">
        <v>98</v>
      </c>
      <c r="M21" s="231" t="s">
        <v>98</v>
      </c>
      <c r="N21" s="230" t="s">
        <v>98</v>
      </c>
      <c r="O21" s="231" t="s">
        <v>98</v>
      </c>
      <c r="P21" s="230" t="s">
        <v>98</v>
      </c>
      <c r="Q21" s="379" t="s">
        <v>98</v>
      </c>
      <c r="R21" s="385" t="s">
        <v>98</v>
      </c>
      <c r="S21" s="177"/>
      <c r="T21" s="160"/>
      <c r="U21" s="160"/>
      <c r="V21" s="160"/>
    </row>
    <row r="22" spans="2:22" x14ac:dyDescent="0.25">
      <c r="B22" s="175"/>
      <c r="C22" s="186"/>
      <c r="D22" s="160"/>
      <c r="E22" s="160"/>
      <c r="F22" s="160"/>
      <c r="G22" s="164" t="s">
        <v>15</v>
      </c>
      <c r="H22" s="165"/>
      <c r="I22" s="165"/>
      <c r="J22" s="166" t="s">
        <v>101</v>
      </c>
      <c r="K22" s="95" t="s">
        <v>269</v>
      </c>
      <c r="L22" s="230" t="s">
        <v>98</v>
      </c>
      <c r="M22" s="231" t="s">
        <v>98</v>
      </c>
      <c r="N22" s="230" t="s">
        <v>98</v>
      </c>
      <c r="O22" s="231" t="s">
        <v>98</v>
      </c>
      <c r="P22" s="230" t="s">
        <v>98</v>
      </c>
      <c r="Q22" s="379" t="s">
        <v>98</v>
      </c>
      <c r="R22" s="385" t="s">
        <v>98</v>
      </c>
      <c r="S22" s="177"/>
      <c r="T22" s="160"/>
      <c r="U22" s="160"/>
      <c r="V22" s="160"/>
    </row>
    <row r="23" spans="2:22" ht="14.4" thickBot="1" x14ac:dyDescent="0.3">
      <c r="B23" s="175"/>
      <c r="C23" s="186"/>
      <c r="D23" s="160"/>
      <c r="E23" s="160"/>
      <c r="F23" s="160"/>
      <c r="G23" s="164" t="s">
        <v>89</v>
      </c>
      <c r="H23" s="165"/>
      <c r="I23" s="165"/>
      <c r="J23" s="166" t="s">
        <v>101</v>
      </c>
      <c r="K23" s="95" t="s">
        <v>269</v>
      </c>
      <c r="L23" s="280" t="s">
        <v>255</v>
      </c>
      <c r="M23" s="281" t="s">
        <v>255</v>
      </c>
      <c r="N23" s="280" t="s">
        <v>255</v>
      </c>
      <c r="O23" s="281" t="s">
        <v>255</v>
      </c>
      <c r="P23" s="280" t="s">
        <v>255</v>
      </c>
      <c r="Q23" s="380" t="s">
        <v>255</v>
      </c>
      <c r="R23" s="387" t="s">
        <v>98</v>
      </c>
      <c r="S23" s="177"/>
      <c r="T23" s="160"/>
      <c r="U23" s="160"/>
      <c r="V23" s="160"/>
    </row>
    <row r="24" spans="2:22" ht="14.4" thickBot="1" x14ac:dyDescent="0.3">
      <c r="B24" s="175"/>
      <c r="C24" s="186"/>
      <c r="D24" s="160"/>
      <c r="E24" s="160"/>
      <c r="F24" s="160"/>
      <c r="G24" s="160"/>
      <c r="H24" s="160"/>
      <c r="I24" s="160"/>
      <c r="J24" s="160"/>
      <c r="K24" s="70"/>
      <c r="L24" s="282"/>
      <c r="M24" s="282"/>
      <c r="N24" s="282"/>
      <c r="O24" s="282"/>
      <c r="P24" s="282"/>
      <c r="Q24" s="282"/>
      <c r="R24" s="388"/>
      <c r="S24" s="177"/>
      <c r="T24" s="160"/>
      <c r="U24" s="160"/>
      <c r="V24" s="160"/>
    </row>
    <row r="25" spans="2:22" ht="14.4" thickBot="1" x14ac:dyDescent="0.3">
      <c r="B25" s="175"/>
      <c r="C25" s="186"/>
      <c r="D25" s="168" t="s">
        <v>102</v>
      </c>
      <c r="E25" s="168"/>
      <c r="F25" s="160"/>
      <c r="G25" s="164"/>
      <c r="H25" s="164"/>
      <c r="I25" s="164"/>
      <c r="J25" s="166" t="s">
        <v>101</v>
      </c>
      <c r="K25" s="287" t="s">
        <v>103</v>
      </c>
      <c r="L25" s="590" t="s">
        <v>98</v>
      </c>
      <c r="M25" s="591"/>
      <c r="N25" s="590" t="s">
        <v>98</v>
      </c>
      <c r="O25" s="591"/>
      <c r="P25" s="590" t="s">
        <v>98</v>
      </c>
      <c r="Q25" s="598"/>
      <c r="R25" s="388" t="s">
        <v>98</v>
      </c>
      <c r="S25" s="177"/>
      <c r="T25" s="160"/>
      <c r="U25" s="160"/>
      <c r="V25" s="160"/>
    </row>
    <row r="26" spans="2:22" x14ac:dyDescent="0.25">
      <c r="B26" s="175"/>
      <c r="C26" s="186"/>
      <c r="D26" s="168"/>
      <c r="E26" s="168"/>
      <c r="F26" s="160"/>
      <c r="G26" s="160"/>
      <c r="H26" s="160"/>
      <c r="I26" s="160"/>
      <c r="J26" s="160"/>
      <c r="K26" s="288"/>
      <c r="L26" s="283"/>
      <c r="M26" s="283"/>
      <c r="N26" s="283"/>
      <c r="O26" s="283"/>
      <c r="P26" s="283"/>
      <c r="Q26" s="283"/>
      <c r="R26" s="283"/>
      <c r="S26" s="177"/>
      <c r="T26" s="160"/>
      <c r="U26" s="160"/>
      <c r="V26" s="160"/>
    </row>
    <row r="27" spans="2:22" ht="14.4" thickBot="1" x14ac:dyDescent="0.3">
      <c r="B27" s="175"/>
      <c r="C27" s="186"/>
      <c r="D27" s="168" t="s">
        <v>104</v>
      </c>
      <c r="E27" s="168"/>
      <c r="F27" s="160"/>
      <c r="G27" s="160"/>
      <c r="H27" s="160"/>
      <c r="I27" s="160"/>
      <c r="J27" s="160"/>
      <c r="K27" s="289"/>
      <c r="L27" s="284"/>
      <c r="M27" s="284"/>
      <c r="N27" s="284"/>
      <c r="O27" s="284"/>
      <c r="P27" s="284"/>
      <c r="Q27" s="284"/>
      <c r="R27" s="284"/>
      <c r="S27" s="177"/>
      <c r="T27" s="160"/>
      <c r="U27" s="160"/>
      <c r="V27" s="160"/>
    </row>
    <row r="28" spans="2:22" x14ac:dyDescent="0.25">
      <c r="B28" s="175"/>
      <c r="C28" s="186"/>
      <c r="D28" s="168"/>
      <c r="E28" s="168"/>
      <c r="F28" s="160"/>
      <c r="G28" s="164" t="s">
        <v>4</v>
      </c>
      <c r="H28" s="165"/>
      <c r="I28" s="165"/>
      <c r="J28" s="166" t="s">
        <v>101</v>
      </c>
      <c r="K28" s="290" t="s">
        <v>105</v>
      </c>
      <c r="L28" s="592" t="s">
        <v>98</v>
      </c>
      <c r="M28" s="593"/>
      <c r="N28" s="592" t="s">
        <v>98</v>
      </c>
      <c r="O28" s="593"/>
      <c r="P28" s="592" t="s">
        <v>98</v>
      </c>
      <c r="Q28" s="593"/>
      <c r="R28" s="389" t="s">
        <v>98</v>
      </c>
      <c r="S28" s="177"/>
      <c r="T28" s="160"/>
      <c r="U28" s="160"/>
      <c r="V28" s="160"/>
    </row>
    <row r="29" spans="2:22" x14ac:dyDescent="0.25">
      <c r="B29" s="175"/>
      <c r="C29" s="186"/>
      <c r="D29" s="168"/>
      <c r="E29" s="168"/>
      <c r="F29" s="160"/>
      <c r="G29" s="164" t="s">
        <v>106</v>
      </c>
      <c r="H29" s="165"/>
      <c r="I29" s="165"/>
      <c r="J29" s="166" t="s">
        <v>101</v>
      </c>
      <c r="K29" s="291" t="s">
        <v>107</v>
      </c>
      <c r="L29" s="594" t="s">
        <v>98</v>
      </c>
      <c r="M29" s="595"/>
      <c r="N29" s="594" t="s">
        <v>98</v>
      </c>
      <c r="O29" s="595"/>
      <c r="P29" s="594" t="s">
        <v>98</v>
      </c>
      <c r="Q29" s="595"/>
      <c r="R29" s="385" t="s">
        <v>98</v>
      </c>
      <c r="S29" s="177"/>
      <c r="T29" s="160"/>
      <c r="U29" s="160"/>
      <c r="V29" s="160"/>
    </row>
    <row r="30" spans="2:22" ht="14.4" thickBot="1" x14ac:dyDescent="0.3">
      <c r="B30" s="175"/>
      <c r="C30" s="186"/>
      <c r="D30" s="168"/>
      <c r="E30" s="168"/>
      <c r="F30" s="160"/>
      <c r="G30" s="164" t="s">
        <v>108</v>
      </c>
      <c r="H30" s="165"/>
      <c r="I30" s="165"/>
      <c r="J30" s="166" t="s">
        <v>101</v>
      </c>
      <c r="K30" s="292" t="s">
        <v>109</v>
      </c>
      <c r="L30" s="596" t="s">
        <v>98</v>
      </c>
      <c r="M30" s="597"/>
      <c r="N30" s="596" t="s">
        <v>98</v>
      </c>
      <c r="O30" s="597"/>
      <c r="P30" s="596" t="s">
        <v>98</v>
      </c>
      <c r="Q30" s="597"/>
      <c r="R30" s="387" t="s">
        <v>98</v>
      </c>
      <c r="S30" s="177"/>
      <c r="T30" s="160"/>
      <c r="U30" s="160"/>
      <c r="V30" s="160"/>
    </row>
    <row r="31" spans="2:22" ht="14.4" thickBot="1" x14ac:dyDescent="0.3">
      <c r="B31" s="175"/>
      <c r="C31" s="186"/>
      <c r="D31" s="168"/>
      <c r="E31" s="168"/>
      <c r="F31" s="160"/>
      <c r="G31" s="160"/>
      <c r="H31" s="160"/>
      <c r="I31" s="160"/>
      <c r="J31" s="160"/>
      <c r="K31" s="70"/>
      <c r="L31" s="233"/>
      <c r="M31" s="233"/>
      <c r="N31" s="233"/>
      <c r="O31" s="233"/>
      <c r="P31" s="233"/>
      <c r="Q31" s="233"/>
      <c r="R31" s="233"/>
      <c r="S31" s="177"/>
      <c r="T31" s="160"/>
      <c r="U31" s="160"/>
      <c r="V31" s="160"/>
    </row>
    <row r="32" spans="2:22" ht="14.4" thickBot="1" x14ac:dyDescent="0.3">
      <c r="B32" s="175"/>
      <c r="C32" s="186"/>
      <c r="D32" s="169" t="s">
        <v>91</v>
      </c>
      <c r="E32" s="168"/>
      <c r="F32" s="160"/>
      <c r="G32" s="161"/>
      <c r="H32" s="162"/>
      <c r="I32" s="162"/>
      <c r="J32" s="163" t="s">
        <v>101</v>
      </c>
      <c r="K32" s="70" t="s">
        <v>272</v>
      </c>
      <c r="L32" s="590" t="s">
        <v>98</v>
      </c>
      <c r="M32" s="591"/>
      <c r="N32" s="590" t="s">
        <v>98</v>
      </c>
      <c r="O32" s="591"/>
      <c r="P32" s="590" t="s">
        <v>98</v>
      </c>
      <c r="Q32" s="591"/>
      <c r="R32" s="388" t="s">
        <v>98</v>
      </c>
      <c r="S32" s="177"/>
      <c r="T32" s="160"/>
      <c r="U32" s="160"/>
      <c r="V32" s="160"/>
    </row>
    <row r="33" spans="2:22" ht="14.4" thickBot="1" x14ac:dyDescent="0.3">
      <c r="B33" s="175"/>
      <c r="C33" s="187"/>
      <c r="D33" s="188"/>
      <c r="E33" s="188"/>
      <c r="F33" s="188"/>
      <c r="G33" s="189"/>
      <c r="H33" s="188"/>
      <c r="I33" s="188"/>
      <c r="J33" s="188"/>
      <c r="K33" s="195"/>
      <c r="L33" s="178"/>
      <c r="M33" s="178"/>
      <c r="N33" s="178"/>
      <c r="O33" s="178"/>
      <c r="P33" s="178"/>
      <c r="Q33" s="178"/>
      <c r="R33" s="178"/>
      <c r="S33" s="177"/>
      <c r="T33" s="160"/>
      <c r="U33" s="160"/>
      <c r="V33" s="160"/>
    </row>
    <row r="34" spans="2:22" x14ac:dyDescent="0.25">
      <c r="B34" s="179"/>
      <c r="C34" s="180"/>
      <c r="D34" s="180"/>
      <c r="E34" s="180"/>
      <c r="F34" s="180"/>
      <c r="G34" s="180"/>
      <c r="H34" s="180"/>
      <c r="I34" s="180"/>
      <c r="J34" s="180"/>
      <c r="K34" s="180"/>
      <c r="L34" s="181"/>
      <c r="M34" s="181"/>
      <c r="N34" s="181"/>
      <c r="O34" s="181"/>
      <c r="P34" s="181"/>
      <c r="Q34" s="181"/>
      <c r="R34" s="181"/>
      <c r="S34" s="182"/>
      <c r="T34" s="160"/>
      <c r="U34" s="160"/>
      <c r="V34" s="160"/>
    </row>
    <row r="35" spans="2:22" x14ac:dyDescent="0.25">
      <c r="B35" s="160"/>
      <c r="C35" s="160"/>
      <c r="D35" s="167"/>
      <c r="E35" s="167"/>
      <c r="F35" s="160"/>
      <c r="G35" s="160"/>
      <c r="H35" s="160"/>
      <c r="I35" s="160"/>
      <c r="J35" s="160"/>
      <c r="K35" s="160"/>
      <c r="L35" s="170"/>
      <c r="M35" s="170"/>
      <c r="N35" s="170"/>
      <c r="O35" s="170"/>
      <c r="P35" s="170"/>
      <c r="Q35" s="170"/>
      <c r="R35" s="170"/>
      <c r="S35" s="160"/>
      <c r="T35" s="160"/>
      <c r="U35" s="160"/>
      <c r="V35" s="160"/>
    </row>
    <row r="36" spans="2:22" ht="14.25" customHeight="1" x14ac:dyDescent="0.25">
      <c r="B36" s="302"/>
      <c r="C36" s="303"/>
      <c r="D36" s="577" t="s">
        <v>112</v>
      </c>
      <c r="E36" s="577"/>
      <c r="F36" s="577"/>
      <c r="G36" s="577"/>
      <c r="H36" s="577"/>
      <c r="I36" s="577"/>
      <c r="J36" s="304"/>
      <c r="K36" s="304"/>
      <c r="L36" s="304"/>
      <c r="M36" s="304"/>
      <c r="N36" s="305"/>
      <c r="O36" s="305"/>
      <c r="P36" s="305"/>
      <c r="Q36" s="305"/>
      <c r="R36" s="305"/>
      <c r="S36" s="174"/>
      <c r="T36" s="160"/>
      <c r="U36" s="160"/>
    </row>
    <row r="37" spans="2:22" ht="5.0999999999999996" customHeight="1" x14ac:dyDescent="0.25">
      <c r="B37" s="307"/>
      <c r="C37" s="308"/>
      <c r="D37" s="309"/>
      <c r="E37" s="309"/>
      <c r="F37" s="309"/>
      <c r="G37" s="309"/>
      <c r="H37" s="309"/>
      <c r="I37" s="309"/>
      <c r="J37" s="310"/>
      <c r="K37" s="310"/>
      <c r="L37" s="310"/>
      <c r="M37" s="310"/>
      <c r="N37" s="311"/>
      <c r="O37" s="311"/>
      <c r="P37" s="311"/>
      <c r="Q37" s="311"/>
      <c r="R37" s="311"/>
      <c r="S37" s="177"/>
      <c r="T37" s="160"/>
      <c r="U37" s="160"/>
    </row>
    <row r="38" spans="2:22" ht="14.25" customHeight="1" x14ac:dyDescent="0.25">
      <c r="B38" s="307"/>
      <c r="C38" s="308"/>
      <c r="D38" s="575" t="s">
        <v>310</v>
      </c>
      <c r="E38" s="575"/>
      <c r="F38" s="575"/>
      <c r="G38" s="575"/>
      <c r="H38" s="575"/>
      <c r="I38" s="575"/>
      <c r="J38" s="575"/>
      <c r="K38" s="575"/>
      <c r="L38" s="575"/>
      <c r="M38" s="575"/>
      <c r="N38" s="575"/>
      <c r="O38" s="575"/>
      <c r="P38" s="575"/>
      <c r="Q38" s="575"/>
      <c r="R38" s="575"/>
      <c r="S38" s="177"/>
      <c r="T38" s="160"/>
      <c r="U38" s="160"/>
    </row>
    <row r="39" spans="2:22" ht="5.0999999999999996" customHeight="1" x14ac:dyDescent="0.25">
      <c r="B39" s="307"/>
      <c r="C39" s="308"/>
      <c r="D39" s="309"/>
      <c r="E39" s="309"/>
      <c r="F39" s="309"/>
      <c r="G39" s="309"/>
      <c r="H39" s="309"/>
      <c r="I39" s="309"/>
      <c r="J39" s="310"/>
      <c r="K39" s="310"/>
      <c r="L39" s="310"/>
      <c r="M39" s="310"/>
      <c r="N39" s="311"/>
      <c r="O39" s="311"/>
      <c r="P39" s="311"/>
      <c r="Q39" s="311"/>
      <c r="R39" s="311"/>
      <c r="S39" s="177"/>
      <c r="T39" s="160"/>
      <c r="U39" s="160"/>
    </row>
    <row r="40" spans="2:22" x14ac:dyDescent="0.25">
      <c r="B40" s="314"/>
      <c r="C40" s="315" t="s">
        <v>311</v>
      </c>
      <c r="D40" s="390" t="s">
        <v>312</v>
      </c>
      <c r="E40" s="315"/>
      <c r="F40" s="315"/>
      <c r="G40" s="315"/>
      <c r="H40" s="315"/>
      <c r="I40" s="315"/>
      <c r="J40" s="315"/>
      <c r="K40" s="308"/>
      <c r="L40" s="311"/>
      <c r="M40" s="311"/>
      <c r="N40" s="311"/>
      <c r="O40" s="311"/>
      <c r="P40" s="311"/>
      <c r="Q40" s="311"/>
      <c r="R40" s="311"/>
      <c r="S40" s="177"/>
      <c r="T40" s="160"/>
      <c r="U40" s="160"/>
    </row>
    <row r="41" spans="2:22" ht="5.0999999999999996" customHeight="1" x14ac:dyDescent="0.25">
      <c r="B41" s="314"/>
      <c r="C41" s="315"/>
      <c r="D41" s="390"/>
      <c r="E41" s="315"/>
      <c r="F41" s="315"/>
      <c r="G41" s="315"/>
      <c r="H41" s="315"/>
      <c r="I41" s="315"/>
      <c r="J41" s="315"/>
      <c r="K41" s="308"/>
      <c r="L41" s="311"/>
      <c r="M41" s="311"/>
      <c r="N41" s="311"/>
      <c r="O41" s="311"/>
      <c r="P41" s="311"/>
      <c r="Q41" s="311"/>
      <c r="R41" s="311"/>
      <c r="S41" s="177"/>
      <c r="T41" s="160"/>
      <c r="U41" s="160"/>
    </row>
    <row r="42" spans="2:22" ht="15" customHeight="1" x14ac:dyDescent="0.3">
      <c r="B42" s="314"/>
      <c r="C42" s="315"/>
      <c r="D42" s="575" t="s">
        <v>313</v>
      </c>
      <c r="E42" s="575"/>
      <c r="F42" s="575"/>
      <c r="G42" s="575"/>
      <c r="H42" s="575"/>
      <c r="I42" s="575"/>
      <c r="J42" s="575"/>
      <c r="K42" s="575"/>
      <c r="L42" s="575"/>
      <c r="M42" s="575"/>
      <c r="N42" s="575"/>
      <c r="O42" s="575"/>
      <c r="P42" s="575"/>
      <c r="Q42" s="575"/>
      <c r="R42" s="575"/>
      <c r="S42" s="391"/>
      <c r="T42" s="157"/>
      <c r="U42" s="157"/>
    </row>
    <row r="43" spans="2:22" ht="5.0999999999999996" customHeight="1" x14ac:dyDescent="0.25">
      <c r="B43" s="314"/>
      <c r="C43" s="315"/>
      <c r="D43" s="313"/>
      <c r="E43" s="313"/>
      <c r="F43" s="313"/>
      <c r="G43" s="313"/>
      <c r="H43" s="313"/>
      <c r="I43" s="313"/>
      <c r="J43" s="313"/>
      <c r="K43" s="313"/>
      <c r="L43" s="313"/>
      <c r="M43" s="313"/>
      <c r="N43" s="311"/>
      <c r="O43" s="311"/>
      <c r="P43" s="311"/>
      <c r="Q43" s="311"/>
      <c r="R43" s="311"/>
      <c r="S43" s="392"/>
    </row>
    <row r="44" spans="2:22" ht="15" customHeight="1" x14ac:dyDescent="0.25">
      <c r="B44" s="314"/>
      <c r="C44" s="317"/>
      <c r="D44" s="318" t="s">
        <v>255</v>
      </c>
      <c r="E44" s="578" t="s">
        <v>314</v>
      </c>
      <c r="F44" s="578"/>
      <c r="G44" s="578"/>
      <c r="H44" s="578"/>
      <c r="I44" s="578"/>
      <c r="J44" s="578"/>
      <c r="K44" s="578"/>
      <c r="L44" s="578"/>
      <c r="M44" s="578"/>
      <c r="N44" s="578"/>
      <c r="O44" s="578"/>
      <c r="P44" s="578"/>
      <c r="Q44" s="578"/>
      <c r="R44" s="578"/>
      <c r="S44" s="392"/>
    </row>
    <row r="45" spans="2:22" ht="15" customHeight="1" x14ac:dyDescent="0.25">
      <c r="B45" s="314"/>
      <c r="C45" s="317"/>
      <c r="D45" s="318" t="s">
        <v>255</v>
      </c>
      <c r="E45" s="578" t="s">
        <v>315</v>
      </c>
      <c r="F45" s="578"/>
      <c r="G45" s="578"/>
      <c r="H45" s="578"/>
      <c r="I45" s="578"/>
      <c r="J45" s="578"/>
      <c r="K45" s="578"/>
      <c r="L45" s="578"/>
      <c r="M45" s="578"/>
      <c r="N45" s="578"/>
      <c r="O45" s="578"/>
      <c r="P45" s="578"/>
      <c r="Q45" s="578"/>
      <c r="R45" s="578"/>
      <c r="S45" s="392"/>
    </row>
    <row r="46" spans="2:22" ht="15" customHeight="1" x14ac:dyDescent="0.25">
      <c r="B46" s="314"/>
      <c r="C46" s="317"/>
      <c r="D46" s="319" t="s">
        <v>255</v>
      </c>
      <c r="E46" s="575" t="s">
        <v>316</v>
      </c>
      <c r="F46" s="575"/>
      <c r="G46" s="575"/>
      <c r="H46" s="575"/>
      <c r="I46" s="575"/>
      <c r="J46" s="575"/>
      <c r="K46" s="575"/>
      <c r="L46" s="575"/>
      <c r="M46" s="575"/>
      <c r="N46" s="575"/>
      <c r="O46" s="575"/>
      <c r="P46" s="575"/>
      <c r="Q46" s="575"/>
      <c r="R46" s="575"/>
      <c r="S46" s="392"/>
    </row>
    <row r="47" spans="2:22" ht="5.0999999999999996" customHeight="1" x14ac:dyDescent="0.25">
      <c r="B47" s="314"/>
      <c r="C47" s="315"/>
      <c r="D47" s="313"/>
      <c r="E47" s="313"/>
      <c r="F47" s="313"/>
      <c r="G47" s="313"/>
      <c r="H47" s="313"/>
      <c r="I47" s="313"/>
      <c r="J47" s="313"/>
      <c r="K47" s="313"/>
      <c r="L47" s="313"/>
      <c r="M47" s="313"/>
      <c r="N47" s="311"/>
      <c r="O47" s="311"/>
      <c r="P47" s="311"/>
      <c r="Q47" s="311"/>
      <c r="R47" s="311"/>
      <c r="S47" s="392"/>
    </row>
    <row r="48" spans="2:22" x14ac:dyDescent="0.25">
      <c r="B48" s="314"/>
      <c r="C48" s="317"/>
      <c r="D48" s="320" t="s">
        <v>317</v>
      </c>
      <c r="E48" s="574" t="s">
        <v>466</v>
      </c>
      <c r="F48" s="574"/>
      <c r="G48" s="574"/>
      <c r="H48" s="574"/>
      <c r="I48" s="574"/>
      <c r="J48" s="574"/>
      <c r="K48" s="574"/>
      <c r="L48" s="574"/>
      <c r="M48" s="574"/>
      <c r="N48" s="574"/>
      <c r="O48" s="574"/>
      <c r="P48" s="574"/>
      <c r="Q48" s="574"/>
      <c r="R48" s="574"/>
      <c r="S48" s="392"/>
    </row>
    <row r="49" spans="2:19" ht="5.0999999999999996" customHeight="1" x14ac:dyDescent="0.25">
      <c r="B49" s="314"/>
      <c r="C49" s="317"/>
      <c r="D49" s="575"/>
      <c r="E49" s="575"/>
      <c r="F49" s="575"/>
      <c r="G49" s="575"/>
      <c r="H49" s="575"/>
      <c r="I49" s="575"/>
      <c r="J49" s="575"/>
      <c r="K49" s="575"/>
      <c r="L49" s="575"/>
      <c r="M49" s="575"/>
      <c r="N49" s="575"/>
      <c r="O49" s="575"/>
      <c r="P49" s="575"/>
      <c r="Q49" s="575"/>
      <c r="R49" s="575"/>
      <c r="S49" s="392"/>
    </row>
    <row r="50" spans="2:19" ht="45.75" customHeight="1" x14ac:dyDescent="0.25">
      <c r="B50" s="314"/>
      <c r="C50" s="317"/>
      <c r="D50" s="319" t="s">
        <v>255</v>
      </c>
      <c r="E50" s="575" t="s">
        <v>405</v>
      </c>
      <c r="F50" s="575"/>
      <c r="G50" s="575"/>
      <c r="H50" s="575"/>
      <c r="I50" s="575"/>
      <c r="J50" s="575"/>
      <c r="K50" s="575"/>
      <c r="L50" s="575"/>
      <c r="M50" s="575"/>
      <c r="N50" s="575"/>
      <c r="O50" s="575"/>
      <c r="P50" s="575"/>
      <c r="Q50" s="575"/>
      <c r="R50" s="575"/>
      <c r="S50" s="392"/>
    </row>
    <row r="51" spans="2:19" ht="14.25" customHeight="1" x14ac:dyDescent="0.25">
      <c r="B51" s="314"/>
      <c r="C51" s="317"/>
      <c r="D51" s="319" t="s">
        <v>255</v>
      </c>
      <c r="E51" s="575" t="s">
        <v>318</v>
      </c>
      <c r="F51" s="575"/>
      <c r="G51" s="575"/>
      <c r="H51" s="575"/>
      <c r="I51" s="575"/>
      <c r="J51" s="575"/>
      <c r="K51" s="575"/>
      <c r="L51" s="575"/>
      <c r="M51" s="575"/>
      <c r="N51" s="575"/>
      <c r="O51" s="575"/>
      <c r="P51" s="575"/>
      <c r="Q51" s="575"/>
      <c r="R51" s="575"/>
      <c r="S51" s="392"/>
    </row>
    <row r="52" spans="2:19" ht="14.25" customHeight="1" x14ac:dyDescent="0.25">
      <c r="B52" s="314"/>
      <c r="C52" s="317"/>
      <c r="D52" s="319" t="s">
        <v>255</v>
      </c>
      <c r="E52" s="575" t="s">
        <v>319</v>
      </c>
      <c r="F52" s="575"/>
      <c r="G52" s="575"/>
      <c r="H52" s="575"/>
      <c r="I52" s="575"/>
      <c r="J52" s="575"/>
      <c r="K52" s="575"/>
      <c r="L52" s="575"/>
      <c r="M52" s="575"/>
      <c r="N52" s="575"/>
      <c r="O52" s="575"/>
      <c r="P52" s="575"/>
      <c r="Q52" s="575"/>
      <c r="R52" s="575"/>
      <c r="S52" s="392"/>
    </row>
    <row r="53" spans="2:19" ht="5.0999999999999996" customHeight="1" x14ac:dyDescent="0.25">
      <c r="B53" s="314"/>
      <c r="C53" s="317"/>
      <c r="D53" s="319"/>
      <c r="E53" s="308"/>
      <c r="F53" s="308"/>
      <c r="G53" s="308"/>
      <c r="H53" s="308"/>
      <c r="I53" s="308"/>
      <c r="J53" s="308"/>
      <c r="K53" s="308"/>
      <c r="L53" s="311"/>
      <c r="M53" s="311"/>
      <c r="N53" s="311"/>
      <c r="O53" s="311"/>
      <c r="P53" s="311"/>
      <c r="Q53" s="311"/>
      <c r="R53" s="311"/>
      <c r="S53" s="392"/>
    </row>
    <row r="54" spans="2:19" hidden="1" x14ac:dyDescent="0.25">
      <c r="B54" s="314"/>
      <c r="C54" s="315" t="s">
        <v>320</v>
      </c>
      <c r="D54" s="390" t="s">
        <v>321</v>
      </c>
      <c r="E54" s="315"/>
      <c r="F54" s="315"/>
      <c r="G54" s="315"/>
      <c r="H54" s="317"/>
      <c r="I54" s="317"/>
      <c r="J54" s="313"/>
      <c r="K54" s="313"/>
      <c r="L54" s="313"/>
      <c r="M54" s="313"/>
      <c r="N54" s="313"/>
      <c r="O54" s="311"/>
      <c r="P54" s="311"/>
      <c r="Q54" s="311"/>
      <c r="R54" s="311"/>
      <c r="S54" s="392"/>
    </row>
    <row r="55" spans="2:19" ht="5.0999999999999996" hidden="1" customHeight="1" x14ac:dyDescent="0.25">
      <c r="B55" s="314"/>
      <c r="C55" s="317"/>
      <c r="D55" s="319"/>
      <c r="E55" s="313"/>
      <c r="F55" s="313"/>
      <c r="G55" s="313"/>
      <c r="H55" s="313"/>
      <c r="I55" s="313"/>
      <c r="J55" s="313"/>
      <c r="K55" s="313"/>
      <c r="L55" s="313"/>
      <c r="M55" s="313"/>
      <c r="N55" s="313"/>
      <c r="O55" s="311"/>
      <c r="P55" s="311"/>
      <c r="Q55" s="311"/>
      <c r="R55" s="311"/>
      <c r="S55" s="392"/>
    </row>
    <row r="56" spans="2:19" ht="14.25" hidden="1" customHeight="1" x14ac:dyDescent="0.25">
      <c r="B56" s="314"/>
      <c r="C56" s="317"/>
      <c r="D56" s="322" t="s">
        <v>255</v>
      </c>
      <c r="E56" s="575" t="s">
        <v>322</v>
      </c>
      <c r="F56" s="575"/>
      <c r="G56" s="575"/>
      <c r="H56" s="575"/>
      <c r="I56" s="575"/>
      <c r="J56" s="575"/>
      <c r="K56" s="575"/>
      <c r="L56" s="575"/>
      <c r="M56" s="575"/>
      <c r="N56" s="575"/>
      <c r="O56" s="575"/>
      <c r="P56" s="575"/>
      <c r="Q56" s="575"/>
      <c r="R56" s="575"/>
      <c r="S56" s="392"/>
    </row>
    <row r="57" spans="2:19" ht="14.25" hidden="1" customHeight="1" x14ac:dyDescent="0.25">
      <c r="B57" s="314"/>
      <c r="C57" s="317"/>
      <c r="D57" s="322" t="s">
        <v>255</v>
      </c>
      <c r="E57" s="575" t="s">
        <v>323</v>
      </c>
      <c r="F57" s="575"/>
      <c r="G57" s="575"/>
      <c r="H57" s="575"/>
      <c r="I57" s="575"/>
      <c r="J57" s="575"/>
      <c r="K57" s="575"/>
      <c r="L57" s="575"/>
      <c r="M57" s="575"/>
      <c r="N57" s="575"/>
      <c r="O57" s="575"/>
      <c r="P57" s="575"/>
      <c r="Q57" s="575"/>
      <c r="R57" s="575"/>
      <c r="S57" s="392"/>
    </row>
    <row r="58" spans="2:19" ht="5.0999999999999996" customHeight="1" x14ac:dyDescent="0.25">
      <c r="B58" s="314"/>
      <c r="C58" s="317"/>
      <c r="D58" s="318"/>
      <c r="E58" s="308"/>
      <c r="F58" s="308"/>
      <c r="G58" s="308"/>
      <c r="H58" s="308"/>
      <c r="I58" s="308"/>
      <c r="J58" s="308"/>
      <c r="K58" s="308"/>
      <c r="L58" s="311"/>
      <c r="M58" s="311"/>
      <c r="N58" s="311"/>
      <c r="O58" s="311"/>
      <c r="P58" s="311"/>
      <c r="Q58" s="311"/>
      <c r="R58" s="311"/>
      <c r="S58" s="392"/>
    </row>
    <row r="59" spans="2:19" x14ac:dyDescent="0.25">
      <c r="B59" s="314"/>
      <c r="C59" s="315" t="s">
        <v>324</v>
      </c>
      <c r="D59" s="390" t="s">
        <v>325</v>
      </c>
      <c r="E59" s="315"/>
      <c r="F59" s="315"/>
      <c r="G59" s="315"/>
      <c r="H59" s="317"/>
      <c r="I59" s="317"/>
      <c r="J59" s="313"/>
      <c r="K59" s="313"/>
      <c r="L59" s="313"/>
      <c r="M59" s="313"/>
      <c r="N59" s="313"/>
      <c r="O59" s="311"/>
      <c r="P59" s="311"/>
      <c r="Q59" s="311"/>
      <c r="R59" s="311"/>
      <c r="S59" s="392"/>
    </row>
    <row r="60" spans="2:19" ht="5.0999999999999996" customHeight="1" x14ac:dyDescent="0.25">
      <c r="B60" s="314"/>
      <c r="C60" s="317"/>
      <c r="D60" s="318"/>
      <c r="E60" s="308"/>
      <c r="F60" s="308"/>
      <c r="G60" s="308"/>
      <c r="H60" s="308"/>
      <c r="I60" s="308"/>
      <c r="J60" s="308"/>
      <c r="K60" s="308"/>
      <c r="L60" s="311"/>
      <c r="M60" s="311"/>
      <c r="N60" s="311"/>
      <c r="O60" s="311"/>
      <c r="P60" s="311"/>
      <c r="Q60" s="311"/>
      <c r="R60" s="311"/>
      <c r="S60" s="392"/>
    </row>
    <row r="61" spans="2:19" ht="14.25" customHeight="1" x14ac:dyDescent="0.25">
      <c r="B61" s="314"/>
      <c r="C61" s="317"/>
      <c r="D61" s="322" t="s">
        <v>255</v>
      </c>
      <c r="E61" s="575" t="s">
        <v>326</v>
      </c>
      <c r="F61" s="575"/>
      <c r="G61" s="575"/>
      <c r="H61" s="575"/>
      <c r="I61" s="575"/>
      <c r="J61" s="575"/>
      <c r="K61" s="575"/>
      <c r="L61" s="575"/>
      <c r="M61" s="575"/>
      <c r="N61" s="575"/>
      <c r="O61" s="575"/>
      <c r="P61" s="575"/>
      <c r="Q61" s="575"/>
      <c r="R61" s="575"/>
      <c r="S61" s="392"/>
    </row>
    <row r="62" spans="2:19" ht="5.0999999999999996" customHeight="1" x14ac:dyDescent="0.25">
      <c r="B62" s="314"/>
      <c r="C62" s="317"/>
      <c r="D62" s="318"/>
      <c r="E62" s="308"/>
      <c r="F62" s="308"/>
      <c r="G62" s="308"/>
      <c r="H62" s="308"/>
      <c r="I62" s="308"/>
      <c r="J62" s="308"/>
      <c r="K62" s="308"/>
      <c r="L62" s="311"/>
      <c r="M62" s="311"/>
      <c r="N62" s="311"/>
      <c r="O62" s="311"/>
      <c r="P62" s="311"/>
      <c r="Q62" s="311"/>
      <c r="R62" s="311"/>
      <c r="S62" s="392"/>
    </row>
    <row r="63" spans="2:19" x14ac:dyDescent="0.25">
      <c r="B63" s="314"/>
      <c r="C63" s="315" t="s">
        <v>327</v>
      </c>
      <c r="D63" s="390" t="s">
        <v>328</v>
      </c>
      <c r="E63" s="315"/>
      <c r="F63" s="315"/>
      <c r="G63" s="315"/>
      <c r="H63" s="317"/>
      <c r="I63" s="323"/>
      <c r="J63" s="313"/>
      <c r="K63" s="313"/>
      <c r="L63" s="313"/>
      <c r="M63" s="313"/>
      <c r="N63" s="313"/>
      <c r="O63" s="311"/>
      <c r="P63" s="311"/>
      <c r="Q63" s="311"/>
      <c r="R63" s="311"/>
      <c r="S63" s="392"/>
    </row>
    <row r="64" spans="2:19" ht="5.0999999999999996" customHeight="1" x14ac:dyDescent="0.25">
      <c r="B64" s="314"/>
      <c r="C64" s="317"/>
      <c r="D64" s="308"/>
      <c r="E64" s="308"/>
      <c r="F64" s="308"/>
      <c r="G64" s="308"/>
      <c r="H64" s="308"/>
      <c r="I64" s="308"/>
      <c r="J64" s="308"/>
      <c r="K64" s="308"/>
      <c r="L64" s="311"/>
      <c r="M64" s="311"/>
      <c r="N64" s="311"/>
      <c r="O64" s="311"/>
      <c r="P64" s="311"/>
      <c r="Q64" s="311"/>
      <c r="R64" s="311"/>
      <c r="S64" s="392"/>
    </row>
    <row r="65" spans="2:19" ht="14.25" customHeight="1" x14ac:dyDescent="0.25">
      <c r="B65" s="314"/>
      <c r="C65" s="317"/>
      <c r="D65" s="319" t="s">
        <v>255</v>
      </c>
      <c r="E65" s="575" t="s">
        <v>329</v>
      </c>
      <c r="F65" s="576"/>
      <c r="G65" s="576"/>
      <c r="H65" s="576"/>
      <c r="I65" s="576"/>
      <c r="J65" s="576"/>
      <c r="K65" s="576"/>
      <c r="L65" s="576"/>
      <c r="M65" s="576"/>
      <c r="N65" s="576"/>
      <c r="O65" s="576"/>
      <c r="P65" s="576"/>
      <c r="Q65" s="311"/>
      <c r="R65" s="311"/>
      <c r="S65" s="392"/>
    </row>
    <row r="66" spans="2:19" ht="14.25" customHeight="1" x14ac:dyDescent="0.25">
      <c r="B66" s="314"/>
      <c r="C66" s="317"/>
      <c r="D66" s="319" t="s">
        <v>255</v>
      </c>
      <c r="E66" s="575" t="s">
        <v>338</v>
      </c>
      <c r="F66" s="576"/>
      <c r="G66" s="576"/>
      <c r="H66" s="576"/>
      <c r="I66" s="576"/>
      <c r="J66" s="576"/>
      <c r="K66" s="576"/>
      <c r="L66" s="311"/>
      <c r="M66" s="311"/>
      <c r="N66" s="311"/>
      <c r="O66" s="75"/>
      <c r="P66" s="75"/>
      <c r="Q66" s="75"/>
      <c r="R66" s="75"/>
      <c r="S66" s="392"/>
    </row>
    <row r="67" spans="2:19" ht="14.25" customHeight="1" x14ac:dyDescent="0.25">
      <c r="B67" s="314"/>
      <c r="C67" s="317"/>
      <c r="D67" s="322" t="s">
        <v>255</v>
      </c>
      <c r="E67" s="575" t="s">
        <v>330</v>
      </c>
      <c r="F67" s="575"/>
      <c r="G67" s="575"/>
      <c r="H67" s="575"/>
      <c r="I67" s="575"/>
      <c r="J67" s="575"/>
      <c r="K67" s="575"/>
      <c r="L67" s="575"/>
      <c r="M67" s="575"/>
      <c r="N67" s="575"/>
      <c r="O67" s="393"/>
      <c r="P67" s="393"/>
      <c r="Q67" s="317"/>
      <c r="R67" s="317"/>
      <c r="S67" s="392"/>
    </row>
    <row r="68" spans="2:19" ht="14.25" customHeight="1" x14ac:dyDescent="0.25">
      <c r="B68" s="314"/>
      <c r="C68" s="317"/>
      <c r="D68" s="322" t="s">
        <v>255</v>
      </c>
      <c r="E68" s="575" t="s">
        <v>331</v>
      </c>
      <c r="F68" s="575"/>
      <c r="G68" s="575"/>
      <c r="H68" s="575"/>
      <c r="I68" s="575"/>
      <c r="J68" s="575"/>
      <c r="K68" s="575"/>
      <c r="L68" s="575"/>
      <c r="M68" s="575"/>
      <c r="N68" s="575"/>
      <c r="O68" s="575"/>
      <c r="P68" s="575"/>
      <c r="Q68" s="575"/>
      <c r="R68" s="575"/>
      <c r="S68" s="392"/>
    </row>
    <row r="69" spans="2:19" ht="5.0999999999999996" customHeight="1" x14ac:dyDescent="0.25">
      <c r="B69" s="314"/>
      <c r="C69" s="317"/>
      <c r="D69" s="317"/>
      <c r="E69" s="317"/>
      <c r="F69" s="317"/>
      <c r="G69" s="317"/>
      <c r="H69" s="317"/>
      <c r="I69" s="317"/>
      <c r="J69" s="317"/>
      <c r="K69" s="317"/>
      <c r="L69" s="326"/>
      <c r="M69" s="326"/>
      <c r="N69" s="326"/>
      <c r="O69" s="326"/>
      <c r="P69" s="326"/>
      <c r="Q69" s="326"/>
      <c r="R69" s="326"/>
      <c r="S69" s="392"/>
    </row>
    <row r="70" spans="2:19" hidden="1" x14ac:dyDescent="0.25">
      <c r="B70" s="314"/>
      <c r="C70" s="317"/>
      <c r="D70" s="574" t="s">
        <v>332</v>
      </c>
      <c r="E70" s="574"/>
      <c r="F70" s="574"/>
      <c r="G70" s="574"/>
      <c r="H70" s="574"/>
      <c r="I70" s="574"/>
      <c r="J70" s="574"/>
      <c r="K70" s="574"/>
      <c r="L70" s="574"/>
      <c r="M70" s="574"/>
      <c r="N70" s="574"/>
      <c r="O70" s="574"/>
      <c r="P70" s="574"/>
      <c r="Q70" s="574"/>
      <c r="R70" s="574"/>
      <c r="S70" s="392"/>
    </row>
    <row r="71" spans="2:19" ht="5.0999999999999996" hidden="1" customHeight="1" x14ac:dyDescent="0.25">
      <c r="B71" s="314"/>
      <c r="C71" s="317"/>
      <c r="D71" s="317"/>
      <c r="E71" s="317"/>
      <c r="F71" s="317"/>
      <c r="G71" s="317"/>
      <c r="H71" s="317"/>
      <c r="I71" s="317"/>
      <c r="J71" s="317"/>
      <c r="K71" s="317"/>
      <c r="L71" s="317"/>
      <c r="M71" s="326"/>
      <c r="N71" s="326"/>
      <c r="O71" s="317"/>
      <c r="P71" s="317"/>
      <c r="Q71" s="317"/>
      <c r="R71" s="317"/>
      <c r="S71" s="392"/>
    </row>
    <row r="72" spans="2:19" ht="14.25" hidden="1" customHeight="1" x14ac:dyDescent="0.25">
      <c r="B72" s="314"/>
      <c r="C72" s="317"/>
      <c r="D72" s="327" t="s">
        <v>255</v>
      </c>
      <c r="E72" s="575" t="s">
        <v>333</v>
      </c>
      <c r="F72" s="575"/>
      <c r="G72" s="575"/>
      <c r="H72" s="575"/>
      <c r="I72" s="575"/>
      <c r="J72" s="575"/>
      <c r="K72" s="575"/>
      <c r="L72" s="575"/>
      <c r="M72" s="575"/>
      <c r="N72" s="575"/>
      <c r="O72" s="317"/>
      <c r="P72" s="317"/>
      <c r="Q72" s="317"/>
      <c r="R72" s="317"/>
      <c r="S72" s="392"/>
    </row>
    <row r="73" spans="2:19" hidden="1" x14ac:dyDescent="0.25">
      <c r="B73" s="314"/>
      <c r="C73" s="317"/>
      <c r="D73" s="327"/>
      <c r="E73" s="327" t="s">
        <v>255</v>
      </c>
      <c r="F73" s="324" t="s">
        <v>334</v>
      </c>
      <c r="G73" s="324"/>
      <c r="H73" s="324"/>
      <c r="I73" s="324"/>
      <c r="J73" s="313"/>
      <c r="K73" s="313"/>
      <c r="L73" s="313"/>
      <c r="M73" s="313"/>
      <c r="N73" s="313"/>
      <c r="O73" s="317"/>
      <c r="P73" s="317"/>
      <c r="Q73" s="317"/>
      <c r="R73" s="317"/>
      <c r="S73" s="392"/>
    </row>
    <row r="74" spans="2:19" hidden="1" x14ac:dyDescent="0.25">
      <c r="B74" s="314"/>
      <c r="C74" s="317"/>
      <c r="D74" s="327"/>
      <c r="E74" s="327" t="s">
        <v>255</v>
      </c>
      <c r="F74" s="324" t="s">
        <v>335</v>
      </c>
      <c r="G74" s="313"/>
      <c r="H74" s="313"/>
      <c r="I74" s="313"/>
      <c r="J74" s="313"/>
      <c r="K74" s="313"/>
      <c r="L74" s="313"/>
      <c r="M74" s="313"/>
      <c r="N74" s="313"/>
      <c r="O74" s="317"/>
      <c r="P74" s="317"/>
      <c r="Q74" s="317"/>
      <c r="R74" s="317"/>
      <c r="S74" s="392"/>
    </row>
    <row r="75" spans="2:19" hidden="1" x14ac:dyDescent="0.25">
      <c r="B75" s="314"/>
      <c r="C75" s="317"/>
      <c r="D75" s="327"/>
      <c r="E75" s="327" t="s">
        <v>255</v>
      </c>
      <c r="F75" s="324" t="s">
        <v>336</v>
      </c>
      <c r="G75" s="313"/>
      <c r="H75" s="328"/>
      <c r="I75" s="328"/>
      <c r="J75" s="328"/>
      <c r="K75" s="328"/>
      <c r="L75" s="328"/>
      <c r="M75" s="328"/>
      <c r="N75" s="328"/>
      <c r="O75" s="328"/>
      <c r="P75" s="328"/>
      <c r="Q75" s="328"/>
      <c r="R75" s="328"/>
      <c r="S75" s="392"/>
    </row>
    <row r="76" spans="2:19" ht="14.25" hidden="1" customHeight="1" x14ac:dyDescent="0.25">
      <c r="B76" s="314"/>
      <c r="C76" s="317"/>
      <c r="D76" s="327" t="s">
        <v>255</v>
      </c>
      <c r="E76" s="575" t="s">
        <v>337</v>
      </c>
      <c r="F76" s="575"/>
      <c r="G76" s="575"/>
      <c r="H76" s="575"/>
      <c r="I76" s="575"/>
      <c r="J76" s="575"/>
      <c r="K76" s="575"/>
      <c r="L76" s="575"/>
      <c r="M76" s="575"/>
      <c r="N76" s="575"/>
      <c r="O76" s="317"/>
      <c r="P76" s="317"/>
      <c r="Q76" s="317"/>
      <c r="R76" s="317"/>
      <c r="S76" s="392"/>
    </row>
    <row r="77" spans="2:19" ht="14.25" hidden="1" customHeight="1" x14ac:dyDescent="0.25">
      <c r="B77" s="314"/>
      <c r="C77" s="317"/>
      <c r="D77" s="322" t="s">
        <v>255</v>
      </c>
      <c r="E77" s="575" t="s">
        <v>330</v>
      </c>
      <c r="F77" s="575"/>
      <c r="G77" s="575"/>
      <c r="H77" s="575"/>
      <c r="I77" s="575"/>
      <c r="J77" s="575"/>
      <c r="K77" s="575"/>
      <c r="L77" s="575"/>
      <c r="M77" s="575"/>
      <c r="N77" s="575"/>
      <c r="O77" s="317"/>
      <c r="P77" s="317"/>
      <c r="Q77" s="317"/>
      <c r="R77" s="317"/>
      <c r="S77" s="392"/>
    </row>
    <row r="78" spans="2:19" ht="14.25" hidden="1" customHeight="1" x14ac:dyDescent="0.25">
      <c r="B78" s="314"/>
      <c r="C78" s="317"/>
      <c r="D78" s="319" t="s">
        <v>255</v>
      </c>
      <c r="E78" s="575" t="s">
        <v>338</v>
      </c>
      <c r="F78" s="576"/>
      <c r="G78" s="576"/>
      <c r="H78" s="576"/>
      <c r="I78" s="576"/>
      <c r="J78" s="576"/>
      <c r="K78" s="576"/>
      <c r="L78" s="576"/>
      <c r="M78" s="576"/>
      <c r="N78" s="576"/>
      <c r="O78" s="576"/>
      <c r="P78" s="576"/>
      <c r="Q78" s="311"/>
      <c r="R78" s="311"/>
      <c r="S78" s="392"/>
    </row>
    <row r="79" spans="2:19" ht="5.0999999999999996" hidden="1" customHeight="1" x14ac:dyDescent="0.25">
      <c r="B79" s="314"/>
      <c r="C79" s="317"/>
      <c r="D79" s="319"/>
      <c r="E79" s="313"/>
      <c r="F79" s="324"/>
      <c r="G79" s="324"/>
      <c r="H79" s="324"/>
      <c r="I79" s="324"/>
      <c r="J79" s="324"/>
      <c r="K79" s="324"/>
      <c r="L79" s="324"/>
      <c r="M79" s="324"/>
      <c r="N79" s="324"/>
      <c r="O79" s="324"/>
      <c r="P79" s="324"/>
      <c r="Q79" s="311"/>
      <c r="R79" s="311"/>
      <c r="S79" s="392"/>
    </row>
    <row r="80" spans="2:19" hidden="1" x14ac:dyDescent="0.25">
      <c r="B80" s="314"/>
      <c r="C80" s="317"/>
      <c r="D80" s="574" t="s">
        <v>339</v>
      </c>
      <c r="E80" s="574"/>
      <c r="F80" s="574"/>
      <c r="G80" s="574"/>
      <c r="H80" s="574"/>
      <c r="I80" s="574"/>
      <c r="J80" s="574"/>
      <c r="K80" s="574"/>
      <c r="L80" s="574"/>
      <c r="M80" s="574"/>
      <c r="N80" s="574"/>
      <c r="O80" s="574"/>
      <c r="P80" s="574"/>
      <c r="Q80" s="574"/>
      <c r="R80" s="574"/>
      <c r="S80" s="392"/>
    </row>
    <row r="81" spans="2:19" ht="14.25" hidden="1" customHeight="1" x14ac:dyDescent="0.25">
      <c r="B81" s="314"/>
      <c r="C81" s="317"/>
      <c r="D81" s="319" t="s">
        <v>255</v>
      </c>
      <c r="E81" s="575" t="s">
        <v>340</v>
      </c>
      <c r="F81" s="576"/>
      <c r="G81" s="576"/>
      <c r="H81" s="576"/>
      <c r="I81" s="576"/>
      <c r="J81" s="576"/>
      <c r="K81" s="576"/>
      <c r="L81" s="576"/>
      <c r="M81" s="576"/>
      <c r="N81" s="576"/>
      <c r="O81" s="576"/>
      <c r="P81" s="576"/>
      <c r="Q81" s="311"/>
      <c r="R81" s="311"/>
      <c r="S81" s="392"/>
    </row>
    <row r="82" spans="2:19" ht="5.0999999999999996" customHeight="1" x14ac:dyDescent="0.25">
      <c r="B82" s="314"/>
      <c r="C82" s="317"/>
      <c r="D82" s="319"/>
      <c r="E82" s="575"/>
      <c r="F82" s="575"/>
      <c r="G82" s="575"/>
      <c r="H82" s="575"/>
      <c r="I82" s="575"/>
      <c r="J82" s="575"/>
      <c r="K82" s="575"/>
      <c r="L82" s="575"/>
      <c r="M82" s="575"/>
      <c r="N82" s="575"/>
      <c r="O82" s="575"/>
      <c r="P82" s="575"/>
      <c r="Q82" s="575"/>
      <c r="R82" s="575"/>
      <c r="S82" s="392"/>
    </row>
    <row r="83" spans="2:19" x14ac:dyDescent="0.25">
      <c r="B83" s="314"/>
      <c r="C83" s="315" t="s">
        <v>341</v>
      </c>
      <c r="D83" s="390" t="s">
        <v>342</v>
      </c>
      <c r="E83" s="315"/>
      <c r="F83" s="315"/>
      <c r="G83" s="317"/>
      <c r="H83" s="317"/>
      <c r="I83" s="317"/>
      <c r="J83" s="317"/>
      <c r="K83" s="317"/>
      <c r="L83" s="317"/>
      <c r="M83" s="317"/>
      <c r="N83" s="317"/>
      <c r="O83" s="317"/>
      <c r="P83" s="317"/>
      <c r="Q83" s="317"/>
      <c r="R83" s="317"/>
      <c r="S83" s="392"/>
    </row>
    <row r="84" spans="2:19" x14ac:dyDescent="0.25">
      <c r="B84" s="314"/>
      <c r="C84" s="317"/>
      <c r="D84" s="317"/>
      <c r="E84" s="317" t="s">
        <v>343</v>
      </c>
      <c r="F84" s="317"/>
      <c r="G84" s="317"/>
      <c r="H84" s="317"/>
      <c r="I84" s="317"/>
      <c r="J84" s="317"/>
      <c r="K84" s="317"/>
      <c r="L84" s="317"/>
      <c r="M84" s="317"/>
      <c r="N84" s="317"/>
      <c r="O84" s="317"/>
      <c r="P84" s="317"/>
      <c r="Q84" s="317"/>
      <c r="R84" s="317"/>
      <c r="S84" s="392"/>
    </row>
    <row r="85" spans="2:19" ht="5.0999999999999996" customHeight="1" x14ac:dyDescent="0.25">
      <c r="B85" s="314"/>
      <c r="C85" s="317"/>
      <c r="D85" s="317"/>
      <c r="E85" s="317"/>
      <c r="F85" s="317"/>
      <c r="G85" s="317"/>
      <c r="H85" s="317"/>
      <c r="I85" s="317"/>
      <c r="J85" s="317"/>
      <c r="K85" s="317"/>
      <c r="L85" s="317"/>
      <c r="M85" s="317"/>
      <c r="N85" s="317"/>
      <c r="O85" s="317"/>
      <c r="P85" s="317"/>
      <c r="Q85" s="317"/>
      <c r="R85" s="317"/>
      <c r="S85" s="392"/>
    </row>
    <row r="86" spans="2:19" x14ac:dyDescent="0.25">
      <c r="B86" s="314"/>
      <c r="C86" s="315" t="s">
        <v>344</v>
      </c>
      <c r="D86" s="390" t="s">
        <v>345</v>
      </c>
      <c r="E86" s="315"/>
      <c r="F86" s="317"/>
      <c r="G86" s="317"/>
      <c r="H86" s="317"/>
      <c r="I86" s="317"/>
      <c r="J86" s="317"/>
      <c r="K86" s="317"/>
      <c r="L86" s="317"/>
      <c r="M86" s="317"/>
      <c r="N86" s="317"/>
      <c r="O86" s="317"/>
      <c r="P86" s="317"/>
      <c r="Q86" s="317"/>
      <c r="R86" s="317"/>
      <c r="S86" s="392"/>
    </row>
    <row r="87" spans="2:19" ht="14.25" customHeight="1" x14ac:dyDescent="0.25">
      <c r="B87" s="314"/>
      <c r="C87" s="317"/>
      <c r="D87" s="319"/>
      <c r="E87" s="575" t="s">
        <v>346</v>
      </c>
      <c r="F87" s="575"/>
      <c r="G87" s="575"/>
      <c r="H87" s="575"/>
      <c r="I87" s="575"/>
      <c r="J87" s="575"/>
      <c r="K87" s="575"/>
      <c r="L87" s="575"/>
      <c r="M87" s="575"/>
      <c r="N87" s="575"/>
      <c r="O87" s="575"/>
      <c r="P87" s="575"/>
      <c r="Q87" s="575"/>
      <c r="R87" s="575"/>
      <c r="S87" s="392"/>
    </row>
    <row r="88" spans="2:19" ht="5.0999999999999996" customHeight="1" x14ac:dyDescent="0.25">
      <c r="B88" s="314"/>
      <c r="C88" s="317"/>
      <c r="D88" s="319"/>
      <c r="E88" s="313"/>
      <c r="F88" s="324"/>
      <c r="G88" s="324"/>
      <c r="H88" s="324"/>
      <c r="I88" s="324"/>
      <c r="J88" s="324"/>
      <c r="K88" s="324"/>
      <c r="L88" s="324"/>
      <c r="M88" s="324"/>
      <c r="N88" s="324"/>
      <c r="O88" s="324"/>
      <c r="P88" s="324"/>
      <c r="Q88" s="311"/>
      <c r="R88" s="311"/>
      <c r="S88" s="392"/>
    </row>
    <row r="89" spans="2:19" x14ac:dyDescent="0.25">
      <c r="B89" s="314"/>
      <c r="C89" s="315" t="s">
        <v>347</v>
      </c>
      <c r="D89" s="390" t="s">
        <v>348</v>
      </c>
      <c r="E89" s="315"/>
      <c r="F89" s="315"/>
      <c r="G89" s="315"/>
      <c r="H89" s="317"/>
      <c r="I89" s="323"/>
      <c r="J89" s="313"/>
      <c r="K89" s="324"/>
      <c r="L89" s="324"/>
      <c r="M89" s="324"/>
      <c r="N89" s="324"/>
      <c r="O89" s="324"/>
      <c r="P89" s="324"/>
      <c r="Q89" s="311"/>
      <c r="R89" s="311"/>
      <c r="S89" s="392"/>
    </row>
    <row r="90" spans="2:19" x14ac:dyDescent="0.25">
      <c r="B90" s="314"/>
      <c r="C90" s="317"/>
      <c r="D90" s="319"/>
      <c r="E90" s="575"/>
      <c r="F90" s="575"/>
      <c r="G90" s="575"/>
      <c r="H90" s="575"/>
      <c r="I90" s="575"/>
      <c r="J90" s="575"/>
      <c r="K90" s="575"/>
      <c r="L90" s="575"/>
      <c r="M90" s="575"/>
      <c r="N90" s="575"/>
      <c r="O90" s="575"/>
      <c r="P90" s="575"/>
      <c r="Q90" s="575"/>
      <c r="R90" s="575"/>
      <c r="S90" s="392"/>
    </row>
    <row r="91" spans="2:19" x14ac:dyDescent="0.25">
      <c r="B91" s="329"/>
      <c r="C91" s="330"/>
      <c r="D91" s="330"/>
      <c r="E91" s="330"/>
      <c r="F91" s="330"/>
      <c r="G91" s="330"/>
      <c r="H91" s="330"/>
      <c r="I91" s="330"/>
      <c r="J91" s="330"/>
      <c r="K91" s="330"/>
      <c r="L91" s="331"/>
      <c r="M91" s="331"/>
      <c r="N91" s="331"/>
      <c r="O91" s="331"/>
      <c r="P91" s="331"/>
      <c r="Q91" s="331"/>
      <c r="R91" s="331"/>
      <c r="S91" s="394"/>
    </row>
  </sheetData>
  <mergeCells count="55">
    <mergeCell ref="L10:M10"/>
    <mergeCell ref="N10:O10"/>
    <mergeCell ref="P10:Q10"/>
    <mergeCell ref="C6:I6"/>
    <mergeCell ref="J6:M6"/>
    <mergeCell ref="N6:R6"/>
    <mergeCell ref="C8:F8"/>
    <mergeCell ref="G8:H8"/>
    <mergeCell ref="L18:M18"/>
    <mergeCell ref="N18:O18"/>
    <mergeCell ref="P18:Q18"/>
    <mergeCell ref="L25:M25"/>
    <mergeCell ref="N25:O25"/>
    <mergeCell ref="P25:Q25"/>
    <mergeCell ref="L28:M28"/>
    <mergeCell ref="N28:O28"/>
    <mergeCell ref="P28:Q28"/>
    <mergeCell ref="L29:M29"/>
    <mergeCell ref="N29:O29"/>
    <mergeCell ref="P29:Q29"/>
    <mergeCell ref="L30:M30"/>
    <mergeCell ref="N30:O30"/>
    <mergeCell ref="P30:Q30"/>
    <mergeCell ref="L32:M32"/>
    <mergeCell ref="N32:O32"/>
    <mergeCell ref="P32:Q32"/>
    <mergeCell ref="E52:R52"/>
    <mergeCell ref="D36:I36"/>
    <mergeCell ref="D38:R38"/>
    <mergeCell ref="D42:R42"/>
    <mergeCell ref="E44:R44"/>
    <mergeCell ref="E45:R45"/>
    <mergeCell ref="E46:R46"/>
    <mergeCell ref="E48:R48"/>
    <mergeCell ref="D49:M49"/>
    <mergeCell ref="N49:R49"/>
    <mergeCell ref="E50:R50"/>
    <mergeCell ref="E51:R51"/>
    <mergeCell ref="E78:P78"/>
    <mergeCell ref="E56:R56"/>
    <mergeCell ref="E57:R57"/>
    <mergeCell ref="E61:R61"/>
    <mergeCell ref="E65:P65"/>
    <mergeCell ref="E66:K66"/>
    <mergeCell ref="E67:N67"/>
    <mergeCell ref="E68:R68"/>
    <mergeCell ref="D70:R70"/>
    <mergeCell ref="E72:N72"/>
    <mergeCell ref="E76:N76"/>
    <mergeCell ref="E77:N77"/>
    <mergeCell ref="D80:R80"/>
    <mergeCell ref="E81:P81"/>
    <mergeCell ref="E82:R82"/>
    <mergeCell ref="E87:R87"/>
    <mergeCell ref="E90:R90"/>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9E12-D0B1-4807-8522-D41D85976D4E}">
  <sheetPr>
    <pageSetUpPr fitToPage="1"/>
  </sheetPr>
  <dimension ref="A2:S106"/>
  <sheetViews>
    <sheetView showGridLines="0" zoomScaleNormal="100" workbookViewId="0">
      <selection activeCell="B20" sqref="B20"/>
    </sheetView>
  </sheetViews>
  <sheetFormatPr baseColWidth="10" defaultColWidth="9.109375" defaultRowHeight="13.8" x14ac:dyDescent="0.25"/>
  <cols>
    <col min="1" max="1" width="2.6640625" style="75" customWidth="1"/>
    <col min="2" max="2" width="1.6640625" style="75" customWidth="1"/>
    <col min="3" max="3" width="4.5546875" style="75" customWidth="1"/>
    <col min="4" max="5" width="5.6640625" style="75" customWidth="1"/>
    <col min="6" max="6" width="8.44140625" style="75" customWidth="1"/>
    <col min="7" max="7" width="14.44140625" style="75" customWidth="1"/>
    <col min="8" max="8" width="20.6640625" style="75" customWidth="1"/>
    <col min="9" max="9" width="29.33203125" style="75" customWidth="1"/>
    <col min="10" max="10" width="36.88671875" style="75" customWidth="1"/>
    <col min="11" max="11" width="7.6640625" style="75" customWidth="1"/>
    <col min="12" max="13" width="14.6640625" style="76" customWidth="1"/>
    <col min="14" max="14" width="1.6640625" style="75" customWidth="1"/>
    <col min="15" max="15" width="2.6640625" style="75" customWidth="1"/>
    <col min="16" max="16" width="1.6640625" style="75" customWidth="1"/>
    <col min="17" max="17" width="9.109375" style="75" hidden="1" customWidth="1"/>
    <col min="18" max="16384" width="9.109375" style="75"/>
  </cols>
  <sheetData>
    <row r="2" spans="1:19" s="4" customFormat="1" ht="29.85" customHeight="1" x14ac:dyDescent="0.3">
      <c r="A2" s="14" t="str">
        <f>TAB00!B55&amp;" : "&amp;TAB00!C55</f>
        <v>TAB4.4.2 : Tarifs de prélèvement basse tension - 2029</v>
      </c>
      <c r="B2" s="32"/>
      <c r="C2" s="32"/>
      <c r="D2" s="32"/>
      <c r="E2" s="32"/>
      <c r="F2" s="32"/>
      <c r="G2" s="32"/>
      <c r="H2" s="32"/>
      <c r="I2" s="32"/>
      <c r="J2" s="32"/>
      <c r="K2" s="32"/>
      <c r="L2" s="32"/>
      <c r="M2" s="32"/>
      <c r="N2" s="32"/>
      <c r="O2" s="32"/>
      <c r="P2" s="32"/>
      <c r="Q2" s="32"/>
      <c r="R2" s="32"/>
      <c r="S2" s="32"/>
    </row>
    <row r="3" spans="1:19" ht="14.4" x14ac:dyDescent="0.3">
      <c r="B3" s="395"/>
      <c r="C3" s="395"/>
      <c r="D3" s="395"/>
      <c r="E3" s="395"/>
      <c r="F3" s="395"/>
      <c r="G3" s="395"/>
      <c r="H3" s="395"/>
      <c r="I3" s="395"/>
      <c r="J3" s="395"/>
      <c r="K3" s="395"/>
      <c r="L3" s="395"/>
      <c r="M3" s="395"/>
      <c r="N3" s="395"/>
      <c r="O3" s="395"/>
      <c r="P3" s="395"/>
      <c r="Q3" s="395"/>
    </row>
    <row r="4" spans="1:19" ht="14.4" x14ac:dyDescent="0.3">
      <c r="B4" s="395"/>
      <c r="C4" s="395"/>
      <c r="D4" s="395"/>
      <c r="E4" s="395"/>
      <c r="F4" s="395"/>
      <c r="G4" s="395"/>
      <c r="H4" s="395"/>
      <c r="I4" s="395"/>
      <c r="J4" s="395"/>
      <c r="K4" s="395"/>
      <c r="L4" s="395"/>
      <c r="M4" s="395"/>
      <c r="N4" s="395"/>
      <c r="O4" s="395"/>
      <c r="P4" s="395"/>
      <c r="Q4" s="395"/>
    </row>
    <row r="5" spans="1:19" x14ac:dyDescent="0.25">
      <c r="B5" s="396"/>
      <c r="C5" s="397"/>
      <c r="D5" s="397"/>
      <c r="E5" s="397"/>
      <c r="F5" s="397"/>
      <c r="G5" s="397"/>
      <c r="H5" s="397"/>
      <c r="I5" s="397"/>
      <c r="J5" s="397"/>
      <c r="K5" s="397"/>
      <c r="L5" s="398"/>
      <c r="M5" s="398"/>
      <c r="N5" s="399"/>
      <c r="O5" s="400"/>
      <c r="P5" s="400"/>
      <c r="Q5" s="400"/>
    </row>
    <row r="6" spans="1:19" ht="15.6" x14ac:dyDescent="0.3">
      <c r="B6" s="401"/>
      <c r="C6" s="618" t="s">
        <v>110</v>
      </c>
      <c r="D6" s="618"/>
      <c r="E6" s="618"/>
      <c r="F6" s="618"/>
      <c r="G6" s="618"/>
      <c r="H6" s="618"/>
      <c r="I6" s="619" t="s">
        <v>421</v>
      </c>
      <c r="J6" s="619"/>
      <c r="K6" s="402"/>
      <c r="L6" s="620" t="s">
        <v>422</v>
      </c>
      <c r="M6" s="620"/>
      <c r="N6" s="403"/>
      <c r="O6" s="400"/>
      <c r="P6" s="400"/>
      <c r="Q6" s="400"/>
    </row>
    <row r="7" spans="1:19" ht="7.35" customHeight="1" x14ac:dyDescent="0.3">
      <c r="B7" s="401"/>
      <c r="C7" s="400"/>
      <c r="D7" s="404"/>
      <c r="E7" s="400"/>
      <c r="F7" s="400"/>
      <c r="G7" s="400"/>
      <c r="H7" s="400"/>
      <c r="I7" s="400"/>
      <c r="J7" s="400"/>
      <c r="K7" s="400"/>
      <c r="L7" s="405"/>
      <c r="M7" s="405"/>
      <c r="N7" s="403"/>
      <c r="O7" s="400"/>
      <c r="P7" s="400"/>
      <c r="Q7" s="400"/>
    </row>
    <row r="8" spans="1:19" x14ac:dyDescent="0.25">
      <c r="B8" s="401"/>
      <c r="C8" s="621" t="s">
        <v>111</v>
      </c>
      <c r="D8" s="621"/>
      <c r="E8" s="621"/>
      <c r="F8" s="621"/>
      <c r="G8" s="581" t="str">
        <f>"du 01.01.20"&amp;RIGHT(A2,2)&amp;" au 31.12.20"&amp;RIGHT(A2,2)</f>
        <v>du 01.01.2029 au 31.12.2029</v>
      </c>
      <c r="H8" s="581"/>
      <c r="I8" s="406"/>
      <c r="J8" s="400"/>
      <c r="K8" s="400"/>
      <c r="L8" s="405"/>
      <c r="M8" s="405"/>
      <c r="N8" s="403"/>
      <c r="O8" s="400"/>
      <c r="P8" s="400"/>
      <c r="Q8" s="400"/>
    </row>
    <row r="9" spans="1:19" ht="14.4" thickBot="1" x14ac:dyDescent="0.3">
      <c r="B9" s="401"/>
      <c r="C9" s="400"/>
      <c r="D9" s="407"/>
      <c r="E9" s="400"/>
      <c r="F9" s="400"/>
      <c r="G9" s="400"/>
      <c r="H9" s="400"/>
      <c r="I9" s="400"/>
      <c r="J9" s="400"/>
      <c r="K9" s="400"/>
      <c r="L9" s="408"/>
      <c r="M9" s="408"/>
      <c r="N9" s="403"/>
      <c r="O9" s="400"/>
      <c r="P9" s="400"/>
      <c r="Q9" s="400"/>
    </row>
    <row r="10" spans="1:19" s="243" customFormat="1" ht="21" thickBot="1" x14ac:dyDescent="0.3">
      <c r="B10" s="409"/>
      <c r="C10" s="410"/>
      <c r="D10" s="411"/>
      <c r="E10" s="411"/>
      <c r="F10" s="411"/>
      <c r="G10" s="411"/>
      <c r="H10" s="411"/>
      <c r="I10" s="411"/>
      <c r="J10" s="412"/>
      <c r="K10" s="413" t="s">
        <v>97</v>
      </c>
      <c r="L10" s="616" t="s">
        <v>8</v>
      </c>
      <c r="M10" s="617"/>
      <c r="N10" s="415"/>
      <c r="O10" s="416"/>
      <c r="P10" s="416"/>
      <c r="Q10" s="416"/>
    </row>
    <row r="11" spans="1:19" ht="41.85" customHeight="1" thickBot="1" x14ac:dyDescent="0.3">
      <c r="B11" s="401"/>
      <c r="C11" s="417"/>
      <c r="D11" s="400"/>
      <c r="E11" s="400"/>
      <c r="F11" s="400"/>
      <c r="G11" s="400"/>
      <c r="H11" s="400"/>
      <c r="I11" s="400"/>
      <c r="J11" s="418"/>
      <c r="K11" s="419"/>
      <c r="L11" s="275" t="s">
        <v>423</v>
      </c>
      <c r="M11" s="276" t="s">
        <v>424</v>
      </c>
      <c r="N11" s="403"/>
      <c r="O11" s="400"/>
      <c r="P11" s="400"/>
      <c r="Q11" s="400"/>
    </row>
    <row r="12" spans="1:19" ht="14.4" thickBot="1" x14ac:dyDescent="0.3">
      <c r="B12" s="401"/>
      <c r="C12" s="417"/>
      <c r="D12" s="400"/>
      <c r="E12" s="400"/>
      <c r="F12" s="400"/>
      <c r="G12" s="400"/>
      <c r="H12" s="400"/>
      <c r="I12" s="400"/>
      <c r="J12" s="418"/>
      <c r="K12" s="419"/>
      <c r="L12" s="420"/>
      <c r="M12" s="414"/>
      <c r="N12" s="403"/>
      <c r="O12" s="400"/>
      <c r="P12" s="400"/>
      <c r="Q12" s="400"/>
    </row>
    <row r="13" spans="1:19" x14ac:dyDescent="0.25">
      <c r="B13" s="401"/>
      <c r="C13" s="417"/>
      <c r="D13" s="158" t="s">
        <v>11</v>
      </c>
      <c r="E13" s="158"/>
      <c r="F13" s="158"/>
      <c r="G13" s="158"/>
      <c r="H13" s="400"/>
      <c r="I13" s="400"/>
      <c r="J13" s="418"/>
      <c r="K13" s="418"/>
      <c r="L13" s="421"/>
      <c r="M13" s="422"/>
      <c r="N13" s="403"/>
      <c r="O13" s="400"/>
      <c r="P13" s="400"/>
      <c r="Q13" s="400"/>
    </row>
    <row r="14" spans="1:19" x14ac:dyDescent="0.25">
      <c r="B14" s="401"/>
      <c r="C14" s="417"/>
      <c r="D14" s="158"/>
      <c r="E14" s="158" t="s">
        <v>12</v>
      </c>
      <c r="F14" s="158"/>
      <c r="G14" s="158"/>
      <c r="H14" s="400"/>
      <c r="I14" s="400"/>
      <c r="J14" s="418"/>
      <c r="K14" s="418"/>
      <c r="L14" s="423"/>
      <c r="M14" s="424"/>
      <c r="N14" s="403"/>
      <c r="O14" s="400"/>
      <c r="P14" s="400"/>
      <c r="Q14" s="400"/>
    </row>
    <row r="15" spans="1:19" x14ac:dyDescent="0.25">
      <c r="B15" s="401"/>
      <c r="C15" s="417"/>
      <c r="D15" s="400"/>
      <c r="E15" s="400"/>
      <c r="F15" s="159" t="s">
        <v>425</v>
      </c>
      <c r="G15" s="425"/>
      <c r="H15" s="400"/>
      <c r="I15" s="400"/>
      <c r="J15" s="418"/>
      <c r="K15" s="426"/>
      <c r="L15" s="427"/>
      <c r="M15" s="428"/>
      <c r="N15" s="403"/>
      <c r="O15" s="400"/>
      <c r="P15" s="400"/>
      <c r="Q15" s="400"/>
    </row>
    <row r="16" spans="1:19" x14ac:dyDescent="0.25">
      <c r="B16" s="401"/>
      <c r="C16" s="417"/>
      <c r="D16" s="400"/>
      <c r="E16" s="400"/>
      <c r="F16" s="159"/>
      <c r="G16" s="429" t="s">
        <v>426</v>
      </c>
      <c r="H16" s="429"/>
      <c r="I16" s="430"/>
      <c r="J16" s="431" t="s">
        <v>252</v>
      </c>
      <c r="K16" s="95" t="s">
        <v>269</v>
      </c>
      <c r="L16" s="432">
        <v>0</v>
      </c>
      <c r="M16" s="277" t="s">
        <v>255</v>
      </c>
      <c r="N16" s="403"/>
      <c r="O16" s="400"/>
      <c r="P16" s="400"/>
      <c r="Q16" s="400"/>
    </row>
    <row r="17" spans="2:17" x14ac:dyDescent="0.25">
      <c r="B17" s="401"/>
      <c r="C17" s="417"/>
      <c r="D17" s="400"/>
      <c r="E17" s="400"/>
      <c r="F17" s="400"/>
      <c r="G17" s="429" t="s">
        <v>427</v>
      </c>
      <c r="H17" s="429"/>
      <c r="I17" s="430"/>
      <c r="J17" s="431" t="s">
        <v>252</v>
      </c>
      <c r="K17" s="95" t="s">
        <v>269</v>
      </c>
      <c r="L17" s="432">
        <v>0</v>
      </c>
      <c r="M17" s="277" t="s">
        <v>255</v>
      </c>
      <c r="N17" s="403"/>
      <c r="O17" s="400"/>
      <c r="P17" s="400"/>
      <c r="Q17" s="400"/>
    </row>
    <row r="18" spans="2:17" x14ac:dyDescent="0.25">
      <c r="B18" s="401"/>
      <c r="C18" s="417"/>
      <c r="D18" s="400"/>
      <c r="E18" s="158" t="s">
        <v>253</v>
      </c>
      <c r="F18" s="159"/>
      <c r="G18" s="400"/>
      <c r="H18" s="400"/>
      <c r="I18" s="400"/>
      <c r="J18" s="433"/>
      <c r="K18" s="95"/>
      <c r="L18" s="434"/>
      <c r="M18" s="435"/>
      <c r="N18" s="403"/>
      <c r="O18" s="400"/>
      <c r="P18" s="400"/>
      <c r="Q18" s="400"/>
    </row>
    <row r="19" spans="2:17" ht="14.4" customHeight="1" x14ac:dyDescent="0.25">
      <c r="B19" s="401"/>
      <c r="C19" s="417"/>
      <c r="D19" s="400"/>
      <c r="E19" s="400"/>
      <c r="F19" s="159"/>
      <c r="G19" s="429" t="s">
        <v>254</v>
      </c>
      <c r="H19" s="430"/>
      <c r="I19" s="430"/>
      <c r="J19" s="431" t="s">
        <v>99</v>
      </c>
      <c r="K19" s="285" t="s">
        <v>270</v>
      </c>
      <c r="L19" s="607" t="s">
        <v>98</v>
      </c>
      <c r="M19" s="608"/>
      <c r="N19" s="403"/>
      <c r="O19" s="400"/>
      <c r="P19" s="400"/>
      <c r="Q19" s="400"/>
    </row>
    <row r="20" spans="2:17" x14ac:dyDescent="0.25">
      <c r="B20" s="401"/>
      <c r="C20" s="417"/>
      <c r="D20" s="400"/>
      <c r="E20" s="158" t="s">
        <v>267</v>
      </c>
      <c r="F20" s="159"/>
      <c r="G20" s="436"/>
      <c r="H20" s="437"/>
      <c r="I20" s="437"/>
      <c r="J20" s="438" t="s">
        <v>100</v>
      </c>
      <c r="K20" s="95" t="s">
        <v>271</v>
      </c>
      <c r="L20" s="432" t="s">
        <v>255</v>
      </c>
      <c r="M20" s="435" t="s">
        <v>98</v>
      </c>
      <c r="N20" s="403"/>
      <c r="O20" s="400"/>
      <c r="P20" s="400"/>
      <c r="Q20" s="400"/>
    </row>
    <row r="21" spans="2:17" x14ac:dyDescent="0.25">
      <c r="B21" s="401"/>
      <c r="C21" s="417"/>
      <c r="D21" s="400"/>
      <c r="E21" s="158" t="s">
        <v>268</v>
      </c>
      <c r="F21" s="425"/>
      <c r="G21" s="400"/>
      <c r="H21" s="400"/>
      <c r="I21" s="400"/>
      <c r="J21" s="433"/>
      <c r="K21" s="286"/>
      <c r="L21" s="434"/>
      <c r="M21" s="435"/>
      <c r="N21" s="403"/>
      <c r="O21" s="400"/>
      <c r="P21" s="400"/>
      <c r="Q21" s="400"/>
    </row>
    <row r="22" spans="2:17" x14ac:dyDescent="0.25">
      <c r="B22" s="401"/>
      <c r="C22" s="417"/>
      <c r="D22" s="400"/>
      <c r="E22" s="158"/>
      <c r="F22" s="425"/>
      <c r="G22" s="439" t="s">
        <v>428</v>
      </c>
      <c r="H22" s="430" t="s">
        <v>87</v>
      </c>
      <c r="I22" s="430"/>
      <c r="J22" s="431" t="s">
        <v>101</v>
      </c>
      <c r="K22" s="95" t="s">
        <v>269</v>
      </c>
      <c r="L22" s="432" t="s">
        <v>255</v>
      </c>
      <c r="M22" s="435" t="s">
        <v>98</v>
      </c>
      <c r="N22" s="403"/>
      <c r="O22" s="400"/>
      <c r="P22" s="400"/>
      <c r="Q22" s="400"/>
    </row>
    <row r="23" spans="2:17" x14ac:dyDescent="0.25">
      <c r="B23" s="401"/>
      <c r="C23" s="417"/>
      <c r="D23" s="400"/>
      <c r="E23" s="158"/>
      <c r="F23" s="425"/>
      <c r="G23" s="439" t="s">
        <v>429</v>
      </c>
      <c r="H23" s="430" t="s">
        <v>88</v>
      </c>
      <c r="I23" s="430"/>
      <c r="J23" s="431" t="s">
        <v>101</v>
      </c>
      <c r="K23" s="95" t="s">
        <v>269</v>
      </c>
      <c r="L23" s="432" t="s">
        <v>255</v>
      </c>
      <c r="M23" s="435" t="s">
        <v>98</v>
      </c>
      <c r="N23" s="403"/>
      <c r="O23" s="400"/>
      <c r="P23" s="400"/>
      <c r="Q23" s="400"/>
    </row>
    <row r="24" spans="2:17" x14ac:dyDescent="0.25">
      <c r="B24" s="401"/>
      <c r="C24" s="417"/>
      <c r="D24" s="400"/>
      <c r="E24" s="158"/>
      <c r="F24" s="425"/>
      <c r="G24" s="436"/>
      <c r="H24" s="437" t="s">
        <v>15</v>
      </c>
      <c r="I24" s="437"/>
      <c r="J24" s="438" t="s">
        <v>101</v>
      </c>
      <c r="K24" s="95" t="s">
        <v>269</v>
      </c>
      <c r="L24" s="432" t="s">
        <v>255</v>
      </c>
      <c r="M24" s="435" t="s">
        <v>98</v>
      </c>
      <c r="N24" s="403"/>
      <c r="O24" s="400"/>
      <c r="P24" s="400"/>
      <c r="Q24" s="400"/>
    </row>
    <row r="25" spans="2:17" x14ac:dyDescent="0.25">
      <c r="B25" s="401"/>
      <c r="C25" s="417"/>
      <c r="D25" s="400"/>
      <c r="E25" s="158"/>
      <c r="F25" s="425"/>
      <c r="G25" s="439" t="s">
        <v>430</v>
      </c>
      <c r="H25" s="440" t="s">
        <v>431</v>
      </c>
      <c r="I25" s="430"/>
      <c r="J25" s="431" t="s">
        <v>101</v>
      </c>
      <c r="K25" s="95" t="s">
        <v>269</v>
      </c>
      <c r="L25" s="441" t="s">
        <v>98</v>
      </c>
      <c r="M25" s="277" t="s">
        <v>255</v>
      </c>
      <c r="N25" s="403"/>
      <c r="O25" s="400"/>
      <c r="P25" s="400"/>
      <c r="Q25" s="400"/>
    </row>
    <row r="26" spans="2:17" x14ac:dyDescent="0.25">
      <c r="B26" s="401"/>
      <c r="C26" s="417"/>
      <c r="D26" s="400"/>
      <c r="E26" s="400"/>
      <c r="F26" s="400"/>
      <c r="G26" s="429"/>
      <c r="H26" s="442" t="s">
        <v>432</v>
      </c>
      <c r="I26" s="430"/>
      <c r="J26" s="431" t="s">
        <v>101</v>
      </c>
      <c r="K26" s="95" t="s">
        <v>269</v>
      </c>
      <c r="L26" s="443" t="s">
        <v>98</v>
      </c>
      <c r="M26" s="277" t="s">
        <v>255</v>
      </c>
      <c r="N26" s="403"/>
      <c r="O26" s="400"/>
      <c r="P26" s="400"/>
      <c r="Q26" s="400"/>
    </row>
    <row r="27" spans="2:17" x14ac:dyDescent="0.25">
      <c r="B27" s="401"/>
      <c r="C27" s="417"/>
      <c r="D27" s="400"/>
      <c r="E27" s="400"/>
      <c r="F27" s="400"/>
      <c r="G27" s="436"/>
      <c r="H27" s="444" t="s">
        <v>433</v>
      </c>
      <c r="I27" s="437"/>
      <c r="J27" s="438" t="s">
        <v>101</v>
      </c>
      <c r="K27" s="95" t="s">
        <v>269</v>
      </c>
      <c r="L27" s="445" t="s">
        <v>98</v>
      </c>
      <c r="M27" s="277" t="s">
        <v>255</v>
      </c>
      <c r="N27" s="403"/>
      <c r="O27" s="400"/>
      <c r="P27" s="400"/>
      <c r="Q27" s="400"/>
    </row>
    <row r="28" spans="2:17" ht="15" customHeight="1" thickBot="1" x14ac:dyDescent="0.3">
      <c r="B28" s="401"/>
      <c r="C28" s="417"/>
      <c r="D28" s="400"/>
      <c r="E28" s="400"/>
      <c r="F28" s="400"/>
      <c r="G28" s="446" t="s">
        <v>89</v>
      </c>
      <c r="H28" s="437"/>
      <c r="I28" s="437"/>
      <c r="J28" s="438" t="s">
        <v>101</v>
      </c>
      <c r="K28" s="95" t="s">
        <v>269</v>
      </c>
      <c r="L28" s="609" t="s">
        <v>98</v>
      </c>
      <c r="M28" s="610"/>
      <c r="N28" s="403"/>
      <c r="O28" s="400"/>
      <c r="P28" s="400"/>
      <c r="Q28" s="400"/>
    </row>
    <row r="29" spans="2:17" ht="14.4" thickBot="1" x14ac:dyDescent="0.3">
      <c r="B29" s="401"/>
      <c r="C29" s="417"/>
      <c r="D29" s="400"/>
      <c r="E29" s="400"/>
      <c r="F29" s="400"/>
      <c r="G29" s="400"/>
      <c r="H29" s="400"/>
      <c r="I29" s="400"/>
      <c r="J29" s="447"/>
      <c r="K29" s="70"/>
      <c r="L29" s="448"/>
      <c r="M29" s="448"/>
      <c r="N29" s="403"/>
      <c r="O29" s="400"/>
      <c r="P29" s="400"/>
      <c r="Q29" s="400"/>
    </row>
    <row r="30" spans="2:17" ht="14.4" thickBot="1" x14ac:dyDescent="0.3">
      <c r="B30" s="401"/>
      <c r="C30" s="417"/>
      <c r="D30" s="449" t="s">
        <v>102</v>
      </c>
      <c r="E30" s="449"/>
      <c r="F30" s="400"/>
      <c r="G30" s="436"/>
      <c r="H30" s="436"/>
      <c r="I30" s="436"/>
      <c r="J30" s="438" t="s">
        <v>101</v>
      </c>
      <c r="K30" s="287" t="s">
        <v>103</v>
      </c>
      <c r="L30" s="611" t="s">
        <v>98</v>
      </c>
      <c r="M30" s="612"/>
      <c r="N30" s="403"/>
      <c r="O30" s="400"/>
      <c r="P30" s="400"/>
      <c r="Q30" s="400"/>
    </row>
    <row r="31" spans="2:17" x14ac:dyDescent="0.25">
      <c r="B31" s="401"/>
      <c r="C31" s="417"/>
      <c r="D31" s="449"/>
      <c r="E31" s="449"/>
      <c r="F31" s="400"/>
      <c r="G31" s="400"/>
      <c r="H31" s="400"/>
      <c r="I31" s="400"/>
      <c r="J31" s="447"/>
      <c r="K31" s="288"/>
      <c r="L31" s="450"/>
      <c r="M31" s="450"/>
      <c r="N31" s="403"/>
      <c r="O31" s="400"/>
      <c r="P31" s="400"/>
      <c r="Q31" s="400"/>
    </row>
    <row r="32" spans="2:17" ht="14.4" thickBot="1" x14ac:dyDescent="0.3">
      <c r="B32" s="401"/>
      <c r="C32" s="417"/>
      <c r="D32" s="449" t="s">
        <v>104</v>
      </c>
      <c r="E32" s="449"/>
      <c r="F32" s="400"/>
      <c r="G32" s="400"/>
      <c r="H32" s="400"/>
      <c r="I32" s="400"/>
      <c r="J32" s="447"/>
      <c r="K32" s="289"/>
      <c r="L32" s="451"/>
      <c r="M32" s="451"/>
      <c r="N32" s="403"/>
      <c r="O32" s="400"/>
      <c r="P32" s="400"/>
      <c r="Q32" s="400"/>
    </row>
    <row r="33" spans="2:17" x14ac:dyDescent="0.25">
      <c r="B33" s="401"/>
      <c r="C33" s="417"/>
      <c r="D33" s="449"/>
      <c r="E33" s="449"/>
      <c r="F33" s="400"/>
      <c r="G33" s="436" t="s">
        <v>4</v>
      </c>
      <c r="H33" s="437"/>
      <c r="I33" s="437"/>
      <c r="J33" s="438" t="s">
        <v>101</v>
      </c>
      <c r="K33" s="290" t="s">
        <v>105</v>
      </c>
      <c r="L33" s="613" t="s">
        <v>98</v>
      </c>
      <c r="M33" s="614"/>
      <c r="N33" s="403"/>
      <c r="O33" s="400"/>
      <c r="P33" s="400"/>
      <c r="Q33" s="400"/>
    </row>
    <row r="34" spans="2:17" x14ac:dyDescent="0.25">
      <c r="B34" s="401"/>
      <c r="C34" s="417"/>
      <c r="D34" s="449"/>
      <c r="E34" s="449"/>
      <c r="F34" s="400"/>
      <c r="G34" s="436" t="s">
        <v>106</v>
      </c>
      <c r="H34" s="437"/>
      <c r="I34" s="437"/>
      <c r="J34" s="438" t="s">
        <v>101</v>
      </c>
      <c r="K34" s="291" t="s">
        <v>107</v>
      </c>
      <c r="L34" s="607" t="s">
        <v>98</v>
      </c>
      <c r="M34" s="608"/>
      <c r="N34" s="403"/>
      <c r="O34" s="400"/>
      <c r="P34" s="400"/>
      <c r="Q34" s="400"/>
    </row>
    <row r="35" spans="2:17" ht="14.4" thickBot="1" x14ac:dyDescent="0.3">
      <c r="B35" s="401"/>
      <c r="C35" s="417"/>
      <c r="D35" s="449"/>
      <c r="E35" s="449"/>
      <c r="F35" s="400"/>
      <c r="G35" s="436" t="s">
        <v>108</v>
      </c>
      <c r="H35" s="437"/>
      <c r="I35" s="437"/>
      <c r="J35" s="438" t="s">
        <v>101</v>
      </c>
      <c r="K35" s="292" t="s">
        <v>109</v>
      </c>
      <c r="L35" s="609" t="s">
        <v>98</v>
      </c>
      <c r="M35" s="610"/>
      <c r="N35" s="403"/>
      <c r="O35" s="400"/>
      <c r="P35" s="400"/>
      <c r="Q35" s="400"/>
    </row>
    <row r="36" spans="2:17" ht="14.4" thickBot="1" x14ac:dyDescent="0.3">
      <c r="B36" s="401"/>
      <c r="C36" s="417"/>
      <c r="D36" s="449"/>
      <c r="E36" s="449"/>
      <c r="F36" s="400"/>
      <c r="G36" s="400"/>
      <c r="H36" s="400"/>
      <c r="I36" s="400"/>
      <c r="J36" s="447"/>
      <c r="K36" s="70"/>
      <c r="L36" s="452"/>
      <c r="M36" s="452"/>
      <c r="N36" s="403"/>
      <c r="O36" s="400"/>
      <c r="P36" s="400"/>
      <c r="Q36" s="400"/>
    </row>
    <row r="37" spans="2:17" ht="14.4" thickBot="1" x14ac:dyDescent="0.3">
      <c r="B37" s="401"/>
      <c r="C37" s="417"/>
      <c r="D37" s="453" t="s">
        <v>91</v>
      </c>
      <c r="E37" s="449"/>
      <c r="F37" s="400"/>
      <c r="G37" s="429"/>
      <c r="H37" s="430"/>
      <c r="I37" s="430"/>
      <c r="J37" s="431" t="s">
        <v>101</v>
      </c>
      <c r="K37" s="70" t="s">
        <v>272</v>
      </c>
      <c r="L37" s="611" t="s">
        <v>98</v>
      </c>
      <c r="M37" s="612"/>
      <c r="N37" s="403"/>
      <c r="O37" s="400"/>
      <c r="P37" s="400"/>
      <c r="Q37" s="400"/>
    </row>
    <row r="38" spans="2:17" ht="14.4" thickBot="1" x14ac:dyDescent="0.3">
      <c r="B38" s="401"/>
      <c r="C38" s="454"/>
      <c r="D38" s="455"/>
      <c r="E38" s="455"/>
      <c r="F38" s="455"/>
      <c r="G38" s="456"/>
      <c r="H38" s="455"/>
      <c r="I38" s="455"/>
      <c r="J38" s="455"/>
      <c r="K38" s="457"/>
      <c r="L38" s="458"/>
      <c r="M38" s="458"/>
      <c r="N38" s="403"/>
      <c r="O38" s="400"/>
      <c r="P38" s="400"/>
      <c r="Q38" s="400"/>
    </row>
    <row r="39" spans="2:17" x14ac:dyDescent="0.25">
      <c r="B39" s="459"/>
      <c r="C39" s="460"/>
      <c r="D39" s="460"/>
      <c r="E39" s="460"/>
      <c r="F39" s="460"/>
      <c r="G39" s="460"/>
      <c r="H39" s="460"/>
      <c r="I39" s="460"/>
      <c r="J39" s="460"/>
      <c r="K39" s="460"/>
      <c r="L39" s="461"/>
      <c r="M39" s="461"/>
      <c r="N39" s="462"/>
      <c r="O39" s="400"/>
      <c r="P39" s="400"/>
      <c r="Q39" s="400"/>
    </row>
    <row r="40" spans="2:17" x14ac:dyDescent="0.25">
      <c r="B40" s="400"/>
      <c r="C40" s="400"/>
      <c r="D40" s="425"/>
      <c r="E40" s="425"/>
      <c r="F40" s="400"/>
      <c r="G40" s="400"/>
      <c r="H40" s="400"/>
      <c r="I40" s="400"/>
      <c r="J40" s="400"/>
      <c r="K40" s="400"/>
      <c r="L40" s="408"/>
      <c r="M40" s="408"/>
      <c r="N40" s="400"/>
      <c r="O40" s="400"/>
      <c r="P40" s="400"/>
      <c r="Q40" s="400"/>
    </row>
    <row r="41" spans="2:17" ht="14.25" customHeight="1" x14ac:dyDescent="0.25">
      <c r="B41" s="302"/>
      <c r="C41" s="303"/>
      <c r="D41" s="577" t="s">
        <v>112</v>
      </c>
      <c r="E41" s="577"/>
      <c r="F41" s="577"/>
      <c r="G41" s="577"/>
      <c r="H41" s="577"/>
      <c r="I41" s="577"/>
      <c r="J41" s="304"/>
      <c r="K41" s="304"/>
      <c r="L41" s="305"/>
      <c r="M41" s="305"/>
      <c r="N41" s="306"/>
      <c r="O41" s="400"/>
      <c r="P41" s="400"/>
      <c r="Q41" s="400"/>
    </row>
    <row r="42" spans="2:17" ht="5.0999999999999996" customHeight="1" x14ac:dyDescent="0.25">
      <c r="B42" s="307"/>
      <c r="C42" s="308"/>
      <c r="D42" s="309"/>
      <c r="E42" s="309"/>
      <c r="F42" s="309"/>
      <c r="G42" s="309"/>
      <c r="H42" s="309"/>
      <c r="I42" s="309"/>
      <c r="J42" s="310"/>
      <c r="K42" s="310"/>
      <c r="L42" s="311"/>
      <c r="M42" s="311"/>
      <c r="N42" s="312"/>
      <c r="O42" s="400"/>
      <c r="P42" s="400"/>
      <c r="Q42" s="400"/>
    </row>
    <row r="43" spans="2:17" ht="14.25" customHeight="1" x14ac:dyDescent="0.25">
      <c r="B43" s="307"/>
      <c r="C43" s="308"/>
      <c r="D43" s="575" t="s">
        <v>310</v>
      </c>
      <c r="E43" s="575"/>
      <c r="F43" s="575"/>
      <c r="G43" s="575"/>
      <c r="H43" s="575"/>
      <c r="I43" s="575"/>
      <c r="J43" s="575"/>
      <c r="K43" s="575"/>
      <c r="L43" s="575"/>
      <c r="M43" s="311"/>
      <c r="N43" s="312"/>
      <c r="O43" s="400"/>
      <c r="P43" s="400"/>
      <c r="Q43" s="400"/>
    </row>
    <row r="44" spans="2:17" ht="5.0999999999999996" customHeight="1" x14ac:dyDescent="0.25">
      <c r="B44" s="307"/>
      <c r="C44" s="308"/>
      <c r="D44" s="309"/>
      <c r="E44" s="309"/>
      <c r="F44" s="309"/>
      <c r="G44" s="309"/>
      <c r="H44" s="309"/>
      <c r="I44" s="309"/>
      <c r="J44" s="310"/>
      <c r="K44" s="310"/>
      <c r="L44" s="311"/>
      <c r="M44" s="311"/>
      <c r="N44" s="312"/>
      <c r="O44" s="400"/>
      <c r="P44" s="400"/>
      <c r="Q44" s="400"/>
    </row>
    <row r="45" spans="2:17" ht="14.1" customHeight="1" x14ac:dyDescent="0.25">
      <c r="B45" s="307"/>
      <c r="C45" s="308"/>
      <c r="D45" s="463" t="s">
        <v>423</v>
      </c>
      <c r="E45" s="309"/>
      <c r="F45" s="309"/>
      <c r="G45" s="309"/>
      <c r="H45" s="309"/>
      <c r="I45" s="309"/>
      <c r="J45" s="310"/>
      <c r="K45" s="310"/>
      <c r="L45" s="311"/>
      <c r="M45" s="311"/>
      <c r="N45" s="312"/>
      <c r="O45" s="400"/>
      <c r="P45" s="400"/>
      <c r="Q45" s="400"/>
    </row>
    <row r="46" spans="2:17" ht="5.0999999999999996" customHeight="1" x14ac:dyDescent="0.25">
      <c r="B46" s="307"/>
      <c r="C46" s="308"/>
      <c r="D46" s="463"/>
      <c r="E46" s="309"/>
      <c r="F46" s="309"/>
      <c r="G46" s="309"/>
      <c r="H46" s="309"/>
      <c r="I46" s="309"/>
      <c r="J46" s="310"/>
      <c r="K46" s="310"/>
      <c r="L46" s="311"/>
      <c r="M46" s="311"/>
      <c r="N46" s="312"/>
      <c r="O46" s="400"/>
      <c r="P46" s="400"/>
      <c r="Q46" s="400"/>
    </row>
    <row r="47" spans="2:17" ht="30.9" customHeight="1" x14ac:dyDescent="0.25">
      <c r="B47" s="307"/>
      <c r="C47" s="308"/>
      <c r="D47" s="601" t="s">
        <v>434</v>
      </c>
      <c r="E47" s="615"/>
      <c r="F47" s="615"/>
      <c r="G47" s="615"/>
      <c r="H47" s="615"/>
      <c r="I47" s="615"/>
      <c r="J47" s="615"/>
      <c r="K47" s="615"/>
      <c r="L47" s="615"/>
      <c r="M47" s="615"/>
      <c r="N47" s="312"/>
      <c r="O47" s="400"/>
      <c r="P47" s="400"/>
      <c r="Q47" s="400"/>
    </row>
    <row r="48" spans="2:17" ht="5.0999999999999996" customHeight="1" x14ac:dyDescent="0.25">
      <c r="B48" s="307"/>
      <c r="C48" s="308"/>
      <c r="D48" s="309"/>
      <c r="E48" s="309"/>
      <c r="F48" s="309"/>
      <c r="G48" s="309"/>
      <c r="H48" s="309"/>
      <c r="I48" s="309"/>
      <c r="J48" s="310"/>
      <c r="K48" s="310"/>
      <c r="L48" s="311"/>
      <c r="M48" s="311"/>
      <c r="N48" s="312"/>
      <c r="O48" s="400"/>
      <c r="P48" s="400"/>
      <c r="Q48" s="400"/>
    </row>
    <row r="49" spans="2:17" ht="14.1" customHeight="1" x14ac:dyDescent="0.25">
      <c r="B49" s="307"/>
      <c r="C49" s="308"/>
      <c r="D49" s="463" t="s">
        <v>424</v>
      </c>
      <c r="E49" s="309"/>
      <c r="F49" s="309"/>
      <c r="G49" s="309"/>
      <c r="H49" s="309"/>
      <c r="I49" s="309"/>
      <c r="J49" s="310"/>
      <c r="K49" s="310"/>
      <c r="L49" s="311"/>
      <c r="M49" s="311"/>
      <c r="N49" s="312"/>
      <c r="O49" s="400"/>
      <c r="P49" s="400"/>
      <c r="Q49" s="400"/>
    </row>
    <row r="50" spans="2:17" ht="5.0999999999999996" customHeight="1" x14ac:dyDescent="0.25">
      <c r="B50" s="307"/>
      <c r="C50" s="308"/>
      <c r="D50" s="463"/>
      <c r="E50" s="309"/>
      <c r="F50" s="309"/>
      <c r="G50" s="309"/>
      <c r="H50" s="309"/>
      <c r="I50" s="309"/>
      <c r="J50" s="310"/>
      <c r="K50" s="310"/>
      <c r="L50" s="311"/>
      <c r="M50" s="311"/>
      <c r="N50" s="312"/>
      <c r="O50" s="400"/>
      <c r="P50" s="400"/>
      <c r="Q50" s="400"/>
    </row>
    <row r="51" spans="2:17" ht="24.9" customHeight="1" x14ac:dyDescent="0.25">
      <c r="B51" s="307"/>
      <c r="C51" s="308"/>
      <c r="D51" s="601" t="s">
        <v>435</v>
      </c>
      <c r="E51" s="615"/>
      <c r="F51" s="615"/>
      <c r="G51" s="615"/>
      <c r="H51" s="615"/>
      <c r="I51" s="615"/>
      <c r="J51" s="615"/>
      <c r="K51" s="615"/>
      <c r="L51" s="615"/>
      <c r="M51" s="615"/>
      <c r="N51" s="312"/>
      <c r="O51" s="400"/>
      <c r="P51" s="400"/>
      <c r="Q51" s="400"/>
    </row>
    <row r="52" spans="2:17" ht="5.0999999999999996" customHeight="1" x14ac:dyDescent="0.25">
      <c r="B52" s="307"/>
      <c r="C52" s="308"/>
      <c r="D52" s="309"/>
      <c r="E52" s="309"/>
      <c r="F52" s="309"/>
      <c r="G52" s="309"/>
      <c r="H52" s="309"/>
      <c r="I52" s="309"/>
      <c r="J52" s="310"/>
      <c r="K52" s="310"/>
      <c r="L52" s="311"/>
      <c r="M52" s="311"/>
      <c r="N52" s="312"/>
      <c r="O52" s="400"/>
      <c r="P52" s="400"/>
      <c r="Q52" s="400"/>
    </row>
    <row r="53" spans="2:17" ht="14.1" customHeight="1" x14ac:dyDescent="0.25">
      <c r="B53" s="314"/>
      <c r="C53" s="315" t="s">
        <v>311</v>
      </c>
      <c r="D53" s="463" t="s">
        <v>312</v>
      </c>
      <c r="E53" s="315"/>
      <c r="F53" s="315"/>
      <c r="G53" s="315"/>
      <c r="H53" s="315"/>
      <c r="I53" s="315"/>
      <c r="J53" s="315"/>
      <c r="K53" s="308"/>
      <c r="L53" s="311"/>
      <c r="M53" s="311"/>
      <c r="N53" s="316"/>
      <c r="O53" s="400"/>
      <c r="P53" s="400"/>
      <c r="Q53" s="400"/>
    </row>
    <row r="54" spans="2:17" ht="5.0999999999999996" customHeight="1" x14ac:dyDescent="0.25">
      <c r="B54" s="314"/>
      <c r="C54" s="315"/>
      <c r="D54" s="463"/>
      <c r="E54" s="315"/>
      <c r="F54" s="315"/>
      <c r="G54" s="315"/>
      <c r="H54" s="315"/>
      <c r="I54" s="315"/>
      <c r="J54" s="315"/>
      <c r="K54" s="308"/>
      <c r="L54" s="311"/>
      <c r="M54" s="311"/>
      <c r="N54" s="316"/>
      <c r="O54" s="400"/>
      <c r="P54" s="400"/>
      <c r="Q54" s="400"/>
    </row>
    <row r="55" spans="2:17" ht="15" hidden="1" customHeight="1" x14ac:dyDescent="0.3">
      <c r="B55" s="314"/>
      <c r="C55" s="315"/>
      <c r="D55" s="605" t="s">
        <v>436</v>
      </c>
      <c r="E55" s="605"/>
      <c r="F55" s="605"/>
      <c r="G55" s="605"/>
      <c r="H55" s="605"/>
      <c r="I55" s="605"/>
      <c r="J55" s="605"/>
      <c r="K55" s="605"/>
      <c r="L55" s="605"/>
      <c r="M55" s="465"/>
      <c r="N55" s="466"/>
      <c r="O55" s="395"/>
      <c r="P55" s="395"/>
      <c r="Q55" s="395"/>
    </row>
    <row r="56" spans="2:17" ht="5.0999999999999996" hidden="1" customHeight="1" x14ac:dyDescent="0.25">
      <c r="B56" s="314"/>
      <c r="C56" s="315"/>
      <c r="D56" s="464"/>
      <c r="E56" s="464"/>
      <c r="F56" s="464"/>
      <c r="G56" s="464"/>
      <c r="H56" s="464"/>
      <c r="I56" s="464"/>
      <c r="J56" s="464"/>
      <c r="K56" s="464"/>
      <c r="L56" s="465"/>
      <c r="M56" s="465"/>
      <c r="N56" s="466"/>
    </row>
    <row r="57" spans="2:17" ht="15" hidden="1" customHeight="1" x14ac:dyDescent="0.25">
      <c r="B57" s="314"/>
      <c r="C57" s="317"/>
      <c r="D57" s="467" t="s">
        <v>255</v>
      </c>
      <c r="E57" s="603" t="s">
        <v>314</v>
      </c>
      <c r="F57" s="603"/>
      <c r="G57" s="603"/>
      <c r="H57" s="603"/>
      <c r="I57" s="603"/>
      <c r="J57" s="603"/>
      <c r="K57" s="603"/>
      <c r="L57" s="603"/>
      <c r="M57" s="603"/>
      <c r="N57" s="604"/>
    </row>
    <row r="58" spans="2:17" ht="15" hidden="1" customHeight="1" x14ac:dyDescent="0.25">
      <c r="B58" s="314"/>
      <c r="C58" s="317"/>
      <c r="D58" s="467" t="s">
        <v>255</v>
      </c>
      <c r="E58" s="603" t="s">
        <v>315</v>
      </c>
      <c r="F58" s="603"/>
      <c r="G58" s="603"/>
      <c r="H58" s="603"/>
      <c r="I58" s="603"/>
      <c r="J58" s="603"/>
      <c r="K58" s="603"/>
      <c r="L58" s="603"/>
      <c r="M58" s="603"/>
      <c r="N58" s="604"/>
    </row>
    <row r="59" spans="2:17" ht="15" hidden="1" customHeight="1" x14ac:dyDescent="0.25">
      <c r="B59" s="314"/>
      <c r="C59" s="317"/>
      <c r="D59" s="469" t="s">
        <v>255</v>
      </c>
      <c r="E59" s="605" t="s">
        <v>316</v>
      </c>
      <c r="F59" s="605"/>
      <c r="G59" s="605"/>
      <c r="H59" s="605"/>
      <c r="I59" s="605"/>
      <c r="J59" s="605"/>
      <c r="K59" s="605"/>
      <c r="L59" s="605"/>
      <c r="M59" s="605"/>
      <c r="N59" s="468"/>
    </row>
    <row r="60" spans="2:17" ht="5.0999999999999996" hidden="1" customHeight="1" x14ac:dyDescent="0.25">
      <c r="B60" s="314"/>
      <c r="C60" s="315"/>
      <c r="D60" s="464"/>
      <c r="E60" s="464"/>
      <c r="F60" s="464"/>
      <c r="G60" s="464"/>
      <c r="H60" s="464"/>
      <c r="I60" s="464"/>
      <c r="J60" s="464"/>
      <c r="K60" s="464"/>
      <c r="L60" s="465"/>
      <c r="M60" s="465"/>
      <c r="N60" s="466"/>
    </row>
    <row r="61" spans="2:17" x14ac:dyDescent="0.25">
      <c r="B61" s="314"/>
      <c r="C61" s="317"/>
      <c r="D61" s="320" t="s">
        <v>317</v>
      </c>
      <c r="E61" s="574" t="s">
        <v>437</v>
      </c>
      <c r="F61" s="574"/>
      <c r="G61" s="574"/>
      <c r="H61" s="574"/>
      <c r="I61" s="574"/>
      <c r="J61" s="574"/>
      <c r="K61" s="574"/>
      <c r="L61" s="574"/>
      <c r="M61" s="311"/>
      <c r="N61" s="316"/>
    </row>
    <row r="62" spans="2:17" ht="5.0999999999999996" customHeight="1" x14ac:dyDescent="0.25">
      <c r="B62" s="314"/>
      <c r="C62" s="317"/>
      <c r="D62" s="575"/>
      <c r="E62" s="575"/>
      <c r="F62" s="575"/>
      <c r="G62" s="575"/>
      <c r="H62" s="575"/>
      <c r="I62" s="575"/>
      <c r="J62" s="575"/>
      <c r="K62" s="575"/>
      <c r="L62" s="575"/>
      <c r="M62" s="575"/>
      <c r="N62" s="606"/>
    </row>
    <row r="63" spans="2:17" ht="26.1" customHeight="1" x14ac:dyDescent="0.25">
      <c r="B63" s="314"/>
      <c r="C63" s="317"/>
      <c r="D63" s="319" t="s">
        <v>255</v>
      </c>
      <c r="E63" s="575" t="s">
        <v>438</v>
      </c>
      <c r="F63" s="575"/>
      <c r="G63" s="575"/>
      <c r="H63" s="575"/>
      <c r="I63" s="575"/>
      <c r="J63" s="575"/>
      <c r="K63" s="575"/>
      <c r="L63" s="575"/>
      <c r="M63" s="575"/>
      <c r="N63" s="321"/>
    </row>
    <row r="64" spans="2:17" ht="26.1" customHeight="1" x14ac:dyDescent="0.25">
      <c r="B64" s="314"/>
      <c r="C64" s="317"/>
      <c r="D64" s="319" t="s">
        <v>255</v>
      </c>
      <c r="E64" s="575" t="s">
        <v>439</v>
      </c>
      <c r="F64" s="575"/>
      <c r="G64" s="575"/>
      <c r="H64" s="575"/>
      <c r="I64" s="575"/>
      <c r="J64" s="575"/>
      <c r="K64" s="575"/>
      <c r="L64" s="575"/>
      <c r="M64" s="575"/>
      <c r="N64" s="321"/>
    </row>
    <row r="65" spans="2:14" ht="15" hidden="1" customHeight="1" x14ac:dyDescent="0.25">
      <c r="B65" s="314"/>
      <c r="C65" s="317"/>
      <c r="D65" s="319" t="s">
        <v>255</v>
      </c>
      <c r="E65" s="575" t="s">
        <v>318</v>
      </c>
      <c r="F65" s="575"/>
      <c r="G65" s="575"/>
      <c r="H65" s="575"/>
      <c r="I65" s="575"/>
      <c r="J65" s="575"/>
      <c r="K65" s="575"/>
      <c r="L65" s="575"/>
      <c r="M65" s="575"/>
      <c r="N65" s="321"/>
    </row>
    <row r="66" spans="2:14" ht="5.0999999999999996" customHeight="1" x14ac:dyDescent="0.25">
      <c r="B66" s="314"/>
      <c r="C66" s="317"/>
      <c r="D66" s="319"/>
      <c r="E66" s="308"/>
      <c r="F66" s="308"/>
      <c r="G66" s="308"/>
      <c r="H66" s="308"/>
      <c r="I66" s="308"/>
      <c r="J66" s="308"/>
      <c r="K66" s="308"/>
      <c r="L66" s="311"/>
      <c r="M66" s="311"/>
      <c r="N66" s="316"/>
    </row>
    <row r="67" spans="2:14" x14ac:dyDescent="0.25">
      <c r="B67" s="314"/>
      <c r="C67" s="315" t="s">
        <v>320</v>
      </c>
      <c r="D67" s="470" t="s">
        <v>440</v>
      </c>
      <c r="E67" s="315"/>
      <c r="F67" s="315"/>
      <c r="G67" s="315"/>
      <c r="H67" s="317"/>
      <c r="I67" s="317"/>
      <c r="J67" s="313"/>
      <c r="K67" s="313"/>
      <c r="L67" s="311"/>
      <c r="M67" s="311"/>
      <c r="N67" s="316"/>
    </row>
    <row r="68" spans="2:14" ht="5.0999999999999996" customHeight="1" x14ac:dyDescent="0.25">
      <c r="B68" s="314"/>
      <c r="C68" s="317"/>
      <c r="D68" s="319"/>
      <c r="E68" s="313"/>
      <c r="F68" s="313"/>
      <c r="G68" s="313"/>
      <c r="H68" s="313"/>
      <c r="I68" s="313"/>
      <c r="J68" s="313"/>
      <c r="K68" s="313"/>
      <c r="L68" s="311"/>
      <c r="M68" s="311"/>
      <c r="N68" s="316"/>
    </row>
    <row r="69" spans="2:14" ht="14.25" customHeight="1" x14ac:dyDescent="0.25">
      <c r="B69" s="314"/>
      <c r="C69" s="317"/>
      <c r="D69" s="322" t="s">
        <v>255</v>
      </c>
      <c r="E69" s="601" t="s">
        <v>441</v>
      </c>
      <c r="F69" s="575"/>
      <c r="G69" s="575"/>
      <c r="H69" s="575"/>
      <c r="I69" s="575"/>
      <c r="J69" s="575"/>
      <c r="K69" s="575"/>
      <c r="L69" s="575"/>
      <c r="M69" s="575"/>
      <c r="N69" s="316"/>
    </row>
    <row r="70" spans="2:14" ht="14.25" customHeight="1" x14ac:dyDescent="0.25">
      <c r="B70" s="314"/>
      <c r="C70" s="317"/>
      <c r="D70" s="322" t="s">
        <v>255</v>
      </c>
      <c r="E70" s="601" t="s">
        <v>442</v>
      </c>
      <c r="F70" s="575"/>
      <c r="G70" s="575"/>
      <c r="H70" s="575"/>
      <c r="I70" s="575"/>
      <c r="J70" s="575"/>
      <c r="K70" s="575"/>
      <c r="L70" s="575"/>
      <c r="M70" s="575"/>
      <c r="N70" s="316"/>
    </row>
    <row r="71" spans="2:14" ht="14.25" customHeight="1" x14ac:dyDescent="0.25">
      <c r="B71" s="314"/>
      <c r="C71" s="317"/>
      <c r="D71" s="322" t="s">
        <v>255</v>
      </c>
      <c r="E71" s="601" t="s">
        <v>443</v>
      </c>
      <c r="F71" s="575"/>
      <c r="G71" s="575"/>
      <c r="H71" s="575"/>
      <c r="I71" s="575"/>
      <c r="J71" s="575"/>
      <c r="K71" s="575"/>
      <c r="L71" s="575"/>
      <c r="M71" s="575"/>
      <c r="N71" s="316"/>
    </row>
    <row r="72" spans="2:14" ht="39.9" customHeight="1" x14ac:dyDescent="0.25">
      <c r="B72" s="314"/>
      <c r="C72" s="317"/>
      <c r="D72" s="471" t="s">
        <v>255</v>
      </c>
      <c r="E72" s="602" t="s">
        <v>444</v>
      </c>
      <c r="F72" s="600"/>
      <c r="G72" s="600"/>
      <c r="H72" s="600"/>
      <c r="I72" s="600"/>
      <c r="J72" s="600"/>
      <c r="K72" s="600"/>
      <c r="L72" s="600"/>
      <c r="M72" s="600"/>
      <c r="N72" s="316"/>
    </row>
    <row r="73" spans="2:14" ht="5.0999999999999996" customHeight="1" x14ac:dyDescent="0.25">
      <c r="B73" s="314"/>
      <c r="C73" s="317"/>
      <c r="D73" s="318"/>
      <c r="E73" s="308"/>
      <c r="F73" s="308"/>
      <c r="G73" s="308"/>
      <c r="H73" s="308"/>
      <c r="I73" s="308"/>
      <c r="J73" s="308"/>
      <c r="K73" s="308"/>
      <c r="L73" s="311"/>
      <c r="M73" s="311"/>
      <c r="N73" s="316"/>
    </row>
    <row r="74" spans="2:14" x14ac:dyDescent="0.25">
      <c r="B74" s="314"/>
      <c r="C74" s="315" t="s">
        <v>324</v>
      </c>
      <c r="D74" s="463" t="s">
        <v>325</v>
      </c>
      <c r="E74" s="315"/>
      <c r="F74" s="315"/>
      <c r="G74" s="315"/>
      <c r="H74" s="317"/>
      <c r="I74" s="317"/>
      <c r="J74" s="313"/>
      <c r="K74" s="313"/>
      <c r="L74" s="311"/>
      <c r="M74" s="311"/>
      <c r="N74" s="316"/>
    </row>
    <row r="75" spans="2:14" ht="5.0999999999999996" customHeight="1" x14ac:dyDescent="0.25">
      <c r="B75" s="314"/>
      <c r="C75" s="317"/>
      <c r="D75" s="318"/>
      <c r="E75" s="308"/>
      <c r="F75" s="308"/>
      <c r="G75" s="308"/>
      <c r="H75" s="308"/>
      <c r="I75" s="308"/>
      <c r="J75" s="308"/>
      <c r="K75" s="308"/>
      <c r="L75" s="311"/>
      <c r="M75" s="311"/>
      <c r="N75" s="316"/>
    </row>
    <row r="76" spans="2:14" ht="14.25" customHeight="1" x14ac:dyDescent="0.25">
      <c r="B76" s="314"/>
      <c r="C76" s="317"/>
      <c r="D76" s="322" t="s">
        <v>255</v>
      </c>
      <c r="E76" s="575" t="s">
        <v>326</v>
      </c>
      <c r="F76" s="575"/>
      <c r="G76" s="575"/>
      <c r="H76" s="575"/>
      <c r="I76" s="575"/>
      <c r="J76" s="575"/>
      <c r="K76" s="575"/>
      <c r="L76" s="575"/>
      <c r="M76" s="575"/>
      <c r="N76" s="316"/>
    </row>
    <row r="77" spans="2:14" ht="5.0999999999999996" customHeight="1" x14ac:dyDescent="0.25">
      <c r="B77" s="314"/>
      <c r="C77" s="317"/>
      <c r="D77" s="318"/>
      <c r="E77" s="308"/>
      <c r="F77" s="308"/>
      <c r="G77" s="308"/>
      <c r="H77" s="308"/>
      <c r="I77" s="308"/>
      <c r="J77" s="308"/>
      <c r="K77" s="308"/>
      <c r="L77" s="311"/>
      <c r="M77" s="311"/>
      <c r="N77" s="316"/>
    </row>
    <row r="78" spans="2:14" x14ac:dyDescent="0.25">
      <c r="B78" s="314"/>
      <c r="C78" s="315" t="s">
        <v>327</v>
      </c>
      <c r="D78" s="463" t="s">
        <v>328</v>
      </c>
      <c r="E78" s="315"/>
      <c r="F78" s="315"/>
      <c r="G78" s="315"/>
      <c r="H78" s="317"/>
      <c r="I78" s="323"/>
      <c r="J78" s="313"/>
      <c r="K78" s="313"/>
      <c r="L78" s="311"/>
      <c r="M78" s="311"/>
      <c r="N78" s="316"/>
    </row>
    <row r="79" spans="2:14" ht="5.0999999999999996" customHeight="1" x14ac:dyDescent="0.25">
      <c r="B79" s="314"/>
      <c r="C79" s="317"/>
      <c r="D79" s="308"/>
      <c r="E79" s="308"/>
      <c r="F79" s="308"/>
      <c r="G79" s="308"/>
      <c r="H79" s="308"/>
      <c r="I79" s="308"/>
      <c r="J79" s="308"/>
      <c r="K79" s="308"/>
      <c r="L79" s="311"/>
      <c r="M79" s="311"/>
      <c r="N79" s="316"/>
    </row>
    <row r="80" spans="2:14" ht="28.5" customHeight="1" x14ac:dyDescent="0.25">
      <c r="B80" s="314"/>
      <c r="C80" s="317"/>
      <c r="D80" s="471" t="s">
        <v>255</v>
      </c>
      <c r="E80" s="575" t="s">
        <v>331</v>
      </c>
      <c r="F80" s="575"/>
      <c r="G80" s="575"/>
      <c r="H80" s="575"/>
      <c r="I80" s="575"/>
      <c r="J80" s="575"/>
      <c r="K80" s="575"/>
      <c r="L80" s="575"/>
      <c r="M80" s="317"/>
      <c r="N80" s="325"/>
    </row>
    <row r="81" spans="2:14" ht="14.25" customHeight="1" x14ac:dyDescent="0.25">
      <c r="B81" s="314"/>
      <c r="C81" s="317"/>
      <c r="D81" s="319" t="s">
        <v>255</v>
      </c>
      <c r="E81" s="575" t="s">
        <v>338</v>
      </c>
      <c r="F81" s="576"/>
      <c r="G81" s="576"/>
      <c r="H81" s="576"/>
      <c r="I81" s="576"/>
      <c r="J81" s="576"/>
      <c r="K81" s="576"/>
      <c r="L81" s="311"/>
      <c r="M81" s="311"/>
      <c r="N81" s="316"/>
    </row>
    <row r="82" spans="2:14" ht="21.6" customHeight="1" x14ac:dyDescent="0.25">
      <c r="B82" s="314"/>
      <c r="C82" s="317"/>
      <c r="D82" s="463" t="s">
        <v>424</v>
      </c>
      <c r="E82" s="317"/>
      <c r="F82" s="317"/>
      <c r="G82" s="317"/>
      <c r="H82" s="317"/>
      <c r="I82" s="317"/>
      <c r="J82" s="317"/>
      <c r="K82" s="317"/>
      <c r="L82" s="326"/>
      <c r="M82" s="326"/>
      <c r="N82" s="325"/>
    </row>
    <row r="83" spans="2:14" ht="15" customHeight="1" x14ac:dyDescent="0.25">
      <c r="B83" s="314"/>
      <c r="C83" s="317"/>
      <c r="D83" s="472" t="s">
        <v>428</v>
      </c>
      <c r="E83" s="317"/>
      <c r="F83" s="317"/>
      <c r="G83" s="317"/>
      <c r="H83" s="317"/>
      <c r="I83" s="317"/>
      <c r="J83" s="317"/>
      <c r="K83" s="317"/>
      <c r="L83" s="326"/>
      <c r="M83" s="326"/>
      <c r="N83" s="325"/>
    </row>
    <row r="84" spans="2:14" ht="16.5" customHeight="1" x14ac:dyDescent="0.25">
      <c r="B84" s="314"/>
      <c r="C84" s="317"/>
      <c r="D84" s="327" t="s">
        <v>255</v>
      </c>
      <c r="E84" s="575" t="s">
        <v>337</v>
      </c>
      <c r="F84" s="575"/>
      <c r="G84" s="575"/>
      <c r="H84" s="575"/>
      <c r="I84" s="575"/>
      <c r="J84" s="575"/>
      <c r="K84" s="575"/>
      <c r="L84" s="317"/>
      <c r="M84" s="317"/>
      <c r="N84" s="325"/>
    </row>
    <row r="85" spans="2:14" ht="15" customHeight="1" x14ac:dyDescent="0.25">
      <c r="B85" s="314"/>
      <c r="C85" s="317"/>
      <c r="D85" s="322" t="s">
        <v>255</v>
      </c>
      <c r="E85" s="575" t="s">
        <v>330</v>
      </c>
      <c r="F85" s="575"/>
      <c r="G85" s="575"/>
      <c r="H85" s="575"/>
      <c r="I85" s="575"/>
      <c r="J85" s="575"/>
      <c r="K85" s="575"/>
      <c r="L85" s="317"/>
      <c r="M85" s="317"/>
      <c r="N85" s="325"/>
    </row>
    <row r="86" spans="2:14" ht="15" customHeight="1" x14ac:dyDescent="0.25">
      <c r="B86" s="314"/>
      <c r="C86" s="317"/>
      <c r="D86" s="472" t="s">
        <v>429</v>
      </c>
      <c r="E86" s="317"/>
      <c r="F86" s="317"/>
      <c r="G86" s="317"/>
      <c r="H86" s="317"/>
      <c r="I86" s="317"/>
      <c r="J86" s="317"/>
      <c r="K86" s="317"/>
      <c r="L86" s="317"/>
      <c r="M86" s="317"/>
      <c r="N86" s="325"/>
    </row>
    <row r="87" spans="2:14" ht="14.25" customHeight="1" x14ac:dyDescent="0.25">
      <c r="B87" s="314"/>
      <c r="C87" s="317"/>
      <c r="D87" s="327" t="s">
        <v>255</v>
      </c>
      <c r="E87" s="575" t="s">
        <v>445</v>
      </c>
      <c r="F87" s="575"/>
      <c r="G87" s="575"/>
      <c r="H87" s="575"/>
      <c r="I87" s="575"/>
      <c r="J87" s="575"/>
      <c r="K87" s="575"/>
      <c r="L87" s="317"/>
      <c r="M87" s="317"/>
      <c r="N87" s="325"/>
    </row>
    <row r="88" spans="2:14" x14ac:dyDescent="0.25">
      <c r="B88" s="314"/>
      <c r="C88" s="317"/>
      <c r="D88" s="327"/>
      <c r="E88" s="327" t="s">
        <v>255</v>
      </c>
      <c r="F88" s="324" t="s">
        <v>446</v>
      </c>
      <c r="G88" s="324"/>
      <c r="H88" s="324"/>
      <c r="I88" s="324"/>
      <c r="J88" s="313"/>
      <c r="K88" s="313"/>
      <c r="L88" s="317"/>
      <c r="M88" s="317"/>
      <c r="N88" s="325"/>
    </row>
    <row r="89" spans="2:14" x14ac:dyDescent="0.25">
      <c r="B89" s="314"/>
      <c r="C89" s="317"/>
      <c r="D89" s="327"/>
      <c r="E89" s="327" t="s">
        <v>255</v>
      </c>
      <c r="F89" s="324" t="s">
        <v>335</v>
      </c>
      <c r="G89" s="313"/>
      <c r="H89" s="313"/>
      <c r="I89" s="313"/>
      <c r="J89" s="313"/>
      <c r="K89" s="313"/>
      <c r="L89" s="317"/>
      <c r="M89" s="317"/>
      <c r="N89" s="325"/>
    </row>
    <row r="90" spans="2:14" ht="27.9" customHeight="1" x14ac:dyDescent="0.25">
      <c r="B90" s="314"/>
      <c r="C90" s="317"/>
      <c r="D90" s="327"/>
      <c r="E90" s="319" t="s">
        <v>255</v>
      </c>
      <c r="F90" s="575" t="s">
        <v>447</v>
      </c>
      <c r="G90" s="575"/>
      <c r="H90" s="575"/>
      <c r="I90" s="575"/>
      <c r="J90" s="575"/>
      <c r="K90" s="575"/>
      <c r="L90" s="575"/>
      <c r="M90" s="575"/>
      <c r="N90" s="325"/>
    </row>
    <row r="91" spans="2:14" ht="15" customHeight="1" x14ac:dyDescent="0.25">
      <c r="B91" s="314"/>
      <c r="C91" s="317"/>
      <c r="D91" s="327" t="s">
        <v>255</v>
      </c>
      <c r="E91" s="576" t="s">
        <v>448</v>
      </c>
      <c r="F91" s="576"/>
      <c r="G91" s="576"/>
      <c r="H91" s="576"/>
      <c r="I91" s="576"/>
      <c r="J91" s="576"/>
      <c r="K91" s="576"/>
      <c r="L91" s="576"/>
      <c r="M91" s="576"/>
      <c r="N91" s="325"/>
    </row>
    <row r="92" spans="2:14" s="476" customFormat="1" ht="15" customHeight="1" x14ac:dyDescent="0.35">
      <c r="B92" s="473"/>
      <c r="C92" s="474"/>
      <c r="D92" s="319"/>
      <c r="E92" s="327" t="s">
        <v>255</v>
      </c>
      <c r="F92" s="600" t="s">
        <v>449</v>
      </c>
      <c r="G92" s="600"/>
      <c r="H92" s="600"/>
      <c r="I92" s="600"/>
      <c r="J92" s="600"/>
      <c r="K92" s="600"/>
      <c r="L92" s="600"/>
      <c r="M92" s="600"/>
      <c r="N92" s="475"/>
    </row>
    <row r="93" spans="2:14" s="476" customFormat="1" ht="15" customHeight="1" x14ac:dyDescent="0.35">
      <c r="B93" s="473"/>
      <c r="C93" s="474"/>
      <c r="D93" s="319"/>
      <c r="E93" s="327" t="s">
        <v>255</v>
      </c>
      <c r="F93" s="600" t="s">
        <v>450</v>
      </c>
      <c r="G93" s="600"/>
      <c r="H93" s="600"/>
      <c r="I93" s="600"/>
      <c r="J93" s="600"/>
      <c r="K93" s="600"/>
      <c r="L93" s="600"/>
      <c r="M93" s="600"/>
      <c r="N93" s="475"/>
    </row>
    <row r="94" spans="2:14" ht="15" customHeight="1" x14ac:dyDescent="0.25">
      <c r="B94" s="314"/>
      <c r="C94" s="317"/>
      <c r="D94" s="463" t="s">
        <v>423</v>
      </c>
      <c r="E94" s="319"/>
      <c r="F94" s="313"/>
      <c r="G94" s="313"/>
      <c r="H94" s="313"/>
      <c r="I94" s="313"/>
      <c r="J94" s="313"/>
      <c r="K94" s="313"/>
      <c r="L94" s="313"/>
      <c r="M94" s="313"/>
      <c r="N94" s="325"/>
    </row>
    <row r="95" spans="2:14" ht="15" customHeight="1" x14ac:dyDescent="0.25">
      <c r="B95" s="314"/>
      <c r="C95" s="317"/>
      <c r="D95" s="327" t="s">
        <v>255</v>
      </c>
      <c r="E95" s="576" t="s">
        <v>451</v>
      </c>
      <c r="F95" s="576"/>
      <c r="G95" s="576"/>
      <c r="H95" s="576"/>
      <c r="I95" s="576"/>
      <c r="J95" s="576"/>
      <c r="K95" s="576"/>
      <c r="L95" s="576"/>
      <c r="M95" s="576"/>
      <c r="N95" s="325"/>
    </row>
    <row r="96" spans="2:14" ht="44.25" customHeight="1" x14ac:dyDescent="0.25">
      <c r="B96" s="314"/>
      <c r="C96" s="317"/>
      <c r="D96" s="327"/>
      <c r="E96" s="477" t="s">
        <v>452</v>
      </c>
      <c r="F96" s="575" t="s">
        <v>453</v>
      </c>
      <c r="G96" s="575"/>
      <c r="H96" s="575"/>
      <c r="I96" s="575"/>
      <c r="J96" s="575"/>
      <c r="K96" s="575"/>
      <c r="L96" s="575"/>
      <c r="M96" s="575"/>
      <c r="N96" s="325"/>
    </row>
    <row r="97" spans="2:14" ht="5.0999999999999996" customHeight="1" x14ac:dyDescent="0.25">
      <c r="B97" s="314"/>
      <c r="C97" s="317"/>
      <c r="D97" s="319"/>
      <c r="E97" s="313"/>
      <c r="F97" s="324"/>
      <c r="G97" s="324"/>
      <c r="H97" s="324"/>
      <c r="I97" s="324"/>
      <c r="J97" s="324"/>
      <c r="K97" s="324"/>
      <c r="L97" s="311"/>
      <c r="M97" s="311"/>
      <c r="N97" s="316"/>
    </row>
    <row r="98" spans="2:14" x14ac:dyDescent="0.25">
      <c r="B98" s="314"/>
      <c r="C98" s="315" t="s">
        <v>341</v>
      </c>
      <c r="D98" s="463" t="s">
        <v>342</v>
      </c>
      <c r="E98" s="315"/>
      <c r="F98" s="315"/>
      <c r="G98" s="317"/>
      <c r="H98" s="317"/>
      <c r="I98" s="317"/>
      <c r="J98" s="317"/>
      <c r="K98" s="317"/>
      <c r="L98" s="317"/>
      <c r="M98" s="311"/>
      <c r="N98" s="316"/>
    </row>
    <row r="99" spans="2:14" ht="30" customHeight="1" x14ac:dyDescent="0.25">
      <c r="B99" s="314"/>
      <c r="C99" s="317"/>
      <c r="D99" s="317"/>
      <c r="E99" s="599" t="s">
        <v>343</v>
      </c>
      <c r="F99" s="599"/>
      <c r="G99" s="599"/>
      <c r="H99" s="599"/>
      <c r="I99" s="599"/>
      <c r="J99" s="599"/>
      <c r="K99" s="599"/>
      <c r="L99" s="599"/>
      <c r="M99" s="599"/>
      <c r="N99" s="316"/>
    </row>
    <row r="100" spans="2:14" ht="5.0999999999999996" customHeight="1" x14ac:dyDescent="0.25">
      <c r="B100" s="314"/>
      <c r="C100" s="317"/>
      <c r="D100" s="317"/>
      <c r="E100" s="317"/>
      <c r="F100" s="317"/>
      <c r="G100" s="317"/>
      <c r="H100" s="317"/>
      <c r="I100" s="317"/>
      <c r="J100" s="317"/>
      <c r="K100" s="317"/>
      <c r="L100" s="317"/>
      <c r="M100" s="311"/>
      <c r="N100" s="316"/>
    </row>
    <row r="101" spans="2:14" x14ac:dyDescent="0.25">
      <c r="B101" s="314"/>
      <c r="C101" s="315" t="s">
        <v>344</v>
      </c>
      <c r="D101" s="463" t="s">
        <v>345</v>
      </c>
      <c r="E101" s="315"/>
      <c r="F101" s="317"/>
      <c r="G101" s="317"/>
      <c r="H101" s="317"/>
      <c r="I101" s="317"/>
      <c r="J101" s="317"/>
      <c r="K101" s="317"/>
      <c r="L101" s="317"/>
      <c r="M101" s="311"/>
      <c r="N101" s="316"/>
    </row>
    <row r="102" spans="2:14" ht="30" customHeight="1" x14ac:dyDescent="0.25">
      <c r="B102" s="314"/>
      <c r="C102" s="317"/>
      <c r="D102" s="319"/>
      <c r="E102" s="575" t="s">
        <v>346</v>
      </c>
      <c r="F102" s="575"/>
      <c r="G102" s="575"/>
      <c r="H102" s="575"/>
      <c r="I102" s="575"/>
      <c r="J102" s="575"/>
      <c r="K102" s="575"/>
      <c r="L102" s="575"/>
      <c r="M102" s="311"/>
      <c r="N102" s="316"/>
    </row>
    <row r="103" spans="2:14" ht="5.0999999999999996" customHeight="1" x14ac:dyDescent="0.25">
      <c r="B103" s="314"/>
      <c r="C103" s="317"/>
      <c r="D103" s="319"/>
      <c r="E103" s="313"/>
      <c r="F103" s="324"/>
      <c r="G103" s="324"/>
      <c r="H103" s="324"/>
      <c r="I103" s="324"/>
      <c r="J103" s="324"/>
      <c r="K103" s="324"/>
      <c r="L103" s="311"/>
      <c r="M103" s="311"/>
      <c r="N103" s="316"/>
    </row>
    <row r="104" spans="2:14" x14ac:dyDescent="0.25">
      <c r="B104" s="314"/>
      <c r="C104" s="315" t="s">
        <v>347</v>
      </c>
      <c r="D104" s="463" t="s">
        <v>348</v>
      </c>
      <c r="E104" s="315"/>
      <c r="F104" s="315"/>
      <c r="G104" s="315"/>
      <c r="H104" s="317"/>
      <c r="I104" s="323"/>
      <c r="J104" s="313"/>
      <c r="K104" s="324"/>
      <c r="L104" s="311"/>
      <c r="M104" s="311"/>
      <c r="N104" s="316"/>
    </row>
    <row r="105" spans="2:14" x14ac:dyDescent="0.25">
      <c r="B105" s="314"/>
      <c r="C105" s="317"/>
      <c r="D105" s="319"/>
      <c r="E105" s="575"/>
      <c r="F105" s="575"/>
      <c r="G105" s="575"/>
      <c r="H105" s="575"/>
      <c r="I105" s="575"/>
      <c r="J105" s="575"/>
      <c r="K105" s="575"/>
      <c r="L105" s="575"/>
      <c r="M105" s="311"/>
      <c r="N105" s="316"/>
    </row>
    <row r="106" spans="2:14" x14ac:dyDescent="0.25">
      <c r="B106" s="329"/>
      <c r="C106" s="330"/>
      <c r="D106" s="330"/>
      <c r="E106" s="330"/>
      <c r="F106" s="330"/>
      <c r="G106" s="330"/>
      <c r="H106" s="330"/>
      <c r="I106" s="330"/>
      <c r="J106" s="330"/>
      <c r="K106" s="330"/>
      <c r="L106" s="331"/>
      <c r="M106" s="331"/>
      <c r="N106" s="332"/>
    </row>
  </sheetData>
  <mergeCells count="46">
    <mergeCell ref="L10:M10"/>
    <mergeCell ref="C6:H6"/>
    <mergeCell ref="I6:J6"/>
    <mergeCell ref="L6:M6"/>
    <mergeCell ref="C8:F8"/>
    <mergeCell ref="G8:H8"/>
    <mergeCell ref="D55:L55"/>
    <mergeCell ref="L19:M19"/>
    <mergeCell ref="L28:M28"/>
    <mergeCell ref="L30:M30"/>
    <mergeCell ref="L33:M33"/>
    <mergeCell ref="L34:M34"/>
    <mergeCell ref="L35:M35"/>
    <mergeCell ref="L37:M37"/>
    <mergeCell ref="D41:I41"/>
    <mergeCell ref="D43:L43"/>
    <mergeCell ref="D47:M47"/>
    <mergeCell ref="D51:M51"/>
    <mergeCell ref="E57:N57"/>
    <mergeCell ref="E58:N58"/>
    <mergeCell ref="E59:M59"/>
    <mergeCell ref="E61:L61"/>
    <mergeCell ref="D62:K62"/>
    <mergeCell ref="L62:N62"/>
    <mergeCell ref="E85:K85"/>
    <mergeCell ref="E63:M63"/>
    <mergeCell ref="E64:M64"/>
    <mergeCell ref="E65:M65"/>
    <mergeCell ref="E69:M69"/>
    <mergeCell ref="E70:M70"/>
    <mergeCell ref="E71:M71"/>
    <mergeCell ref="E72:M72"/>
    <mergeCell ref="E76:M76"/>
    <mergeCell ref="E80:L80"/>
    <mergeCell ref="E81:K81"/>
    <mergeCell ref="E84:K84"/>
    <mergeCell ref="F96:M96"/>
    <mergeCell ref="E99:M99"/>
    <mergeCell ref="E102:L102"/>
    <mergeCell ref="E105:L105"/>
    <mergeCell ref="E87:K87"/>
    <mergeCell ref="F90:M90"/>
    <mergeCell ref="E91:M91"/>
    <mergeCell ref="F92:M92"/>
    <mergeCell ref="F93:M93"/>
    <mergeCell ref="E95:M95"/>
  </mergeCells>
  <pageMargins left="0.70866141732283472" right="0.70866141732283472" top="0.74803149606299213" bottom="0.74803149606299213" header="0.31496062992125984" footer="0.31496062992125984"/>
  <pageSetup paperSize="9" scale="45"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247B-4BCE-4ED2-974B-3E58572DEA98}">
  <dimension ref="A3:Q49"/>
  <sheetViews>
    <sheetView showGridLines="0" zoomScaleNormal="100" workbookViewId="0">
      <pane xSplit="2" ySplit="6" topLeftCell="C7" activePane="bottomRight" state="frozen"/>
      <selection activeCell="B20" sqref="B20"/>
      <selection pane="topRight" activeCell="B20" sqref="B20"/>
      <selection pane="bottomLeft" activeCell="B20" sqref="B20"/>
      <selection pane="bottomRight" activeCell="O52" sqref="O52"/>
    </sheetView>
  </sheetViews>
  <sheetFormatPr baseColWidth="10" defaultColWidth="8.88671875" defaultRowHeight="14.4" x14ac:dyDescent="0.35"/>
  <cols>
    <col min="1" max="1" width="6.6640625" style="1" customWidth="1"/>
    <col min="2" max="2" width="103" style="1" customWidth="1"/>
    <col min="3" max="3" width="16.6640625" style="205" customWidth="1"/>
    <col min="4" max="4" width="9" style="208" customWidth="1"/>
    <col min="5" max="6" width="16.6640625" style="205" customWidth="1"/>
    <col min="7" max="7" width="9" style="208" customWidth="1"/>
    <col min="8" max="9" width="16.6640625" style="205" customWidth="1"/>
    <col min="10" max="10" width="9" style="208" customWidth="1"/>
    <col min="11" max="12" width="16.6640625" style="205" customWidth="1"/>
    <col min="13" max="13" width="9" style="208" customWidth="1"/>
    <col min="14" max="15" width="16.6640625" style="205" customWidth="1"/>
    <col min="16" max="16" width="0.5546875" style="205" customWidth="1"/>
    <col min="17" max="17" width="0.88671875" style="205" hidden="1" customWidth="1"/>
    <col min="18" max="16384" width="8.88671875" style="1"/>
  </cols>
  <sheetData>
    <row r="3" spans="1:17" ht="29.85" customHeight="1" x14ac:dyDescent="0.35">
      <c r="A3" s="14" t="str">
        <f>TAB00!B56&amp;" : "&amp;TAB00!C56</f>
        <v>TAB4.4.3 : Synthèse des produits prévisionnels issus des tarifs de prélèvement 2029</v>
      </c>
      <c r="B3" s="14"/>
      <c r="C3" s="204"/>
      <c r="D3" s="216"/>
      <c r="E3" s="204"/>
      <c r="F3" s="204"/>
      <c r="G3" s="216"/>
      <c r="H3" s="204"/>
      <c r="I3" s="204"/>
      <c r="J3" s="216"/>
      <c r="K3" s="204"/>
      <c r="L3" s="204"/>
      <c r="M3" s="216"/>
      <c r="N3" s="204"/>
      <c r="O3" s="204"/>
    </row>
    <row r="5" spans="1:17" ht="25.35" customHeight="1" x14ac:dyDescent="0.35">
      <c r="B5" s="625" t="s">
        <v>0</v>
      </c>
      <c r="C5" s="203" t="s">
        <v>17</v>
      </c>
      <c r="D5" s="622" t="s">
        <v>5</v>
      </c>
      <c r="E5" s="622"/>
      <c r="F5" s="622"/>
      <c r="G5" s="622" t="s">
        <v>6</v>
      </c>
      <c r="H5" s="622"/>
      <c r="I5" s="622"/>
      <c r="J5" s="622" t="s">
        <v>7</v>
      </c>
      <c r="K5" s="622"/>
      <c r="L5" s="622"/>
      <c r="M5" s="622" t="s">
        <v>8</v>
      </c>
      <c r="N5" s="622"/>
      <c r="O5" s="622"/>
    </row>
    <row r="6" spans="1:17" ht="14.85" customHeight="1" x14ac:dyDescent="0.35">
      <c r="B6" s="626"/>
      <c r="C6" s="203" t="s">
        <v>9</v>
      </c>
      <c r="D6" s="217" t="s">
        <v>41</v>
      </c>
      <c r="E6" s="203" t="s">
        <v>128</v>
      </c>
      <c r="F6" s="203" t="s">
        <v>42</v>
      </c>
      <c r="G6" s="217" t="s">
        <v>41</v>
      </c>
      <c r="H6" s="203" t="s">
        <v>128</v>
      </c>
      <c r="I6" s="203" t="s">
        <v>42</v>
      </c>
      <c r="J6" s="217" t="s">
        <v>41</v>
      </c>
      <c r="K6" s="203" t="s">
        <v>128</v>
      </c>
      <c r="L6" s="203" t="s">
        <v>42</v>
      </c>
      <c r="M6" s="217" t="s">
        <v>41</v>
      </c>
      <c r="N6" s="203" t="s">
        <v>128</v>
      </c>
      <c r="O6" s="203" t="s">
        <v>42</v>
      </c>
    </row>
    <row r="7" spans="1:17" ht="14.85" customHeight="1" x14ac:dyDescent="0.35">
      <c r="A7" s="623" t="s">
        <v>247</v>
      </c>
      <c r="B7" s="201" t="s">
        <v>11</v>
      </c>
      <c r="C7" s="138">
        <f>SUM(F7,I7,L7,O7)</f>
        <v>0</v>
      </c>
      <c r="D7" s="218"/>
      <c r="E7" s="138"/>
      <c r="F7" s="138">
        <f>SUM(F8,F14,F15)</f>
        <v>0</v>
      </c>
      <c r="G7" s="218"/>
      <c r="H7" s="138"/>
      <c r="I7" s="138">
        <f>SUM(I8,I14,I15)</f>
        <v>0</v>
      </c>
      <c r="J7" s="218"/>
      <c r="K7" s="138"/>
      <c r="L7" s="138">
        <f>SUM(L8,L14,L15)</f>
        <v>0</v>
      </c>
      <c r="M7" s="218"/>
      <c r="N7" s="138"/>
      <c r="O7" s="138">
        <f>SUM(O8,O14,O15)</f>
        <v>0</v>
      </c>
    </row>
    <row r="8" spans="1:17" x14ac:dyDescent="0.35">
      <c r="A8" s="624"/>
      <c r="B8" s="51" t="s">
        <v>12</v>
      </c>
      <c r="C8" s="138">
        <f t="shared" ref="C8:C25" si="0">SUM(F8,I8,L8,O8)</f>
        <v>0</v>
      </c>
      <c r="F8" s="205">
        <f>SUM(F9,F12)</f>
        <v>0</v>
      </c>
      <c r="I8" s="205">
        <f>SUM(I9,I12)</f>
        <v>0</v>
      </c>
      <c r="L8" s="205">
        <f>SUM(L9,L12)</f>
        <v>0</v>
      </c>
      <c r="O8" s="205">
        <f>SUM(O9,O12)</f>
        <v>0</v>
      </c>
    </row>
    <row r="9" spans="1:17" x14ac:dyDescent="0.35">
      <c r="A9" s="624"/>
      <c r="B9" s="52" t="s">
        <v>249</v>
      </c>
      <c r="C9" s="138">
        <f t="shared" si="0"/>
        <v>0</v>
      </c>
      <c r="F9" s="205">
        <f>SUM(F10:F11)</f>
        <v>0</v>
      </c>
      <c r="I9" s="205">
        <f>SUM(I10:I11)</f>
        <v>0</v>
      </c>
      <c r="L9" s="205">
        <f>SUM(L10:L11)</f>
        <v>0</v>
      </c>
      <c r="O9" s="205">
        <f>SUM(O10:O11)</f>
        <v>0</v>
      </c>
    </row>
    <row r="10" spans="1:17" customFormat="1" x14ac:dyDescent="0.35">
      <c r="A10" s="624"/>
      <c r="B10" s="263" t="s">
        <v>250</v>
      </c>
      <c r="C10" s="138">
        <f t="shared" si="0"/>
        <v>0</v>
      </c>
      <c r="D10" s="264">
        <f>IF('TAB4.4.1'!L16="v",0,'TAB4.4.1'!L16)</f>
        <v>0</v>
      </c>
      <c r="E10" s="262">
        <f>'TAB3.1'!G65</f>
        <v>0</v>
      </c>
      <c r="F10" s="262">
        <f>D10*E10*12</f>
        <v>0</v>
      </c>
      <c r="G10" s="264">
        <f>IF('TAB4.4.1'!N16="v",0,'TAB4.4.1'!N16)</f>
        <v>0</v>
      </c>
      <c r="H10" s="262">
        <f>'TAB3.1'!G67</f>
        <v>0</v>
      </c>
      <c r="I10" s="262">
        <f>G10*H10*12</f>
        <v>0</v>
      </c>
      <c r="J10" s="264">
        <f>IF('TAB4.4.1'!P16="v",0,'TAB4.4.1'!P16)</f>
        <v>0</v>
      </c>
      <c r="K10" s="262">
        <f>'TAB3.1'!G69</f>
        <v>0</v>
      </c>
      <c r="L10" s="262">
        <f>J10*K10*12</f>
        <v>0</v>
      </c>
      <c r="M10" s="264">
        <f>IF('TAB4.4.1'!R16="v",0,'TAB4.4.1'!R16)</f>
        <v>0</v>
      </c>
      <c r="N10" s="262">
        <f>'TAB3.1'!G71</f>
        <v>0</v>
      </c>
      <c r="O10" s="262">
        <f>M10*N10*12</f>
        <v>0</v>
      </c>
      <c r="P10" s="262"/>
      <c r="Q10" s="262"/>
    </row>
    <row r="11" spans="1:17" x14ac:dyDescent="0.35">
      <c r="A11" s="624"/>
      <c r="B11" s="202" t="s">
        <v>251</v>
      </c>
      <c r="C11" s="138">
        <f t="shared" si="0"/>
        <v>0</v>
      </c>
      <c r="D11" s="208">
        <f>IF('TAB4.4.1'!L17="v",0,'TAB4.4.1'!L17)</f>
        <v>0</v>
      </c>
      <c r="E11" s="205">
        <f>'TAB3.1'!G66</f>
        <v>0</v>
      </c>
      <c r="F11" s="205">
        <f>D11*E11*12</f>
        <v>0</v>
      </c>
      <c r="G11" s="208">
        <f>IF('TAB4.4.1'!N17="v",0,'TAB4.4.1'!N17)</f>
        <v>0</v>
      </c>
      <c r="H11" s="205">
        <f>'TAB3.1'!G68</f>
        <v>0</v>
      </c>
      <c r="I11" s="205">
        <f>G11*H11*12</f>
        <v>0</v>
      </c>
      <c r="J11" s="208">
        <f>IF('TAB4.4.1'!P17="v",0,'TAB4.4.1'!P17)</f>
        <v>0</v>
      </c>
      <c r="K11" s="205">
        <f>'TAB3.1'!G70</f>
        <v>0</v>
      </c>
      <c r="L11" s="205">
        <f>J11*K11*12</f>
        <v>0</v>
      </c>
      <c r="M11" s="208">
        <f>IF('TAB4.4.1'!R17="v",0,'TAB4.4.1'!R17)</f>
        <v>0</v>
      </c>
      <c r="N11" s="205">
        <f>'TAB3.1'!G72</f>
        <v>0</v>
      </c>
      <c r="O11" s="205">
        <f>M11*N11*12</f>
        <v>0</v>
      </c>
    </row>
    <row r="12" spans="1:17" x14ac:dyDescent="0.35">
      <c r="A12" s="624"/>
      <c r="B12" s="51" t="s">
        <v>253</v>
      </c>
      <c r="C12" s="138">
        <f t="shared" si="0"/>
        <v>0</v>
      </c>
      <c r="D12" s="153"/>
      <c r="E12" s="21"/>
      <c r="F12" s="21"/>
      <c r="G12" s="153"/>
      <c r="H12" s="21"/>
      <c r="I12" s="21"/>
      <c r="J12" s="153"/>
      <c r="K12" s="21"/>
      <c r="L12" s="21"/>
      <c r="M12" s="153"/>
      <c r="N12" s="21"/>
      <c r="O12" s="21"/>
    </row>
    <row r="13" spans="1:17" x14ac:dyDescent="0.35">
      <c r="A13" s="624"/>
      <c r="B13" s="202" t="s">
        <v>266</v>
      </c>
      <c r="C13" s="138">
        <f t="shared" si="0"/>
        <v>0</v>
      </c>
      <c r="D13" s="153"/>
      <c r="E13" s="21"/>
      <c r="F13" s="21"/>
      <c r="G13" s="153"/>
      <c r="H13" s="21"/>
      <c r="I13" s="21"/>
      <c r="J13" s="153"/>
      <c r="K13" s="21"/>
      <c r="L13" s="21"/>
      <c r="M13" s="153"/>
      <c r="N13" s="21"/>
      <c r="O13" s="21"/>
    </row>
    <row r="14" spans="1:17" x14ac:dyDescent="0.35">
      <c r="A14" s="624"/>
      <c r="B14" s="51" t="s">
        <v>267</v>
      </c>
      <c r="C14" s="138">
        <f t="shared" si="0"/>
        <v>0</v>
      </c>
      <c r="D14" s="205">
        <f>IF('TAB4.4.1'!L18="v",0,'TAB4.4.1'!L18)</f>
        <v>0</v>
      </c>
      <c r="E14" s="205">
        <f>'TAB3.1'!G8</f>
        <v>0</v>
      </c>
      <c r="F14" s="205">
        <f>D14*E14</f>
        <v>0</v>
      </c>
      <c r="G14" s="205">
        <f>IF('TAB4.4.1'!N18="v",0,'TAB4.4.1'!N18)</f>
        <v>0</v>
      </c>
      <c r="H14" s="205">
        <f>'TAB3.1'!G9</f>
        <v>0</v>
      </c>
      <c r="I14" s="205">
        <f>G14*H14</f>
        <v>0</v>
      </c>
      <c r="J14" s="205">
        <f>IF('TAB4.4.1'!P18="v",0,'TAB4.4.1'!P18)</f>
        <v>0</v>
      </c>
      <c r="K14" s="205">
        <f>'TAB3.1'!G10</f>
        <v>0</v>
      </c>
      <c r="L14" s="205">
        <f>J14*K14</f>
        <v>0</v>
      </c>
      <c r="M14" s="205">
        <f>IF('TAB4.4.1'!R18="v",0,'TAB4.4.1'!R18)</f>
        <v>0</v>
      </c>
      <c r="N14" s="205">
        <f>'TAB3.1'!G11</f>
        <v>0</v>
      </c>
      <c r="O14" s="205">
        <f>M14*N14</f>
        <v>0</v>
      </c>
    </row>
    <row r="15" spans="1:17" x14ac:dyDescent="0.35">
      <c r="A15" s="624"/>
      <c r="B15" s="51" t="s">
        <v>273</v>
      </c>
      <c r="C15" s="138">
        <f t="shared" si="0"/>
        <v>0</v>
      </c>
      <c r="F15" s="205">
        <f>SUM(F16:F19)</f>
        <v>0</v>
      </c>
      <c r="I15" s="205">
        <f>SUM(I16:I19)</f>
        <v>0</v>
      </c>
      <c r="L15" s="205">
        <f>SUM(L16:L19)</f>
        <v>0</v>
      </c>
      <c r="O15" s="205">
        <f>SUM(O16:O19)</f>
        <v>0</v>
      </c>
    </row>
    <row r="16" spans="1:17" x14ac:dyDescent="0.35">
      <c r="A16" s="624"/>
      <c r="B16" s="52" t="s">
        <v>87</v>
      </c>
      <c r="C16" s="138">
        <f t="shared" si="0"/>
        <v>0</v>
      </c>
      <c r="D16" s="153"/>
      <c r="E16" s="21"/>
      <c r="F16" s="21"/>
      <c r="G16" s="153"/>
      <c r="H16" s="21"/>
      <c r="I16" s="21"/>
      <c r="J16" s="153"/>
      <c r="K16" s="21"/>
      <c r="L16" s="21"/>
      <c r="M16" s="208">
        <f>IF('TAB4.4.1'!R20="v",0,'TAB4.4.1'!R20)</f>
        <v>0</v>
      </c>
      <c r="N16" s="205">
        <f>'TAB3.1'!G34</f>
        <v>0</v>
      </c>
      <c r="O16" s="205">
        <f>M16*N16</f>
        <v>0</v>
      </c>
    </row>
    <row r="17" spans="1:15" x14ac:dyDescent="0.35">
      <c r="A17" s="624"/>
      <c r="B17" s="52" t="s">
        <v>88</v>
      </c>
      <c r="C17" s="138">
        <f t="shared" si="0"/>
        <v>0</v>
      </c>
      <c r="D17" s="208">
        <f>IF('TAB4.4.1'!L21="v",0,'TAB4.4.1'!L21)</f>
        <v>0</v>
      </c>
      <c r="E17" s="205">
        <f>'TAB3.1'!G19</f>
        <v>0</v>
      </c>
      <c r="F17" s="205">
        <f>D17*E17</f>
        <v>0</v>
      </c>
      <c r="G17" s="208">
        <f>IF('TAB4.4.1'!N21="v",0,'TAB4.4.1'!N21)</f>
        <v>0</v>
      </c>
      <c r="H17" s="205">
        <f>'TAB3.1'!G23</f>
        <v>0</v>
      </c>
      <c r="I17" s="205">
        <f>G17*H17</f>
        <v>0</v>
      </c>
      <c r="J17" s="208">
        <f>IF('TAB4.4.1'!P21="v",0,'TAB4.4.1'!P21)</f>
        <v>0</v>
      </c>
      <c r="K17" s="488">
        <f>'TAB3.1'!G27+'TAB3.1'!G30</f>
        <v>0</v>
      </c>
      <c r="L17" s="205">
        <f t="shared" ref="L17" si="1">J17*K17</f>
        <v>0</v>
      </c>
      <c r="M17" s="208">
        <f>IF('TAB4.4.1'!R21="v",0,'TAB4.4.1'!R21)</f>
        <v>0</v>
      </c>
      <c r="N17" s="205">
        <f>'TAB3.1'!G35+'TAB3.1'!C39</f>
        <v>0</v>
      </c>
      <c r="O17" s="205">
        <f t="shared" ref="O17:O25" si="2">M17*N17</f>
        <v>0</v>
      </c>
    </row>
    <row r="18" spans="1:15" x14ac:dyDescent="0.35">
      <c r="A18" s="624"/>
      <c r="B18" s="52" t="s">
        <v>15</v>
      </c>
      <c r="C18" s="138">
        <f t="shared" si="0"/>
        <v>0</v>
      </c>
      <c r="D18" s="208">
        <f>IF('TAB4.4.1'!L22="v",0,'TAB4.4.1'!L22)</f>
        <v>0</v>
      </c>
      <c r="E18" s="205">
        <f>'TAB3.1'!G20</f>
        <v>0</v>
      </c>
      <c r="F18" s="205">
        <f>D18*E18</f>
        <v>0</v>
      </c>
      <c r="G18" s="208">
        <f>IF('TAB4.4.1'!N22="v",0,'TAB4.4.1'!N22)</f>
        <v>0</v>
      </c>
      <c r="H18" s="205">
        <f>'TAB3.1'!G24</f>
        <v>0</v>
      </c>
      <c r="I18" s="205">
        <f>G18*H18</f>
        <v>0</v>
      </c>
      <c r="J18" s="208">
        <f>IF('TAB4.4.1'!P22="v",0,'TAB4.4.1'!P22)</f>
        <v>0</v>
      </c>
      <c r="K18" s="488">
        <f>'TAB3.1'!G28+'TAB3.1'!G31</f>
        <v>0</v>
      </c>
      <c r="L18" s="205">
        <f>J18*K18</f>
        <v>0</v>
      </c>
      <c r="M18" s="208">
        <f>IF('TAB4.4.1'!R22="v",0,'TAB4.4.1'!R22)</f>
        <v>0</v>
      </c>
      <c r="N18" s="205">
        <f>'TAB3.1'!G36+'TAB3.1'!C40</f>
        <v>0</v>
      </c>
      <c r="O18" s="205">
        <f t="shared" si="2"/>
        <v>0</v>
      </c>
    </row>
    <row r="19" spans="1:15" x14ac:dyDescent="0.35">
      <c r="A19" s="624"/>
      <c r="B19" s="52" t="s">
        <v>89</v>
      </c>
      <c r="C19" s="138">
        <f t="shared" si="0"/>
        <v>0</v>
      </c>
      <c r="D19" s="153"/>
      <c r="E19" s="21"/>
      <c r="F19" s="21"/>
      <c r="G19" s="153"/>
      <c r="H19" s="21"/>
      <c r="I19" s="21"/>
      <c r="J19" s="153"/>
      <c r="K19" s="21"/>
      <c r="L19" s="21"/>
      <c r="M19" s="208">
        <f>IF('TAB4.4.1'!R23="v",0,'TAB4.4.1'!R23)</f>
        <v>0</v>
      </c>
      <c r="N19" s="205">
        <f>'TAB3.1'!G37</f>
        <v>0</v>
      </c>
      <c r="O19" s="205">
        <f t="shared" si="2"/>
        <v>0</v>
      </c>
    </row>
    <row r="20" spans="1:15" x14ac:dyDescent="0.35">
      <c r="A20" s="624"/>
      <c r="B20" s="201" t="s">
        <v>18</v>
      </c>
      <c r="C20" s="138">
        <f t="shared" si="0"/>
        <v>0</v>
      </c>
      <c r="D20" s="208">
        <f>IF('TAB4.4.1'!L25="v",0,'TAB4.4.1'!L25)</f>
        <v>0</v>
      </c>
      <c r="E20" s="205">
        <f>SUM(E16:E19)</f>
        <v>0</v>
      </c>
      <c r="F20" s="205">
        <f>D20*E20</f>
        <v>0</v>
      </c>
      <c r="G20" s="208">
        <f>IF('TAB4.4.1'!N25="v",0,'TAB4.4.1'!N25)</f>
        <v>0</v>
      </c>
      <c r="H20" s="205">
        <f>SUM(H16:H19)</f>
        <v>0</v>
      </c>
      <c r="I20" s="205">
        <f>G20*H20</f>
        <v>0</v>
      </c>
      <c r="J20" s="208">
        <f>IF('TAB4.4.1'!P25="v",0,'TAB4.4.1'!P25)</f>
        <v>0</v>
      </c>
      <c r="K20" s="205">
        <f>SUM(K16:K19)</f>
        <v>0</v>
      </c>
      <c r="L20" s="205">
        <f t="shared" ref="L20:L24" si="3">J20*K20</f>
        <v>0</v>
      </c>
      <c r="M20" s="208">
        <f>IF('TAB4.4.1'!R25="v",0,'TAB4.4.1'!R25)</f>
        <v>0</v>
      </c>
      <c r="N20" s="205">
        <f>SUM(N16:N19)</f>
        <v>0</v>
      </c>
      <c r="O20" s="205">
        <f>M20*N20</f>
        <v>0</v>
      </c>
    </row>
    <row r="21" spans="1:15" x14ac:dyDescent="0.35">
      <c r="A21" s="624"/>
      <c r="B21" s="201" t="s">
        <v>90</v>
      </c>
      <c r="C21" s="138">
        <f t="shared" si="0"/>
        <v>0</v>
      </c>
      <c r="F21" s="205">
        <f>SUM(F22:F24)</f>
        <v>0</v>
      </c>
      <c r="I21" s="205">
        <f>SUM(I22:I24)</f>
        <v>0</v>
      </c>
      <c r="L21" s="205">
        <f>SUM(L22:L24)</f>
        <v>0</v>
      </c>
      <c r="O21" s="205">
        <f>SUM(O22:O24)</f>
        <v>0</v>
      </c>
    </row>
    <row r="22" spans="1:15" x14ac:dyDescent="0.35">
      <c r="A22" s="624"/>
      <c r="B22" s="51" t="s">
        <v>4</v>
      </c>
      <c r="C22" s="138">
        <f t="shared" si="0"/>
        <v>0</v>
      </c>
      <c r="D22" s="208">
        <f>IF('TAB4.4.1'!L28="v",0,'TAB4.4.1'!L28)</f>
        <v>0</v>
      </c>
      <c r="E22" s="205">
        <f>E20-'TAB3.1'!G56</f>
        <v>0</v>
      </c>
      <c r="F22" s="205">
        <f t="shared" ref="F22:F24" si="4">D22*E22</f>
        <v>0</v>
      </c>
      <c r="G22" s="208">
        <f>IF('TAB4.4.1'!N28="v",0,'TAB4.4.1'!N28)</f>
        <v>0</v>
      </c>
      <c r="H22" s="205">
        <f>H20-'TAB3.1'!G57</f>
        <v>0</v>
      </c>
      <c r="I22" s="205">
        <f>G22*H22</f>
        <v>0</v>
      </c>
      <c r="J22" s="208">
        <f>IF('TAB4.4.1'!P28="v",0,'TAB4.4.1'!P28)</f>
        <v>0</v>
      </c>
      <c r="K22" s="205">
        <f>K20-'TAB3.1'!G58</f>
        <v>0</v>
      </c>
      <c r="L22" s="205">
        <f t="shared" si="3"/>
        <v>0</v>
      </c>
      <c r="M22" s="208">
        <f>IF('TAB4.4.1'!R28="v",0,'TAB4.4.1'!R28)</f>
        <v>0</v>
      </c>
      <c r="N22" s="205">
        <f>N20-'TAB3.1'!G59</f>
        <v>0</v>
      </c>
      <c r="O22" s="205">
        <f>M22*N22</f>
        <v>0</v>
      </c>
    </row>
    <row r="23" spans="1:15" x14ac:dyDescent="0.35">
      <c r="A23" s="624"/>
      <c r="B23" s="51" t="s">
        <v>106</v>
      </c>
      <c r="C23" s="138">
        <f t="shared" si="0"/>
        <v>0</v>
      </c>
      <c r="D23" s="208">
        <f>IF('TAB4.4.1'!L29="v",0,'TAB4.4.1'!L29)</f>
        <v>0</v>
      </c>
      <c r="E23" s="205">
        <f>E20</f>
        <v>0</v>
      </c>
      <c r="F23" s="205">
        <f t="shared" si="4"/>
        <v>0</v>
      </c>
      <c r="G23" s="208">
        <f>IF('TAB4.4.1'!N29="v",0,'TAB4.4.1'!N29)</f>
        <v>0</v>
      </c>
      <c r="H23" s="205">
        <f>H20</f>
        <v>0</v>
      </c>
      <c r="I23" s="205">
        <f>G23*H23</f>
        <v>0</v>
      </c>
      <c r="J23" s="208">
        <f>IF('TAB4.4.1'!P29="v",0,'TAB4.4.1'!P29)</f>
        <v>0</v>
      </c>
      <c r="K23" s="205">
        <f>K20</f>
        <v>0</v>
      </c>
      <c r="L23" s="205">
        <f t="shared" si="3"/>
        <v>0</v>
      </c>
      <c r="M23" s="208">
        <f>IF('TAB4.4.1'!R29="v",0,'TAB4.4.1'!R29)</f>
        <v>0</v>
      </c>
      <c r="N23" s="205">
        <f>N20</f>
        <v>0</v>
      </c>
      <c r="O23" s="205">
        <f>M23*N23</f>
        <v>0</v>
      </c>
    </row>
    <row r="24" spans="1:15" x14ac:dyDescent="0.35">
      <c r="A24" s="624"/>
      <c r="B24" s="51" t="s">
        <v>108</v>
      </c>
      <c r="C24" s="138">
        <f t="shared" si="0"/>
        <v>0</v>
      </c>
      <c r="D24" s="208">
        <f>IF('TAB4.4.1'!L30="v",0,'TAB4.4.1'!L30)</f>
        <v>0</v>
      </c>
      <c r="E24" s="205">
        <f>E23</f>
        <v>0</v>
      </c>
      <c r="F24" s="205">
        <f t="shared" si="4"/>
        <v>0</v>
      </c>
      <c r="G24" s="208">
        <f>IF('TAB4.4.1'!N30="v",0,'TAB4.4.1'!N30)</f>
        <v>0</v>
      </c>
      <c r="H24" s="205">
        <f>H23</f>
        <v>0</v>
      </c>
      <c r="I24" s="205">
        <f>G24*H24</f>
        <v>0</v>
      </c>
      <c r="J24" s="208">
        <f>IF('TAB4.4.1'!P30="v",0,'TAB4.4.1'!P30)</f>
        <v>0</v>
      </c>
      <c r="K24" s="205">
        <f>K23</f>
        <v>0</v>
      </c>
      <c r="L24" s="205">
        <f t="shared" si="3"/>
        <v>0</v>
      </c>
      <c r="M24" s="208">
        <f>IF('TAB4.4.1'!R30="v",0,'TAB4.4.1'!R30)</f>
        <v>0</v>
      </c>
      <c r="N24" s="205">
        <f>N23</f>
        <v>0</v>
      </c>
      <c r="O24" s="205">
        <f t="shared" si="2"/>
        <v>0</v>
      </c>
    </row>
    <row r="25" spans="1:15" x14ac:dyDescent="0.35">
      <c r="A25" s="624"/>
      <c r="B25" s="201" t="s">
        <v>91</v>
      </c>
      <c r="C25" s="138">
        <f t="shared" si="0"/>
        <v>0</v>
      </c>
      <c r="D25" s="208">
        <f>IF('TAB4.4.1'!L32="v",0,'TAB4.4.1'!L32)</f>
        <v>0</v>
      </c>
      <c r="E25" s="205">
        <f>E24</f>
        <v>0</v>
      </c>
      <c r="F25" s="205">
        <f>D25*E25</f>
        <v>0</v>
      </c>
      <c r="G25" s="208">
        <f>IF('TAB4.4.1'!N32="v",0,'TAB4.4.1'!N32)</f>
        <v>0</v>
      </c>
      <c r="H25" s="205">
        <f>H24</f>
        <v>0</v>
      </c>
      <c r="I25" s="205">
        <f>G25*H25</f>
        <v>0</v>
      </c>
      <c r="J25" s="208">
        <f>IF('TAB4.4.1'!P32="v",0,'TAB4.4.1'!P32)</f>
        <v>0</v>
      </c>
      <c r="K25" s="205">
        <f>K24</f>
        <v>0</v>
      </c>
      <c r="L25" s="205">
        <f>J25*K25</f>
        <v>0</v>
      </c>
      <c r="M25" s="208">
        <f>IF('TAB4.4.1'!R32="v",0,'TAB4.4.1'!R32)</f>
        <v>0</v>
      </c>
      <c r="N25" s="205">
        <f>N24</f>
        <v>0</v>
      </c>
      <c r="O25" s="205">
        <f t="shared" si="2"/>
        <v>0</v>
      </c>
    </row>
    <row r="26" spans="1:15" x14ac:dyDescent="0.35">
      <c r="A26" s="624"/>
      <c r="B26" s="199" t="s">
        <v>17</v>
      </c>
      <c r="C26" s="140">
        <f>SUM(F26,I26,L26,O26)</f>
        <v>0</v>
      </c>
      <c r="D26" s="219"/>
      <c r="E26" s="140"/>
      <c r="F26" s="140">
        <f>SUM(F7,F20,F21,F25)</f>
        <v>0</v>
      </c>
      <c r="G26" s="219"/>
      <c r="H26" s="140"/>
      <c r="I26" s="140">
        <f>SUM(I7,I20,I21,I25)</f>
        <v>0</v>
      </c>
      <c r="J26" s="219"/>
      <c r="K26" s="140"/>
      <c r="L26" s="140">
        <f>SUM(L7,L20,L21,L25)</f>
        <v>0</v>
      </c>
      <c r="M26" s="219"/>
      <c r="N26" s="140"/>
      <c r="O26" s="140">
        <f>SUM(O7,O20,O21,O25)</f>
        <v>0</v>
      </c>
    </row>
    <row r="27" spans="1:15" ht="14.85" customHeight="1" x14ac:dyDescent="0.35">
      <c r="A27" s="623" t="s">
        <v>467</v>
      </c>
      <c r="B27" s="201" t="s">
        <v>11</v>
      </c>
      <c r="C27" s="138">
        <f>SUM(F27,I27,L27,O27)</f>
        <v>0</v>
      </c>
      <c r="D27" s="218"/>
      <c r="E27" s="138"/>
      <c r="F27" s="138">
        <f>SUM(F28,F34,F35)</f>
        <v>0</v>
      </c>
      <c r="G27" s="218"/>
      <c r="H27" s="138"/>
      <c r="I27" s="138">
        <f>SUM(I28,I34,I35)</f>
        <v>0</v>
      </c>
      <c r="J27" s="218"/>
      <c r="K27" s="138"/>
      <c r="L27" s="138">
        <f>SUM(L28,L34,L35)</f>
        <v>0</v>
      </c>
      <c r="M27" s="218"/>
      <c r="N27" s="138"/>
      <c r="O27" s="489">
        <f>SUM(O28,O32,O34,O35)</f>
        <v>0</v>
      </c>
    </row>
    <row r="28" spans="1:15" x14ac:dyDescent="0.35">
      <c r="A28" s="624"/>
      <c r="B28" s="51" t="s">
        <v>12</v>
      </c>
      <c r="C28" s="138">
        <f t="shared" ref="C28:C48" si="5">SUM(F28,I28,L28,O28)</f>
        <v>0</v>
      </c>
      <c r="D28" s="153"/>
      <c r="E28" s="21"/>
      <c r="F28" s="21"/>
      <c r="G28" s="153"/>
      <c r="H28" s="21"/>
      <c r="I28" s="21"/>
      <c r="J28" s="153"/>
      <c r="K28" s="21"/>
      <c r="L28" s="21"/>
      <c r="M28" s="218"/>
      <c r="N28" s="218"/>
      <c r="O28" s="489">
        <f>O29</f>
        <v>0</v>
      </c>
    </row>
    <row r="29" spans="1:15" x14ac:dyDescent="0.35">
      <c r="A29" s="624"/>
      <c r="B29" s="52" t="s">
        <v>425</v>
      </c>
      <c r="C29" s="138">
        <f t="shared" si="5"/>
        <v>0</v>
      </c>
      <c r="D29" s="153"/>
      <c r="E29" s="21"/>
      <c r="F29" s="21"/>
      <c r="G29" s="153"/>
      <c r="H29" s="21"/>
      <c r="I29" s="21"/>
      <c r="J29" s="153"/>
      <c r="K29" s="21"/>
      <c r="L29" s="21"/>
      <c r="M29" s="478"/>
      <c r="N29" s="479"/>
      <c r="O29" s="205">
        <f>SUM(O30:O31)</f>
        <v>0</v>
      </c>
    </row>
    <row r="30" spans="1:15" x14ac:dyDescent="0.35">
      <c r="A30" s="624"/>
      <c r="B30" s="263" t="s">
        <v>468</v>
      </c>
      <c r="C30" s="138">
        <f t="shared" si="5"/>
        <v>0</v>
      </c>
      <c r="D30" s="153"/>
      <c r="E30" s="21"/>
      <c r="F30" s="21"/>
      <c r="G30" s="153"/>
      <c r="H30" s="21"/>
      <c r="I30" s="21"/>
      <c r="J30" s="153"/>
      <c r="K30" s="21"/>
      <c r="L30" s="21"/>
      <c r="M30" s="478">
        <f>'TAB4.4.2'!L16</f>
        <v>0</v>
      </c>
      <c r="N30" s="205">
        <f>'TAB3.2'!G91</f>
        <v>0</v>
      </c>
      <c r="O30" s="262">
        <f>M30*N30*12</f>
        <v>0</v>
      </c>
    </row>
    <row r="31" spans="1:15" x14ac:dyDescent="0.35">
      <c r="A31" s="624"/>
      <c r="B31" s="202" t="s">
        <v>427</v>
      </c>
      <c r="C31" s="138">
        <f t="shared" si="5"/>
        <v>0</v>
      </c>
      <c r="D31" s="153"/>
      <c r="E31" s="21"/>
      <c r="F31" s="21"/>
      <c r="G31" s="153"/>
      <c r="H31" s="21"/>
      <c r="I31" s="21"/>
      <c r="J31" s="153"/>
      <c r="K31" s="21"/>
      <c r="L31" s="21"/>
      <c r="M31" s="478">
        <f>'TAB4.4.2'!L17</f>
        <v>0</v>
      </c>
      <c r="N31" s="205">
        <f>'TAB3.2'!G92</f>
        <v>0</v>
      </c>
      <c r="O31" s="205">
        <f>M31*N31*12</f>
        <v>0</v>
      </c>
    </row>
    <row r="32" spans="1:15" x14ac:dyDescent="0.35">
      <c r="A32" s="624"/>
      <c r="B32" s="51" t="s">
        <v>253</v>
      </c>
      <c r="C32" s="138">
        <f t="shared" si="5"/>
        <v>0</v>
      </c>
      <c r="D32" s="153"/>
      <c r="E32" s="21"/>
      <c r="F32" s="21"/>
      <c r="G32" s="153"/>
      <c r="H32" s="21"/>
      <c r="I32" s="21"/>
      <c r="J32" s="153"/>
      <c r="K32" s="21"/>
      <c r="L32" s="21"/>
      <c r="O32" s="205">
        <f>O33</f>
        <v>0</v>
      </c>
    </row>
    <row r="33" spans="1:15" x14ac:dyDescent="0.35">
      <c r="A33" s="624"/>
      <c r="B33" s="202" t="s">
        <v>266</v>
      </c>
      <c r="C33" s="138">
        <f t="shared" si="5"/>
        <v>0</v>
      </c>
      <c r="D33" s="153"/>
      <c r="E33" s="21"/>
      <c r="F33" s="21"/>
      <c r="G33" s="153"/>
      <c r="H33" s="21"/>
      <c r="I33" s="21"/>
      <c r="J33" s="153"/>
      <c r="K33" s="21"/>
      <c r="L33" s="21"/>
      <c r="M33" s="208">
        <f>IF('TAB4.4.2'!L19="v",0,'TAB4.4.2'!L19)</f>
        <v>0</v>
      </c>
      <c r="N33" s="205">
        <f>'TAB3.2'!G90</f>
        <v>0</v>
      </c>
      <c r="O33" s="205">
        <f t="shared" ref="O33:O48" si="6">M33*N33</f>
        <v>0</v>
      </c>
    </row>
    <row r="34" spans="1:15" x14ac:dyDescent="0.35">
      <c r="A34" s="624"/>
      <c r="B34" s="51" t="s">
        <v>267</v>
      </c>
      <c r="C34" s="138">
        <f t="shared" si="5"/>
        <v>0</v>
      </c>
      <c r="D34" s="205">
        <f>IF('TAB4.4.1'!L18="v",0,'TAB4.4.1'!L18)</f>
        <v>0</v>
      </c>
      <c r="E34" s="205">
        <f>'TAB3.2'!G9</f>
        <v>0</v>
      </c>
      <c r="F34" s="205">
        <f>D34*E34</f>
        <v>0</v>
      </c>
      <c r="G34" s="205">
        <f>IF('TAB4.4.1'!N18="v",0,'TAB4.4.1'!N18)</f>
        <v>0</v>
      </c>
      <c r="H34" s="205">
        <f>'TAB3.2'!G10</f>
        <v>0</v>
      </c>
      <c r="I34" s="205">
        <f>G34*H34</f>
        <v>0</v>
      </c>
      <c r="J34" s="205">
        <f>IF('TAB4.4.1'!P18="v",0,'TAB4.4.1'!P18)</f>
        <v>0</v>
      </c>
      <c r="K34" s="205">
        <f>'TAB3.2'!G11</f>
        <v>0</v>
      </c>
      <c r="L34" s="205">
        <f>J34*K34</f>
        <v>0</v>
      </c>
      <c r="M34" s="205">
        <f>IF('TAB4.4.2'!M20="v",0,'TAB4.4.2'!M20)</f>
        <v>0</v>
      </c>
      <c r="N34" s="205">
        <f>'TAB3.2'!G14</f>
        <v>0</v>
      </c>
      <c r="O34" s="205">
        <f t="shared" si="6"/>
        <v>0</v>
      </c>
    </row>
    <row r="35" spans="1:15" x14ac:dyDescent="0.35">
      <c r="A35" s="624"/>
      <c r="B35" s="51" t="s">
        <v>273</v>
      </c>
      <c r="C35" s="138">
        <f>SUM(F35,I35,L35,O35)</f>
        <v>0</v>
      </c>
      <c r="F35" s="205">
        <f>SUM(F36:F42)</f>
        <v>0</v>
      </c>
      <c r="I35" s="205">
        <f>SUM(I36:I42)</f>
        <v>0</v>
      </c>
      <c r="L35" s="205">
        <f>SUM(L36:L42)</f>
        <v>0</v>
      </c>
      <c r="O35" s="205">
        <f>SUM(O36:O42)</f>
        <v>0</v>
      </c>
    </row>
    <row r="36" spans="1:15" x14ac:dyDescent="0.35">
      <c r="A36" s="624"/>
      <c r="B36" s="52" t="s">
        <v>431</v>
      </c>
      <c r="C36" s="138">
        <f>SUM(F36,I36,L36,O36)</f>
        <v>0</v>
      </c>
      <c r="D36" s="153"/>
      <c r="E36" s="21"/>
      <c r="F36" s="21"/>
      <c r="G36" s="153"/>
      <c r="H36" s="21"/>
      <c r="I36" s="21"/>
      <c r="J36" s="153"/>
      <c r="K36" s="21"/>
      <c r="L36" s="21"/>
      <c r="M36" s="208">
        <f>IF('TAB4.4.2'!L25="v",0,'TAB4.4.2'!L25)</f>
        <v>0</v>
      </c>
      <c r="N36" s="205">
        <f>'TAB3.2'!G43+'TAB3.2'!G52</f>
        <v>0</v>
      </c>
      <c r="O36" s="205">
        <f>M36*N36</f>
        <v>0</v>
      </c>
    </row>
    <row r="37" spans="1:15" x14ac:dyDescent="0.35">
      <c r="A37" s="624"/>
      <c r="B37" s="52" t="s">
        <v>432</v>
      </c>
      <c r="C37" s="138">
        <f>SUM(F37,I37,L37,O37)</f>
        <v>0</v>
      </c>
      <c r="D37" s="153"/>
      <c r="E37" s="21"/>
      <c r="F37" s="21"/>
      <c r="G37" s="153"/>
      <c r="H37" s="21"/>
      <c r="I37" s="21"/>
      <c r="J37" s="153"/>
      <c r="K37" s="21"/>
      <c r="L37" s="21"/>
      <c r="M37" s="208">
        <f>IF('TAB4.4.2'!L26="v",0,'TAB4.4.2'!L26)</f>
        <v>0</v>
      </c>
      <c r="N37" s="205">
        <f>'TAB3.2'!G44+'TAB3.2'!G53</f>
        <v>0</v>
      </c>
      <c r="O37" s="205">
        <f>M37*N37</f>
        <v>0</v>
      </c>
    </row>
    <row r="38" spans="1:15" x14ac:dyDescent="0.35">
      <c r="A38" s="624"/>
      <c r="B38" s="52" t="s">
        <v>433</v>
      </c>
      <c r="C38" s="138">
        <f>SUM(F38,I38,L38,O38)</f>
        <v>0</v>
      </c>
      <c r="D38" s="153"/>
      <c r="E38" s="21"/>
      <c r="F38" s="21"/>
      <c r="G38" s="153"/>
      <c r="H38" s="21"/>
      <c r="I38" s="21"/>
      <c r="J38" s="153"/>
      <c r="K38" s="21"/>
      <c r="L38" s="21"/>
      <c r="M38" s="208">
        <f>IF('TAB4.4.2'!L27="v",0,'TAB4.4.2'!L27)</f>
        <v>0</v>
      </c>
      <c r="N38" s="205">
        <f>'TAB3.2'!G45+'TAB3.2'!G54</f>
        <v>0</v>
      </c>
      <c r="O38" s="205">
        <f>M38*N38</f>
        <v>0</v>
      </c>
    </row>
    <row r="39" spans="1:15" x14ac:dyDescent="0.35">
      <c r="A39" s="624"/>
      <c r="B39" s="52" t="s">
        <v>87</v>
      </c>
      <c r="C39" s="138">
        <f t="shared" si="5"/>
        <v>0</v>
      </c>
      <c r="D39" s="153"/>
      <c r="E39" s="21"/>
      <c r="F39" s="21"/>
      <c r="G39" s="153"/>
      <c r="H39" s="21"/>
      <c r="I39" s="21"/>
      <c r="J39" s="153"/>
      <c r="K39" s="21"/>
      <c r="L39" s="21"/>
      <c r="M39" s="208">
        <f>IF('TAB4.4.2'!M22="v",0,'TAB4.4.2'!M22)</f>
        <v>0</v>
      </c>
      <c r="N39" s="205">
        <f>'TAB3.2'!G46</f>
        <v>0</v>
      </c>
      <c r="O39" s="205">
        <f t="shared" si="6"/>
        <v>0</v>
      </c>
    </row>
    <row r="40" spans="1:15" x14ac:dyDescent="0.35">
      <c r="A40" s="624"/>
      <c r="B40" s="52" t="s">
        <v>88</v>
      </c>
      <c r="C40" s="138">
        <f t="shared" si="5"/>
        <v>0</v>
      </c>
      <c r="D40" s="208">
        <f>IF('TAB4.4.1'!M21="v",0,'TAB4.4.1'!M21)</f>
        <v>0</v>
      </c>
      <c r="E40" s="205">
        <f>'TAB3.2'!G22</f>
        <v>0</v>
      </c>
      <c r="F40" s="205">
        <f>D40*E40</f>
        <v>0</v>
      </c>
      <c r="G40" s="208">
        <f>IF('TAB4.4.1'!O21="v",0,'TAB4.4.1'!O21)</f>
        <v>0</v>
      </c>
      <c r="H40" s="205">
        <f>'TAB3.2'!G28</f>
        <v>0</v>
      </c>
      <c r="I40" s="205">
        <f t="shared" ref="I40:I43" si="7">G40*H40</f>
        <v>0</v>
      </c>
      <c r="J40" s="208">
        <f>IF('TAB4.4.1'!Q21="v",0,'TAB4.4.1'!Q21)</f>
        <v>0</v>
      </c>
      <c r="K40" s="205">
        <f>'TAB3.2'!G34+'TAB3.2'!G38</f>
        <v>0</v>
      </c>
      <c r="L40" s="205">
        <f t="shared" ref="L40:L43" si="8">J40*K40</f>
        <v>0</v>
      </c>
      <c r="M40" s="208">
        <f>IF('TAB4.4.2'!M23="v",0,'TAB4.4.2'!M23)</f>
        <v>0</v>
      </c>
      <c r="N40" s="205">
        <f>'TAB3.2'!G47+'TAB3.2'!G55</f>
        <v>0</v>
      </c>
      <c r="O40" s="205">
        <f t="shared" si="6"/>
        <v>0</v>
      </c>
    </row>
    <row r="41" spans="1:15" x14ac:dyDescent="0.35">
      <c r="A41" s="624"/>
      <c r="B41" s="52" t="s">
        <v>15</v>
      </c>
      <c r="C41" s="138">
        <f t="shared" si="5"/>
        <v>0</v>
      </c>
      <c r="D41" s="208">
        <f>IF('TAB4.4.1'!M22="v",0,'TAB4.4.1'!M22)</f>
        <v>0</v>
      </c>
      <c r="E41" s="205">
        <f>'TAB3.2'!G23</f>
        <v>0</v>
      </c>
      <c r="F41" s="205">
        <f t="shared" ref="F41" si="9">D41*E41</f>
        <v>0</v>
      </c>
      <c r="G41" s="208">
        <f>IF('TAB4.4.1'!O22="v",0,'TAB4.4.1'!O22)</f>
        <v>0</v>
      </c>
      <c r="H41" s="205">
        <f>'TAB3.2'!G29</f>
        <v>0</v>
      </c>
      <c r="I41" s="205">
        <f t="shared" si="7"/>
        <v>0</v>
      </c>
      <c r="J41" s="208">
        <f>IF('TAB4.4.1'!Q22="v",0,'TAB4.4.1'!Q22)</f>
        <v>0</v>
      </c>
      <c r="K41" s="205">
        <f>'TAB3.2'!G35+'TAB3.2'!G39</f>
        <v>0</v>
      </c>
      <c r="L41" s="205">
        <f t="shared" si="8"/>
        <v>0</v>
      </c>
      <c r="M41" s="208">
        <f>IF('TAB4.4.2'!M24="v",0,'TAB4.4.2'!M24)</f>
        <v>0</v>
      </c>
      <c r="N41" s="205">
        <f>'TAB3.2'!G48+'TAB3.2'!G56</f>
        <v>0</v>
      </c>
      <c r="O41" s="205">
        <f t="shared" si="6"/>
        <v>0</v>
      </c>
    </row>
    <row r="42" spans="1:15" x14ac:dyDescent="0.35">
      <c r="A42" s="624"/>
      <c r="B42" s="52" t="s">
        <v>89</v>
      </c>
      <c r="C42" s="138">
        <f t="shared" si="5"/>
        <v>0</v>
      </c>
      <c r="D42" s="153"/>
      <c r="E42" s="21"/>
      <c r="F42" s="21"/>
      <c r="G42" s="153"/>
      <c r="H42" s="21"/>
      <c r="I42" s="21"/>
      <c r="J42" s="153"/>
      <c r="K42" s="21"/>
      <c r="L42" s="21"/>
      <c r="M42" s="208">
        <f>IF('TAB4.4.2'!M28="v",0,'TAB4.4.2'!M28)</f>
        <v>0</v>
      </c>
      <c r="N42" s="205">
        <f>'TAB3.2'!G49</f>
        <v>0</v>
      </c>
      <c r="O42" s="205">
        <f t="shared" si="6"/>
        <v>0</v>
      </c>
    </row>
    <row r="43" spans="1:15" x14ac:dyDescent="0.35">
      <c r="A43" s="624"/>
      <c r="B43" s="201" t="s">
        <v>18</v>
      </c>
      <c r="C43" s="138">
        <f t="shared" si="5"/>
        <v>0</v>
      </c>
      <c r="D43" s="208">
        <f>IF('TAB4.4.1'!L25="v",0,'TAB4.4.1'!L25)</f>
        <v>0</v>
      </c>
      <c r="E43" s="205">
        <f>SUM(E36:E42)</f>
        <v>0</v>
      </c>
      <c r="F43" s="205">
        <f>D43*E43</f>
        <v>0</v>
      </c>
      <c r="G43" s="208">
        <f>IF('TAB4.4.1'!N25="v",0,'TAB4.4.1'!N25)</f>
        <v>0</v>
      </c>
      <c r="H43" s="205">
        <f>SUM(H36:H42)</f>
        <v>0</v>
      </c>
      <c r="I43" s="205">
        <f t="shared" si="7"/>
        <v>0</v>
      </c>
      <c r="J43" s="208">
        <f>IF('TAB4.4.1'!P25="v",0,'TAB4.4.1'!P25)</f>
        <v>0</v>
      </c>
      <c r="K43" s="205">
        <f>SUM(K36:K42)</f>
        <v>0</v>
      </c>
      <c r="L43" s="205">
        <f t="shared" si="8"/>
        <v>0</v>
      </c>
      <c r="M43" s="490">
        <f>IF('TAB4.4.2'!L30="v",0,'TAB4.4.2'!L30)</f>
        <v>0</v>
      </c>
      <c r="N43" s="205">
        <f>SUM(N36:N42)</f>
        <v>0</v>
      </c>
      <c r="O43" s="205">
        <f t="shared" si="6"/>
        <v>0</v>
      </c>
    </row>
    <row r="44" spans="1:15" x14ac:dyDescent="0.35">
      <c r="A44" s="624"/>
      <c r="B44" s="201" t="s">
        <v>90</v>
      </c>
      <c r="C44" s="138">
        <f t="shared" si="5"/>
        <v>0</v>
      </c>
      <c r="F44" s="205">
        <f>SUM(F45:F47)</f>
        <v>0</v>
      </c>
      <c r="I44" s="205">
        <f>SUM(I45:I47)</f>
        <v>0</v>
      </c>
      <c r="L44" s="205">
        <f>SUM(L45:L47)</f>
        <v>0</v>
      </c>
      <c r="O44" s="205">
        <f>SUM(O45:O47)</f>
        <v>0</v>
      </c>
    </row>
    <row r="45" spans="1:15" x14ac:dyDescent="0.35">
      <c r="A45" s="624"/>
      <c r="B45" s="51" t="s">
        <v>4</v>
      </c>
      <c r="C45" s="138">
        <f t="shared" si="5"/>
        <v>0</v>
      </c>
      <c r="D45" s="208">
        <f>IF('TAB4.4.1'!L28="v",0,'TAB4.4.1'!L28)</f>
        <v>0</v>
      </c>
      <c r="E45" s="205">
        <f>E43-'TAB3.2'!G81</f>
        <v>0</v>
      </c>
      <c r="F45" s="205">
        <f>D45*E45</f>
        <v>0</v>
      </c>
      <c r="G45" s="208">
        <f>IF('TAB4.4.1'!N28="v",0,'TAB4.4.1'!N28)</f>
        <v>0</v>
      </c>
      <c r="H45" s="205">
        <f>H43-'TAB3.2'!G82</f>
        <v>0</v>
      </c>
      <c r="I45" s="205">
        <f>G45*H45</f>
        <v>0</v>
      </c>
      <c r="J45" s="208">
        <f>IF('TAB4.4.1'!P28="v",0,'TAB4.4.1'!P28)</f>
        <v>0</v>
      </c>
      <c r="K45" s="205">
        <f>K43-'TAB3.2'!G83</f>
        <v>0</v>
      </c>
      <c r="L45" s="205">
        <f>J45*K45</f>
        <v>0</v>
      </c>
      <c r="M45" s="490">
        <f>IF('TAB4.4.2'!L33="v",0,'TAB4.4.2'!L33)</f>
        <v>0</v>
      </c>
      <c r="N45" s="205">
        <f>N43-'TAB3.2'!G84</f>
        <v>0</v>
      </c>
      <c r="O45" s="205">
        <f t="shared" si="6"/>
        <v>0</v>
      </c>
    </row>
    <row r="46" spans="1:15" x14ac:dyDescent="0.35">
      <c r="A46" s="624"/>
      <c r="B46" s="51" t="s">
        <v>106</v>
      </c>
      <c r="C46" s="138">
        <f t="shared" si="5"/>
        <v>0</v>
      </c>
      <c r="D46" s="208">
        <f>IF('TAB4.4.1'!L29="v",0,'TAB4.4.1'!L29)</f>
        <v>0</v>
      </c>
      <c r="E46" s="205">
        <f>E43</f>
        <v>0</v>
      </c>
      <c r="F46" s="205">
        <f>D46*E46</f>
        <v>0</v>
      </c>
      <c r="G46" s="208">
        <f>IF('TAB4.4.1'!N29="v",0,'TAB4.4.1'!N29)</f>
        <v>0</v>
      </c>
      <c r="H46" s="205">
        <f>H43</f>
        <v>0</v>
      </c>
      <c r="I46" s="205">
        <f>G46*H46</f>
        <v>0</v>
      </c>
      <c r="J46" s="208">
        <f>IF('TAB4.4.1'!P29="v",0,'TAB4.4.1'!P29)</f>
        <v>0</v>
      </c>
      <c r="K46" s="205">
        <f>K43</f>
        <v>0</v>
      </c>
      <c r="L46" s="205">
        <f>J46*K46</f>
        <v>0</v>
      </c>
      <c r="M46" s="490">
        <f>IF('TAB4.4.2'!L34="v",0,'TAB4.4.2'!L34)</f>
        <v>0</v>
      </c>
      <c r="N46" s="205">
        <f>N43</f>
        <v>0</v>
      </c>
      <c r="O46" s="205">
        <f t="shared" si="6"/>
        <v>0</v>
      </c>
    </row>
    <row r="47" spans="1:15" x14ac:dyDescent="0.35">
      <c r="A47" s="624"/>
      <c r="B47" s="51" t="s">
        <v>108</v>
      </c>
      <c r="C47" s="138">
        <f t="shared" si="5"/>
        <v>0</v>
      </c>
      <c r="D47" s="208">
        <f>IF('TAB4.4.1'!L30="v",0,'TAB4.4.1'!L30)</f>
        <v>0</v>
      </c>
      <c r="E47" s="205">
        <f>E46</f>
        <v>0</v>
      </c>
      <c r="F47" s="205">
        <f>D47*E47</f>
        <v>0</v>
      </c>
      <c r="G47" s="208">
        <f>IF('TAB4.4.1'!N30="v",0,'TAB4.4.1'!N30)</f>
        <v>0</v>
      </c>
      <c r="H47" s="205">
        <f>H46</f>
        <v>0</v>
      </c>
      <c r="I47" s="205">
        <f>G47*H47</f>
        <v>0</v>
      </c>
      <c r="J47" s="208">
        <f>IF('TAB4.4.1'!P30="v",0,'TAB4.4.1'!P30)</f>
        <v>0</v>
      </c>
      <c r="K47" s="205">
        <f>K46</f>
        <v>0</v>
      </c>
      <c r="L47" s="205">
        <f>J47*K47</f>
        <v>0</v>
      </c>
      <c r="M47" s="490">
        <f>IF('TAB4.4.2'!L35="v",0,'TAB4.4.2'!L35)</f>
        <v>0</v>
      </c>
      <c r="N47" s="205">
        <f>N46</f>
        <v>0</v>
      </c>
      <c r="O47" s="205">
        <f t="shared" si="6"/>
        <v>0</v>
      </c>
    </row>
    <row r="48" spans="1:15" x14ac:dyDescent="0.35">
      <c r="A48" s="624"/>
      <c r="B48" s="201" t="s">
        <v>91</v>
      </c>
      <c r="C48" s="138">
        <f t="shared" si="5"/>
        <v>0</v>
      </c>
      <c r="D48" s="208">
        <f>IF('TAB4.4.1'!L32="v",0,'TAB4.4.1'!L32)</f>
        <v>0</v>
      </c>
      <c r="E48" s="205">
        <f>E47</f>
        <v>0</v>
      </c>
      <c r="F48" s="205">
        <f>D48*E48</f>
        <v>0</v>
      </c>
      <c r="G48" s="208">
        <f>IF('TAB4.4.1'!N32="v",0,'TAB4.4.1'!N32)</f>
        <v>0</v>
      </c>
      <c r="H48" s="205">
        <f>H47</f>
        <v>0</v>
      </c>
      <c r="I48" s="205">
        <f>G48*H48</f>
        <v>0</v>
      </c>
      <c r="J48" s="208">
        <f>IF('TAB4.4.1'!P32="v",0,'TAB4.4.1'!P32)</f>
        <v>0</v>
      </c>
      <c r="K48" s="205">
        <f>K47</f>
        <v>0</v>
      </c>
      <c r="L48" s="205">
        <f>J48*K48</f>
        <v>0</v>
      </c>
      <c r="M48" s="490">
        <f>IF('TAB4.4.2'!L37="v",0,'TAB4.4.2'!L37)</f>
        <v>0</v>
      </c>
      <c r="N48" s="205">
        <f>N47</f>
        <v>0</v>
      </c>
      <c r="O48" s="205">
        <f t="shared" si="6"/>
        <v>0</v>
      </c>
    </row>
    <row r="49" spans="1:15" x14ac:dyDescent="0.35">
      <c r="A49" s="624"/>
      <c r="B49" s="199" t="s">
        <v>17</v>
      </c>
      <c r="C49" s="140">
        <f>SUM(F49,I49,L49,O49)</f>
        <v>0</v>
      </c>
      <c r="D49" s="219"/>
      <c r="E49" s="140"/>
      <c r="F49" s="140">
        <f>SUM(F27,F43,F44,F48)</f>
        <v>0</v>
      </c>
      <c r="G49" s="219"/>
      <c r="H49" s="140"/>
      <c r="I49" s="140">
        <f>SUM(I27,I43,I44,I48)</f>
        <v>0</v>
      </c>
      <c r="J49" s="219"/>
      <c r="K49" s="140"/>
      <c r="L49" s="140">
        <f>SUM(L27,L43,L44,L48)</f>
        <v>0</v>
      </c>
      <c r="M49" s="219"/>
      <c r="N49" s="140"/>
      <c r="O49" s="140">
        <f>SUM(O27,O43,O44,O48)</f>
        <v>0</v>
      </c>
    </row>
  </sheetData>
  <mergeCells count="7">
    <mergeCell ref="M5:O5"/>
    <mergeCell ref="A7:A26"/>
    <mergeCell ref="A27:A49"/>
    <mergeCell ref="B5:B6"/>
    <mergeCell ref="D5:F5"/>
    <mergeCell ref="G5:I5"/>
    <mergeCell ref="J5:L5"/>
  </mergeCells>
  <pageMargins left="0.7" right="0.7" top="0.75" bottom="0.75" header="0.3" footer="0.3"/>
  <pageSetup paperSize="8" scale="8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M13"/>
  <sheetViews>
    <sheetView showGridLines="0" zoomScaleNormal="100" workbookViewId="0">
      <selection activeCell="D8" sqref="D8:F8"/>
    </sheetView>
  </sheetViews>
  <sheetFormatPr baseColWidth="10" defaultColWidth="8.88671875" defaultRowHeight="14.4" x14ac:dyDescent="0.35"/>
  <cols>
    <col min="1" max="1" width="6.6640625" style="1" customWidth="1"/>
    <col min="2" max="2" width="49.5546875" style="1" bestFit="1" customWidth="1"/>
    <col min="3" max="11" width="16.6640625" style="205" customWidth="1"/>
    <col min="12" max="13" width="8.88671875" style="205"/>
    <col min="14" max="16384" width="8.88671875" style="1"/>
  </cols>
  <sheetData>
    <row r="3" spans="1:13" ht="29.85" customHeight="1" x14ac:dyDescent="0.35">
      <c r="A3" s="14" t="str">
        <f>TAB00!B57&amp;" : "&amp;TAB00!C57</f>
        <v>TAB4.6 : Contrôle calcul tarif capacitaire prosumers</v>
      </c>
      <c r="B3" s="14"/>
      <c r="C3" s="204"/>
      <c r="D3" s="204"/>
      <c r="E3" s="204"/>
      <c r="F3" s="204"/>
      <c r="G3" s="204"/>
      <c r="H3" s="204"/>
      <c r="I3" s="204"/>
      <c r="J3" s="204"/>
      <c r="K3" s="204"/>
    </row>
    <row r="5" spans="1:13" x14ac:dyDescent="0.35">
      <c r="C5" s="213">
        <v>2026</v>
      </c>
      <c r="D5" s="213">
        <v>2027</v>
      </c>
      <c r="E5" s="213">
        <v>2028</v>
      </c>
      <c r="F5" s="213">
        <v>2029</v>
      </c>
    </row>
    <row r="6" spans="1:13" x14ac:dyDescent="0.35">
      <c r="B6" s="4" t="s">
        <v>207</v>
      </c>
      <c r="C6" s="7">
        <v>1000</v>
      </c>
      <c r="D6" s="7">
        <v>1000</v>
      </c>
      <c r="E6" s="7">
        <v>1000</v>
      </c>
      <c r="F6" s="7">
        <v>1000</v>
      </c>
    </row>
    <row r="7" spans="1:13" x14ac:dyDescent="0.35">
      <c r="B7" s="4" t="s">
        <v>274</v>
      </c>
      <c r="C7" s="239">
        <f>1-0.4026</f>
        <v>0.59739999999999993</v>
      </c>
      <c r="D7" s="239">
        <f>1-0.4026</f>
        <v>0.59739999999999993</v>
      </c>
      <c r="E7" s="239">
        <f>1-0.4026</f>
        <v>0.59739999999999993</v>
      </c>
      <c r="F7" s="239">
        <f>1-0.4026</f>
        <v>0.59739999999999993</v>
      </c>
    </row>
    <row r="8" spans="1:13" x14ac:dyDescent="0.35">
      <c r="B8" s="4" t="s">
        <v>204</v>
      </c>
      <c r="C8" s="215">
        <f>SUM('TAB4.1.3'!M39+'TAB4.1.3'!M43+'TAB4.1.3'!M45+'TAB4.1.3'!M46+'TAB4.1.3'!M47+'TAB4.1.3'!M48)</f>
        <v>0</v>
      </c>
      <c r="D8" s="491">
        <f>SUM('TAB4.2.3'!M39+'TAB4.2.3'!M43+'TAB4.2.3'!M45+'TAB4.2.3'!M46+'TAB4.2.3'!M47+'TAB4.2.3'!M48)</f>
        <v>0</v>
      </c>
      <c r="E8" s="491">
        <f>SUM('TAB4.3.3'!M39+'TAB4.3.3'!M43+'TAB4.3.3'!M45+'TAB4.3.3'!M46+'TAB4.3.3'!M47+'TAB4.3.3'!M48)</f>
        <v>0</v>
      </c>
      <c r="F8" s="491">
        <f>SUM('TAB4.4.3'!M39+'TAB4.4.3'!M43+'TAB4.4.3'!M45+'TAB4.4.3'!M46+'TAB4.4.3'!M47+'TAB4.4.3'!M48)</f>
        <v>0</v>
      </c>
    </row>
    <row r="9" spans="1:13" x14ac:dyDescent="0.35">
      <c r="B9" s="4" t="s">
        <v>205</v>
      </c>
      <c r="C9" s="214"/>
      <c r="D9" s="214"/>
      <c r="E9" s="214"/>
      <c r="F9" s="214"/>
    </row>
    <row r="10" spans="1:13" customFormat="1" x14ac:dyDescent="0.35">
      <c r="B10" s="252" t="s">
        <v>219</v>
      </c>
      <c r="C10" s="262">
        <f>IFERROR(C6*C7*SUM(C8:C9),0)</f>
        <v>0</v>
      </c>
      <c r="D10" s="262">
        <f>IFERROR(D6*D7*SUM(D8:D9),0)</f>
        <v>0</v>
      </c>
      <c r="E10" s="262">
        <f>IFERROR(E6*E7*SUM(E8:E9),0)</f>
        <v>0</v>
      </c>
      <c r="F10" s="262">
        <f>IFERROR(F6*F7*SUM(F8:F9),0)</f>
        <v>0</v>
      </c>
      <c r="G10" s="262"/>
      <c r="H10" s="262"/>
      <c r="I10" s="262"/>
      <c r="J10" s="262"/>
      <c r="K10" s="262"/>
      <c r="L10" s="262"/>
      <c r="M10" s="262"/>
    </row>
    <row r="11" spans="1:13" x14ac:dyDescent="0.35">
      <c r="B11" s="4" t="s">
        <v>220</v>
      </c>
      <c r="C11" s="205">
        <f>IF('TAB4.1.2'!L19="v",0,'TAB4.1.2'!L19)</f>
        <v>0</v>
      </c>
      <c r="D11" s="205">
        <f>IF('TAB4.2.2'!L19="v",0,'TAB4.2.2'!L19)</f>
        <v>0</v>
      </c>
      <c r="E11" s="205">
        <f>IF('TAB4.3.2'!L19="v",0,'TAB4.3.2'!L19)</f>
        <v>0</v>
      </c>
      <c r="F11" s="205">
        <f>IF('TAB4.4.2'!L19="v",0,'TAB4.4.2'!L19)</f>
        <v>0</v>
      </c>
    </row>
    <row r="12" spans="1:13" ht="15" thickBot="1" x14ac:dyDescent="0.4">
      <c r="B12" s="4" t="s">
        <v>206</v>
      </c>
      <c r="C12" s="241">
        <f>C10-C11</f>
        <v>0</v>
      </c>
      <c r="D12" s="241">
        <f>D10-D11</f>
        <v>0</v>
      </c>
      <c r="E12" s="241">
        <f>E10-E11</f>
        <v>0</v>
      </c>
      <c r="F12" s="241">
        <f>F10-F11</f>
        <v>0</v>
      </c>
    </row>
    <row r="13" spans="1:13" ht="15" thickTop="1" x14ac:dyDescent="0.35"/>
  </sheetData>
  <conditionalFormatting sqref="C9:F9">
    <cfRule type="containsText" dxfId="97" priority="3" operator="containsText" text="ntitulé">
      <formula>NOT(ISERROR(SEARCH("ntitulé",C9)))</formula>
    </cfRule>
    <cfRule type="containsBlanks" dxfId="96" priority="4">
      <formula>LEN(TRIM(C9))=0</formula>
    </cfRule>
  </conditionalFormatting>
  <pageMargins left="0.7" right="0.7" top="0.75" bottom="0.75" header="0.3" footer="0.3"/>
  <pageSetup paperSize="9"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N43"/>
  <sheetViews>
    <sheetView zoomScaleNormal="100" workbookViewId="0">
      <selection activeCell="C11" sqref="C11"/>
    </sheetView>
  </sheetViews>
  <sheetFormatPr baseColWidth="10" defaultColWidth="8.88671875" defaultRowHeight="14.4" x14ac:dyDescent="0.35"/>
  <cols>
    <col min="1" max="1" width="38.109375" style="1" customWidth="1"/>
    <col min="2" max="2" width="16.6640625" style="1" customWidth="1"/>
    <col min="3" max="3" width="9" style="1" customWidth="1"/>
    <col min="4" max="5" width="16.6640625" style="1" customWidth="1"/>
    <col min="6" max="6" width="9" style="1" customWidth="1"/>
    <col min="7" max="8" width="16.6640625" style="1" customWidth="1"/>
    <col min="9" max="9" width="9" style="1" customWidth="1"/>
    <col min="10" max="11" width="16.6640625" style="1" customWidth="1"/>
    <col min="12" max="12" width="9" style="1" customWidth="1"/>
    <col min="13" max="13" width="16.6640625" style="1" customWidth="1"/>
    <col min="14" max="14" width="16.6640625" style="17" customWidth="1"/>
    <col min="15" max="16384" width="8.88671875" style="1"/>
  </cols>
  <sheetData>
    <row r="3" spans="1:14" ht="29.85" customHeight="1" x14ac:dyDescent="0.35">
      <c r="A3" s="14" t="str">
        <f>TAB00!B58&amp;" : "&amp;TAB00!C58</f>
        <v>TAB5 : Synthèse des produits prévisionnels issus des tarifs d'injection</v>
      </c>
      <c r="B3" s="14"/>
      <c r="C3" s="14"/>
      <c r="D3" s="14"/>
      <c r="E3" s="14"/>
      <c r="F3" s="14"/>
      <c r="G3" s="14"/>
      <c r="H3" s="14"/>
      <c r="I3" s="14"/>
      <c r="J3" s="14"/>
      <c r="K3" s="14"/>
      <c r="L3" s="14"/>
      <c r="M3" s="14"/>
      <c r="N3" s="16"/>
    </row>
    <row r="5" spans="1:14" ht="25.35" customHeight="1" x14ac:dyDescent="0.45">
      <c r="A5" s="557" t="s">
        <v>367</v>
      </c>
      <c r="B5" s="557"/>
      <c r="C5" s="557"/>
      <c r="D5" s="557"/>
      <c r="E5" s="557"/>
      <c r="F5" s="557"/>
      <c r="G5" s="557"/>
      <c r="H5" s="557"/>
      <c r="I5" s="557"/>
      <c r="J5" s="557"/>
      <c r="K5" s="557"/>
      <c r="L5" s="557"/>
      <c r="M5" s="557"/>
      <c r="N5" s="557"/>
    </row>
    <row r="6" spans="1:14" ht="14.85" customHeight="1" x14ac:dyDescent="0.35">
      <c r="A6" s="625" t="s">
        <v>0</v>
      </c>
      <c r="B6" s="6" t="s">
        <v>17</v>
      </c>
      <c r="C6" s="571" t="s">
        <v>5</v>
      </c>
      <c r="D6" s="571"/>
      <c r="E6" s="571"/>
      <c r="F6" s="571" t="s">
        <v>6</v>
      </c>
      <c r="G6" s="571"/>
      <c r="H6" s="571"/>
      <c r="I6" s="571" t="s">
        <v>7</v>
      </c>
      <c r="J6" s="571"/>
      <c r="K6" s="571"/>
      <c r="L6" s="571" t="s">
        <v>8</v>
      </c>
      <c r="M6" s="571"/>
      <c r="N6" s="571"/>
    </row>
    <row r="7" spans="1:14" ht="14.85" customHeight="1" x14ac:dyDescent="0.35">
      <c r="A7" s="625"/>
      <c r="B7" s="6" t="s">
        <v>9</v>
      </c>
      <c r="C7" s="6" t="s">
        <v>41</v>
      </c>
      <c r="D7" s="6" t="s">
        <v>128</v>
      </c>
      <c r="E7" s="6" t="s">
        <v>42</v>
      </c>
      <c r="F7" s="6" t="s">
        <v>41</v>
      </c>
      <c r="G7" s="6" t="s">
        <v>128</v>
      </c>
      <c r="H7" s="6" t="s">
        <v>42</v>
      </c>
      <c r="I7" s="6" t="s">
        <v>41</v>
      </c>
      <c r="J7" s="6" t="s">
        <v>128</v>
      </c>
      <c r="K7" s="6" t="s">
        <v>42</v>
      </c>
      <c r="L7" s="6" t="s">
        <v>41</v>
      </c>
      <c r="M7" s="6" t="s">
        <v>128</v>
      </c>
      <c r="N7" s="47" t="s">
        <v>42</v>
      </c>
    </row>
    <row r="8" spans="1:14" ht="14.85" customHeight="1" x14ac:dyDescent="0.35">
      <c r="A8" s="48" t="s">
        <v>11</v>
      </c>
      <c r="B8" s="139">
        <f>SUM(E8,H8,K8,N8)</f>
        <v>0</v>
      </c>
      <c r="C8" s="50"/>
      <c r="D8" s="49"/>
      <c r="E8" s="139">
        <f>SUM(E9,E12)</f>
        <v>0</v>
      </c>
      <c r="F8" s="50"/>
      <c r="G8" s="50"/>
      <c r="H8" s="139">
        <f>SUM(H9,H12)</f>
        <v>0</v>
      </c>
      <c r="I8" s="50"/>
      <c r="J8" s="50"/>
      <c r="K8" s="139">
        <f>SUM(K9,K12)</f>
        <v>0</v>
      </c>
      <c r="L8" s="50"/>
      <c r="M8" s="50"/>
      <c r="N8" s="139">
        <f>SUM(N9,N12)</f>
        <v>0</v>
      </c>
    </row>
    <row r="9" spans="1:14" ht="14.85" customHeight="1" x14ac:dyDescent="0.35">
      <c r="A9" s="51" t="s">
        <v>12</v>
      </c>
      <c r="B9" s="139">
        <f>SUM(E9,H9,K9,N9)</f>
        <v>0</v>
      </c>
      <c r="C9" s="50"/>
      <c r="D9" s="50"/>
      <c r="E9" s="139">
        <f>SUM(E10:E11)</f>
        <v>0</v>
      </c>
      <c r="F9" s="50"/>
      <c r="G9" s="50"/>
      <c r="H9" s="139">
        <f>SUM(H10:H11)</f>
        <v>0</v>
      </c>
      <c r="I9" s="50"/>
      <c r="J9" s="50"/>
      <c r="K9" s="139">
        <f>SUM(K10:K11)</f>
        <v>0</v>
      </c>
      <c r="L9" s="50"/>
      <c r="M9" s="50"/>
      <c r="N9" s="139">
        <f>SUM(N10:N11)</f>
        <v>0</v>
      </c>
    </row>
    <row r="10" spans="1:14" ht="14.85" customHeight="1" x14ac:dyDescent="0.35">
      <c r="A10" s="52" t="s">
        <v>115</v>
      </c>
      <c r="B10" s="139">
        <f t="shared" ref="B10:B13" si="0">SUM(E10,H10,K10,N10)</f>
        <v>0</v>
      </c>
      <c r="C10" s="152"/>
      <c r="D10" s="139"/>
      <c r="E10" s="139"/>
      <c r="F10" s="152"/>
      <c r="G10" s="139"/>
      <c r="H10" s="139"/>
      <c r="I10" s="152"/>
      <c r="J10" s="139"/>
      <c r="K10" s="139"/>
      <c r="L10" s="152"/>
      <c r="M10" s="139"/>
      <c r="N10" s="139"/>
    </row>
    <row r="11" spans="1:14" ht="14.85" customHeight="1" x14ac:dyDescent="0.35">
      <c r="A11" s="52" t="s">
        <v>117</v>
      </c>
      <c r="B11" s="139">
        <f t="shared" si="0"/>
        <v>0</v>
      </c>
      <c r="C11" s="152">
        <f>IF('TAB5.1'!L$14="v",0,'TAB5.1'!L$14)</f>
        <v>0</v>
      </c>
      <c r="D11" s="139">
        <f>'TAB3.3'!$D$40</f>
        <v>0</v>
      </c>
      <c r="E11" s="139">
        <f>C11*D11</f>
        <v>0</v>
      </c>
      <c r="F11" s="152">
        <f>IF('TAB5.1'!M$14="v",0,'TAB5.1'!M$14)</f>
        <v>0</v>
      </c>
      <c r="G11" s="139">
        <f>'TAB3.3'!$D$41</f>
        <v>0</v>
      </c>
      <c r="H11" s="139">
        <f>F11*G11</f>
        <v>0</v>
      </c>
      <c r="I11" s="152">
        <f>IF('TAB5.1'!N$14="v",0,'TAB5.1'!N$14)</f>
        <v>0</v>
      </c>
      <c r="J11" s="139">
        <f>'TAB3.3'!$D$42</f>
        <v>0</v>
      </c>
      <c r="K11" s="139">
        <f>I11*J11</f>
        <v>0</v>
      </c>
      <c r="L11" s="152">
        <f>IF('TAB5.1'!O$14="v",0,'TAB5.1'!O$14)</f>
        <v>0</v>
      </c>
      <c r="M11" s="139">
        <f>'TAB3.3'!$D$43</f>
        <v>0</v>
      </c>
      <c r="N11" s="139">
        <f>L11*M11</f>
        <v>0</v>
      </c>
    </row>
    <row r="12" spans="1:14" ht="14.85" customHeight="1" x14ac:dyDescent="0.35">
      <c r="A12" s="51" t="s">
        <v>14</v>
      </c>
      <c r="B12" s="139">
        <f t="shared" si="0"/>
        <v>0</v>
      </c>
      <c r="C12" s="152">
        <f>IF('TAB5.1'!L$16="v",0,'TAB5.1'!L$16)</f>
        <v>0</v>
      </c>
      <c r="D12" s="138">
        <f>'TAB3.3'!$D$9</f>
        <v>0</v>
      </c>
      <c r="E12" s="139">
        <f>C12*D12</f>
        <v>0</v>
      </c>
      <c r="F12" s="152">
        <f>IF('TAB5.1'!M$16="v",0,'TAB5.1'!M$16)</f>
        <v>0</v>
      </c>
      <c r="G12" s="138">
        <f>'TAB3.3'!$D$10</f>
        <v>0</v>
      </c>
      <c r="H12" s="139">
        <f>F12*G12</f>
        <v>0</v>
      </c>
      <c r="I12" s="152">
        <f>IF('TAB5.1'!N$16="v",0,'TAB5.1'!N$16)</f>
        <v>0</v>
      </c>
      <c r="J12" s="138">
        <f>'TAB3.3'!$D$11</f>
        <v>0</v>
      </c>
      <c r="K12" s="139">
        <f>I12*J12</f>
        <v>0</v>
      </c>
      <c r="L12" s="152">
        <f>IF('TAB5.1'!O$16="v",0,'TAB5.1'!O$16)</f>
        <v>0</v>
      </c>
      <c r="M12" s="138">
        <f>'TAB3.3'!$D$12</f>
        <v>0</v>
      </c>
      <c r="N12" s="139">
        <f>L12*M12</f>
        <v>0</v>
      </c>
    </row>
    <row r="13" spans="1:14" ht="14.85" customHeight="1" x14ac:dyDescent="0.35">
      <c r="A13" s="43" t="s">
        <v>17</v>
      </c>
      <c r="B13" s="140">
        <f t="shared" si="0"/>
        <v>0</v>
      </c>
      <c r="C13" s="12"/>
      <c r="D13" s="12"/>
      <c r="E13" s="140">
        <f>E8</f>
        <v>0</v>
      </c>
      <c r="F13" s="12"/>
      <c r="G13" s="12"/>
      <c r="H13" s="140">
        <f>H8</f>
        <v>0</v>
      </c>
      <c r="I13" s="12"/>
      <c r="J13" s="12"/>
      <c r="K13" s="140">
        <f>K8</f>
        <v>0</v>
      </c>
      <c r="L13" s="12"/>
      <c r="M13" s="12"/>
      <c r="N13" s="140">
        <f>N8</f>
        <v>0</v>
      </c>
    </row>
    <row r="15" spans="1:14" ht="25.35" customHeight="1" x14ac:dyDescent="0.45">
      <c r="A15" s="557" t="s">
        <v>368</v>
      </c>
      <c r="B15" s="557"/>
      <c r="C15" s="557"/>
      <c r="D15" s="557"/>
      <c r="E15" s="557"/>
      <c r="F15" s="557"/>
      <c r="G15" s="557"/>
      <c r="H15" s="557"/>
      <c r="I15" s="557"/>
      <c r="J15" s="557"/>
      <c r="K15" s="557"/>
      <c r="L15" s="557"/>
      <c r="M15" s="557"/>
      <c r="N15" s="557"/>
    </row>
    <row r="16" spans="1:14" ht="14.85" customHeight="1" x14ac:dyDescent="0.35">
      <c r="A16" s="625" t="s">
        <v>0</v>
      </c>
      <c r="B16" s="6" t="s">
        <v>17</v>
      </c>
      <c r="C16" s="571" t="s">
        <v>5</v>
      </c>
      <c r="D16" s="571"/>
      <c r="E16" s="571"/>
      <c r="F16" s="571" t="s">
        <v>6</v>
      </c>
      <c r="G16" s="571"/>
      <c r="H16" s="571"/>
      <c r="I16" s="571" t="s">
        <v>7</v>
      </c>
      <c r="J16" s="571"/>
      <c r="K16" s="571"/>
      <c r="L16" s="571" t="s">
        <v>8</v>
      </c>
      <c r="M16" s="571"/>
      <c r="N16" s="571"/>
    </row>
    <row r="17" spans="1:14" ht="14.85" customHeight="1" x14ac:dyDescent="0.35">
      <c r="A17" s="625"/>
      <c r="B17" s="6" t="s">
        <v>9</v>
      </c>
      <c r="C17" s="6" t="s">
        <v>41</v>
      </c>
      <c r="D17" s="6" t="s">
        <v>128</v>
      </c>
      <c r="E17" s="6" t="s">
        <v>42</v>
      </c>
      <c r="F17" s="6" t="s">
        <v>41</v>
      </c>
      <c r="G17" s="6" t="s">
        <v>128</v>
      </c>
      <c r="H17" s="6" t="s">
        <v>42</v>
      </c>
      <c r="I17" s="6" t="s">
        <v>41</v>
      </c>
      <c r="J17" s="6" t="s">
        <v>128</v>
      </c>
      <c r="K17" s="6" t="s">
        <v>42</v>
      </c>
      <c r="L17" s="6" t="s">
        <v>41</v>
      </c>
      <c r="M17" s="6" t="s">
        <v>128</v>
      </c>
      <c r="N17" s="47" t="s">
        <v>42</v>
      </c>
    </row>
    <row r="18" spans="1:14" ht="14.85" customHeight="1" x14ac:dyDescent="0.35">
      <c r="A18" s="48" t="s">
        <v>11</v>
      </c>
      <c r="B18" s="139">
        <f>SUM(E18,H18,K18,N18)</f>
        <v>0</v>
      </c>
      <c r="C18" s="50"/>
      <c r="D18" s="49"/>
      <c r="E18" s="139">
        <f>SUM(E19,E22)</f>
        <v>0</v>
      </c>
      <c r="F18" s="50"/>
      <c r="G18" s="50"/>
      <c r="H18" s="139">
        <f>SUM(H19,H22)</f>
        <v>0</v>
      </c>
      <c r="I18" s="50"/>
      <c r="J18" s="50"/>
      <c r="K18" s="139">
        <f>SUM(K19,K22)</f>
        <v>0</v>
      </c>
      <c r="L18" s="50"/>
      <c r="M18" s="50"/>
      <c r="N18" s="139">
        <f>SUM(N19,N22)</f>
        <v>0</v>
      </c>
    </row>
    <row r="19" spans="1:14" ht="14.85" customHeight="1" x14ac:dyDescent="0.35">
      <c r="A19" s="51" t="s">
        <v>12</v>
      </c>
      <c r="B19" s="139">
        <f>SUM(E19,H19,K19,N19)</f>
        <v>0</v>
      </c>
      <c r="C19" s="50"/>
      <c r="D19" s="50"/>
      <c r="E19" s="139">
        <f>SUM(E20:E21)</f>
        <v>0</v>
      </c>
      <c r="F19" s="50"/>
      <c r="G19" s="50"/>
      <c r="H19" s="139">
        <f>SUM(H20:H21)</f>
        <v>0</v>
      </c>
      <c r="I19" s="50"/>
      <c r="J19" s="50"/>
      <c r="K19" s="139">
        <f>SUM(K20:K21)</f>
        <v>0</v>
      </c>
      <c r="L19" s="50"/>
      <c r="M19" s="50"/>
      <c r="N19" s="139">
        <f>SUM(N20:N21)</f>
        <v>0</v>
      </c>
    </row>
    <row r="20" spans="1:14" ht="14.85" customHeight="1" x14ac:dyDescent="0.35">
      <c r="A20" s="52" t="s">
        <v>115</v>
      </c>
      <c r="B20" s="139">
        <f>SUM(E20,H20,K20,N20)</f>
        <v>0</v>
      </c>
      <c r="C20" s="152"/>
      <c r="D20" s="139"/>
      <c r="E20" s="139"/>
      <c r="F20" s="152"/>
      <c r="G20" s="139"/>
      <c r="H20" s="139"/>
      <c r="I20" s="152"/>
      <c r="J20" s="139"/>
      <c r="K20" s="139"/>
      <c r="L20" s="152"/>
      <c r="M20" s="139"/>
      <c r="N20" s="139"/>
    </row>
    <row r="21" spans="1:14" ht="14.85" customHeight="1" x14ac:dyDescent="0.35">
      <c r="A21" s="52" t="s">
        <v>117</v>
      </c>
      <c r="B21" s="139">
        <f>SUM(E21,H21,K21,N21)</f>
        <v>0</v>
      </c>
      <c r="C21" s="152">
        <f>IF('TAB5.2'!L$14="v",0,'TAB5.2'!L$14)</f>
        <v>0</v>
      </c>
      <c r="D21" s="139">
        <f>'TAB3.3'!$E$40</f>
        <v>0</v>
      </c>
      <c r="E21" s="139">
        <f>C21*D21</f>
        <v>0</v>
      </c>
      <c r="F21" s="152">
        <f>IF('TAB5.2'!M$14="v",0,'TAB5.2'!M$14)</f>
        <v>0</v>
      </c>
      <c r="G21" s="139">
        <f>'TAB3.3'!$E$41</f>
        <v>0</v>
      </c>
      <c r="H21" s="139">
        <f>F21*G21</f>
        <v>0</v>
      </c>
      <c r="I21" s="152">
        <f>IF('TAB5.2'!N$14="v",0,'TAB5.2'!N$14)</f>
        <v>0</v>
      </c>
      <c r="J21" s="139">
        <f>'TAB3.3'!$E$42</f>
        <v>0</v>
      </c>
      <c r="K21" s="139">
        <f>I21*J21</f>
        <v>0</v>
      </c>
      <c r="L21" s="152">
        <f>IF('TAB5.2'!O$14="v",0,'TAB5.2'!O$14)</f>
        <v>0</v>
      </c>
      <c r="M21" s="139">
        <f>'TAB3.3'!$E$43</f>
        <v>0</v>
      </c>
      <c r="N21" s="139">
        <f>L21*M21</f>
        <v>0</v>
      </c>
    </row>
    <row r="22" spans="1:14" ht="14.85" customHeight="1" x14ac:dyDescent="0.35">
      <c r="A22" s="51" t="s">
        <v>14</v>
      </c>
      <c r="B22" s="139">
        <f>SUM(E22,H22,K22,N22)</f>
        <v>0</v>
      </c>
      <c r="C22" s="152">
        <f>IF('TAB5.2'!L$16="v",0,'TAB5.2'!L$16)</f>
        <v>0</v>
      </c>
      <c r="D22" s="138">
        <f>'TAB3.3'!$E$9</f>
        <v>0</v>
      </c>
      <c r="E22" s="139">
        <f>C22*D22</f>
        <v>0</v>
      </c>
      <c r="F22" s="152">
        <f>IF('TAB5.2'!M$16="v",0,'TAB5.2'!M$16)</f>
        <v>0</v>
      </c>
      <c r="G22" s="138">
        <f>'TAB3.3'!$E$10</f>
        <v>0</v>
      </c>
      <c r="H22" s="139">
        <f>F22*G22</f>
        <v>0</v>
      </c>
      <c r="I22" s="152">
        <f>IF('TAB5.2'!N$16="v",0,'TAB5.2'!N$16)</f>
        <v>0</v>
      </c>
      <c r="J22" s="138">
        <f>'TAB3.3'!$E$11</f>
        <v>0</v>
      </c>
      <c r="K22" s="139">
        <f>I22*J22</f>
        <v>0</v>
      </c>
      <c r="L22" s="152">
        <f>IF('TAB5.2'!O$16="v",0,'TAB5.2'!O$16)</f>
        <v>0</v>
      </c>
      <c r="M22" s="138">
        <f>'TAB3.3'!$E$12</f>
        <v>0</v>
      </c>
      <c r="N22" s="139">
        <f>L22*M22</f>
        <v>0</v>
      </c>
    </row>
    <row r="23" spans="1:14" ht="14.85" customHeight="1" x14ac:dyDescent="0.35">
      <c r="A23" s="43" t="s">
        <v>17</v>
      </c>
      <c r="B23" s="140">
        <f t="shared" ref="B23" si="1">SUM(E23,H23,K23,N23)</f>
        <v>0</v>
      </c>
      <c r="C23" s="12"/>
      <c r="D23" s="12"/>
      <c r="E23" s="140">
        <f>E18</f>
        <v>0</v>
      </c>
      <c r="F23" s="12"/>
      <c r="G23" s="12"/>
      <c r="H23" s="140">
        <f>H18</f>
        <v>0</v>
      </c>
      <c r="I23" s="12"/>
      <c r="J23" s="12"/>
      <c r="K23" s="140">
        <f>K18</f>
        <v>0</v>
      </c>
      <c r="L23" s="12"/>
      <c r="M23" s="12"/>
      <c r="N23" s="140">
        <f>N18</f>
        <v>0</v>
      </c>
    </row>
    <row r="25" spans="1:14" ht="25.35" customHeight="1" x14ac:dyDescent="0.45">
      <c r="A25" s="557" t="s">
        <v>369</v>
      </c>
      <c r="B25" s="557"/>
      <c r="C25" s="557"/>
      <c r="D25" s="557"/>
      <c r="E25" s="557"/>
      <c r="F25" s="557"/>
      <c r="G25" s="557"/>
      <c r="H25" s="557"/>
      <c r="I25" s="557"/>
      <c r="J25" s="557"/>
      <c r="K25" s="557"/>
      <c r="L25" s="557"/>
      <c r="M25" s="557"/>
      <c r="N25" s="557"/>
    </row>
    <row r="26" spans="1:14" ht="14.85" customHeight="1" x14ac:dyDescent="0.35">
      <c r="A26" s="625" t="s">
        <v>0</v>
      </c>
      <c r="B26" s="6" t="s">
        <v>17</v>
      </c>
      <c r="C26" s="571" t="s">
        <v>5</v>
      </c>
      <c r="D26" s="571"/>
      <c r="E26" s="571"/>
      <c r="F26" s="571" t="s">
        <v>6</v>
      </c>
      <c r="G26" s="571"/>
      <c r="H26" s="571"/>
      <c r="I26" s="571" t="s">
        <v>7</v>
      </c>
      <c r="J26" s="571"/>
      <c r="K26" s="571"/>
      <c r="L26" s="571" t="s">
        <v>8</v>
      </c>
      <c r="M26" s="571"/>
      <c r="N26" s="571"/>
    </row>
    <row r="27" spans="1:14" ht="14.85" customHeight="1" x14ac:dyDescent="0.35">
      <c r="A27" s="625"/>
      <c r="B27" s="6" t="s">
        <v>9</v>
      </c>
      <c r="C27" s="6" t="s">
        <v>41</v>
      </c>
      <c r="D27" s="6" t="s">
        <v>128</v>
      </c>
      <c r="E27" s="6" t="s">
        <v>42</v>
      </c>
      <c r="F27" s="6" t="s">
        <v>41</v>
      </c>
      <c r="G27" s="6" t="s">
        <v>128</v>
      </c>
      <c r="H27" s="6" t="s">
        <v>42</v>
      </c>
      <c r="I27" s="6" t="s">
        <v>41</v>
      </c>
      <c r="J27" s="6" t="s">
        <v>128</v>
      </c>
      <c r="K27" s="6" t="s">
        <v>42</v>
      </c>
      <c r="L27" s="6" t="s">
        <v>41</v>
      </c>
      <c r="M27" s="6" t="s">
        <v>128</v>
      </c>
      <c r="N27" s="47" t="s">
        <v>42</v>
      </c>
    </row>
    <row r="28" spans="1:14" ht="14.85" customHeight="1" x14ac:dyDescent="0.35">
      <c r="A28" s="48" t="s">
        <v>11</v>
      </c>
      <c r="B28" s="139">
        <f>SUM(E28,H28,K28,N28)</f>
        <v>0</v>
      </c>
      <c r="C28" s="50"/>
      <c r="D28" s="49"/>
      <c r="E28" s="139">
        <f>SUM(E29,E32)</f>
        <v>0</v>
      </c>
      <c r="F28" s="50"/>
      <c r="G28" s="50"/>
      <c r="H28" s="139">
        <f>SUM(H29,H32)</f>
        <v>0</v>
      </c>
      <c r="I28" s="50"/>
      <c r="J28" s="50"/>
      <c r="K28" s="139">
        <f>SUM(K29,K32)</f>
        <v>0</v>
      </c>
      <c r="L28" s="50"/>
      <c r="M28" s="50"/>
      <c r="N28" s="139">
        <f>SUM(N29,N32)</f>
        <v>0</v>
      </c>
    </row>
    <row r="29" spans="1:14" ht="14.85" customHeight="1" x14ac:dyDescent="0.35">
      <c r="A29" s="51" t="s">
        <v>12</v>
      </c>
      <c r="B29" s="139">
        <f>SUM(E29,H29,K29,N29)</f>
        <v>0</v>
      </c>
      <c r="C29" s="50"/>
      <c r="D29" s="50"/>
      <c r="E29" s="139">
        <f>SUM(E30:E31)</f>
        <v>0</v>
      </c>
      <c r="F29" s="50"/>
      <c r="G29" s="50"/>
      <c r="H29" s="139">
        <f>SUM(H30:H31)</f>
        <v>0</v>
      </c>
      <c r="I29" s="50"/>
      <c r="J29" s="50"/>
      <c r="K29" s="139">
        <f>SUM(K30:K31)</f>
        <v>0</v>
      </c>
      <c r="L29" s="50"/>
      <c r="M29" s="50"/>
      <c r="N29" s="139">
        <f>SUM(N30:N31)</f>
        <v>0</v>
      </c>
    </row>
    <row r="30" spans="1:14" ht="14.85" customHeight="1" x14ac:dyDescent="0.35">
      <c r="A30" s="52" t="s">
        <v>115</v>
      </c>
      <c r="B30" s="139">
        <f t="shared" ref="B30:B33" si="2">SUM(E30,H30,K30,N30)</f>
        <v>0</v>
      </c>
      <c r="C30" s="152"/>
      <c r="D30" s="139"/>
      <c r="E30" s="139"/>
      <c r="F30" s="152"/>
      <c r="G30" s="139"/>
      <c r="H30" s="139"/>
      <c r="I30" s="152"/>
      <c r="J30" s="139"/>
      <c r="K30" s="139"/>
      <c r="L30" s="152"/>
      <c r="M30" s="139"/>
      <c r="N30" s="139"/>
    </row>
    <row r="31" spans="1:14" ht="14.85" customHeight="1" x14ac:dyDescent="0.35">
      <c r="A31" s="52" t="s">
        <v>117</v>
      </c>
      <c r="B31" s="139">
        <f t="shared" si="2"/>
        <v>0</v>
      </c>
      <c r="C31" s="152">
        <f>IF('TAB5.3'!L$14="v",0,'TAB5.3'!L$14)</f>
        <v>0</v>
      </c>
      <c r="D31" s="139">
        <f>'TAB3.3'!$F$40</f>
        <v>0</v>
      </c>
      <c r="E31" s="139">
        <f>C31*D31</f>
        <v>0</v>
      </c>
      <c r="F31" s="152">
        <f>IF('TAB5.3'!M$14="v",0,'TAB5.3'!M$14)</f>
        <v>0</v>
      </c>
      <c r="G31" s="139">
        <f>'TAB3.3'!$F$41</f>
        <v>0</v>
      </c>
      <c r="H31" s="139">
        <f>F31*G31</f>
        <v>0</v>
      </c>
      <c r="I31" s="152">
        <f>IF('TAB5.3'!N$14="v",0,'TAB5.3'!N$14)</f>
        <v>0</v>
      </c>
      <c r="J31" s="139">
        <f>'TAB3.3'!$F$42</f>
        <v>0</v>
      </c>
      <c r="K31" s="139">
        <f>I31*J31</f>
        <v>0</v>
      </c>
      <c r="L31" s="152">
        <f>IF('TAB5.3'!O$14="v",0,'TAB5.3'!O$14)</f>
        <v>0</v>
      </c>
      <c r="M31" s="139">
        <f>'TAB3.3'!$F$43</f>
        <v>0</v>
      </c>
      <c r="N31" s="139">
        <f>L31*M31</f>
        <v>0</v>
      </c>
    </row>
    <row r="32" spans="1:14" ht="14.85" customHeight="1" x14ac:dyDescent="0.35">
      <c r="A32" s="51" t="s">
        <v>14</v>
      </c>
      <c r="B32" s="139">
        <f t="shared" si="2"/>
        <v>0</v>
      </c>
      <c r="C32" s="152">
        <f>IF('TAB5.3'!L$16="v",0,'TAB5.3'!L$16)</f>
        <v>0</v>
      </c>
      <c r="D32" s="138">
        <f>'TAB3.3'!$F$9</f>
        <v>0</v>
      </c>
      <c r="E32" s="139">
        <f>C32*D32</f>
        <v>0</v>
      </c>
      <c r="F32" s="152">
        <f>IF('TAB5.3'!M$16="v",0,'TAB5.3'!M$16)</f>
        <v>0</v>
      </c>
      <c r="G32" s="138">
        <f>'TAB3.3'!$F$10</f>
        <v>0</v>
      </c>
      <c r="H32" s="139">
        <f>F32*G32</f>
        <v>0</v>
      </c>
      <c r="I32" s="152">
        <f>IF('TAB5.3'!N$16="v",0,'TAB5.3'!N$16)</f>
        <v>0</v>
      </c>
      <c r="J32" s="138">
        <f>'TAB3.3'!$F$11</f>
        <v>0</v>
      </c>
      <c r="K32" s="139">
        <f>I32*J32</f>
        <v>0</v>
      </c>
      <c r="L32" s="152">
        <f>IF('TAB5.3'!O$16="v",0,'TAB5.3'!O$16)</f>
        <v>0</v>
      </c>
      <c r="M32" s="138">
        <f>'TAB3.3'!$F$12</f>
        <v>0</v>
      </c>
      <c r="N32" s="139">
        <f>L32*M32</f>
        <v>0</v>
      </c>
    </row>
    <row r="33" spans="1:14" ht="14.85" customHeight="1" x14ac:dyDescent="0.35">
      <c r="A33" s="43" t="s">
        <v>17</v>
      </c>
      <c r="B33" s="140">
        <f t="shared" si="2"/>
        <v>0</v>
      </c>
      <c r="C33" s="12"/>
      <c r="D33" s="12"/>
      <c r="E33" s="140">
        <f>E28</f>
        <v>0</v>
      </c>
      <c r="F33" s="12"/>
      <c r="G33" s="12"/>
      <c r="H33" s="140">
        <f>H28</f>
        <v>0</v>
      </c>
      <c r="I33" s="12"/>
      <c r="J33" s="12"/>
      <c r="K33" s="140">
        <f>K28</f>
        <v>0</v>
      </c>
      <c r="L33" s="12"/>
      <c r="M33" s="12"/>
      <c r="N33" s="140">
        <f>N28</f>
        <v>0</v>
      </c>
    </row>
    <row r="35" spans="1:14" ht="25.35" customHeight="1" x14ac:dyDescent="0.45">
      <c r="A35" s="557" t="s">
        <v>370</v>
      </c>
      <c r="B35" s="557"/>
      <c r="C35" s="557"/>
      <c r="D35" s="557"/>
      <c r="E35" s="557"/>
      <c r="F35" s="557"/>
      <c r="G35" s="557"/>
      <c r="H35" s="557"/>
      <c r="I35" s="557"/>
      <c r="J35" s="557"/>
      <c r="K35" s="557"/>
      <c r="L35" s="557"/>
      <c r="M35" s="557"/>
      <c r="N35" s="557"/>
    </row>
    <row r="36" spans="1:14" ht="14.85" customHeight="1" x14ac:dyDescent="0.35">
      <c r="A36" s="625" t="s">
        <v>0</v>
      </c>
      <c r="B36" s="6" t="s">
        <v>17</v>
      </c>
      <c r="C36" s="571" t="s">
        <v>5</v>
      </c>
      <c r="D36" s="571"/>
      <c r="E36" s="571"/>
      <c r="F36" s="571" t="s">
        <v>6</v>
      </c>
      <c r="G36" s="571"/>
      <c r="H36" s="571"/>
      <c r="I36" s="571" t="s">
        <v>7</v>
      </c>
      <c r="J36" s="571"/>
      <c r="K36" s="571"/>
      <c r="L36" s="571" t="s">
        <v>8</v>
      </c>
      <c r="M36" s="571"/>
      <c r="N36" s="571"/>
    </row>
    <row r="37" spans="1:14" ht="14.85" customHeight="1" x14ac:dyDescent="0.35">
      <c r="A37" s="625"/>
      <c r="B37" s="6" t="s">
        <v>9</v>
      </c>
      <c r="C37" s="6" t="s">
        <v>41</v>
      </c>
      <c r="D37" s="6" t="s">
        <v>128</v>
      </c>
      <c r="E37" s="6" t="s">
        <v>42</v>
      </c>
      <c r="F37" s="6" t="s">
        <v>41</v>
      </c>
      <c r="G37" s="6" t="s">
        <v>128</v>
      </c>
      <c r="H37" s="6" t="s">
        <v>42</v>
      </c>
      <c r="I37" s="6" t="s">
        <v>41</v>
      </c>
      <c r="J37" s="6" t="s">
        <v>128</v>
      </c>
      <c r="K37" s="6" t="s">
        <v>42</v>
      </c>
      <c r="L37" s="6" t="s">
        <v>41</v>
      </c>
      <c r="M37" s="6" t="s">
        <v>128</v>
      </c>
      <c r="N37" s="47" t="s">
        <v>42</v>
      </c>
    </row>
    <row r="38" spans="1:14" ht="14.85" customHeight="1" x14ac:dyDescent="0.35">
      <c r="A38" s="48" t="s">
        <v>11</v>
      </c>
      <c r="B38" s="139">
        <f>SUM(E38,H38,K38,N38)</f>
        <v>0</v>
      </c>
      <c r="C38" s="50"/>
      <c r="D38" s="49"/>
      <c r="E38" s="139">
        <f>SUM(E39,E42)</f>
        <v>0</v>
      </c>
      <c r="F38" s="50"/>
      <c r="G38" s="50"/>
      <c r="H38" s="139">
        <f>SUM(H39,H42)</f>
        <v>0</v>
      </c>
      <c r="I38" s="50"/>
      <c r="J38" s="50"/>
      <c r="K38" s="139">
        <f>SUM(K39,K42)</f>
        <v>0</v>
      </c>
      <c r="L38" s="50"/>
      <c r="M38" s="50"/>
      <c r="N38" s="139">
        <f>SUM(N39,N42)</f>
        <v>0</v>
      </c>
    </row>
    <row r="39" spans="1:14" ht="14.85" customHeight="1" x14ac:dyDescent="0.35">
      <c r="A39" s="51" t="s">
        <v>12</v>
      </c>
      <c r="B39" s="139">
        <f>SUM(E39,H39,K39,N39)</f>
        <v>0</v>
      </c>
      <c r="C39" s="50"/>
      <c r="D39" s="50"/>
      <c r="E39" s="139">
        <f>SUM(E40:E41)</f>
        <v>0</v>
      </c>
      <c r="F39" s="50"/>
      <c r="G39" s="50"/>
      <c r="H39" s="139">
        <f>SUM(H40:H41)</f>
        <v>0</v>
      </c>
      <c r="I39" s="50"/>
      <c r="J39" s="50"/>
      <c r="K39" s="139">
        <f>SUM(K40:K41)</f>
        <v>0</v>
      </c>
      <c r="L39" s="50"/>
      <c r="M39" s="50"/>
      <c r="N39" s="139">
        <f>SUM(N40:N41)</f>
        <v>0</v>
      </c>
    </row>
    <row r="40" spans="1:14" ht="14.85" customHeight="1" x14ac:dyDescent="0.35">
      <c r="A40" s="52" t="s">
        <v>115</v>
      </c>
      <c r="B40" s="139">
        <f t="shared" ref="B40:B43" si="3">SUM(E40,H40,K40,N40)</f>
        <v>0</v>
      </c>
      <c r="C40" s="152"/>
      <c r="D40" s="139"/>
      <c r="E40" s="139"/>
      <c r="F40" s="152"/>
      <c r="G40" s="139"/>
      <c r="H40" s="139"/>
      <c r="I40" s="152"/>
      <c r="J40" s="139"/>
      <c r="K40" s="139"/>
      <c r="L40" s="152"/>
      <c r="M40" s="139"/>
      <c r="N40" s="139"/>
    </row>
    <row r="41" spans="1:14" ht="14.85" customHeight="1" x14ac:dyDescent="0.35">
      <c r="A41" s="52" t="s">
        <v>117</v>
      </c>
      <c r="B41" s="139">
        <f t="shared" si="3"/>
        <v>0</v>
      </c>
      <c r="C41" s="152">
        <f>IF('TAB5.4'!L$14="v",0,'TAB5.4'!L$14)</f>
        <v>0</v>
      </c>
      <c r="D41" s="139">
        <f>'TAB3.3'!$G$40</f>
        <v>0</v>
      </c>
      <c r="E41" s="139">
        <f>C41*D41</f>
        <v>0</v>
      </c>
      <c r="F41" s="152">
        <f>IF('TAB5.4'!M$14="v",0,'TAB5.4'!M$14)</f>
        <v>0</v>
      </c>
      <c r="G41" s="139">
        <f>'TAB3.3'!$G$41</f>
        <v>0</v>
      </c>
      <c r="H41" s="139">
        <f>F41*G41</f>
        <v>0</v>
      </c>
      <c r="I41" s="152">
        <f>IF('TAB5.4'!N$14="v",0,'TAB5.4'!N$14)</f>
        <v>0</v>
      </c>
      <c r="J41" s="139">
        <f>'TAB3.3'!$G$42</f>
        <v>0</v>
      </c>
      <c r="K41" s="139">
        <f>I41*J41</f>
        <v>0</v>
      </c>
      <c r="L41" s="152">
        <f>IF('TAB5.4'!O$14="v",0,'TAB5.4'!O$14)</f>
        <v>0</v>
      </c>
      <c r="M41" s="139">
        <f>'TAB3.3'!$G$43</f>
        <v>0</v>
      </c>
      <c r="N41" s="139">
        <f>L41*M41</f>
        <v>0</v>
      </c>
    </row>
    <row r="42" spans="1:14" ht="14.85" customHeight="1" x14ac:dyDescent="0.35">
      <c r="A42" s="51" t="s">
        <v>14</v>
      </c>
      <c r="B42" s="139">
        <f t="shared" si="3"/>
        <v>0</v>
      </c>
      <c r="C42" s="152">
        <f>IF('TAB5.4'!L$16="v",0,'TAB5.4'!L$16)</f>
        <v>0</v>
      </c>
      <c r="D42" s="138">
        <f>'TAB3.3'!$G$9</f>
        <v>0</v>
      </c>
      <c r="E42" s="139">
        <f>C42*D42</f>
        <v>0</v>
      </c>
      <c r="F42" s="152">
        <f>IF('TAB5.4'!M$16="v",0,'TAB5.4'!M$16)</f>
        <v>0</v>
      </c>
      <c r="G42" s="138">
        <f>'TAB3.3'!$G$10</f>
        <v>0</v>
      </c>
      <c r="H42" s="139">
        <f>F42*G42</f>
        <v>0</v>
      </c>
      <c r="I42" s="152">
        <f>IF('TAB5.4'!N$16="v",0,'TAB5.4'!N$16)</f>
        <v>0</v>
      </c>
      <c r="J42" s="138">
        <f>'TAB3.3'!$G$11</f>
        <v>0</v>
      </c>
      <c r="K42" s="139">
        <f>I42*J42</f>
        <v>0</v>
      </c>
      <c r="L42" s="152">
        <f>IF('TAB5.4'!O$16="v",0,'TAB5.4'!O$16)</f>
        <v>0</v>
      </c>
      <c r="M42" s="138">
        <f>'TAB3.3'!$G$12</f>
        <v>0</v>
      </c>
      <c r="N42" s="139">
        <f>L42*M42</f>
        <v>0</v>
      </c>
    </row>
    <row r="43" spans="1:14" ht="14.85" customHeight="1" x14ac:dyDescent="0.35">
      <c r="A43" s="43" t="s">
        <v>17</v>
      </c>
      <c r="B43" s="140">
        <f t="shared" si="3"/>
        <v>0</v>
      </c>
      <c r="C43" s="12"/>
      <c r="D43" s="12"/>
      <c r="E43" s="140">
        <f>E38</f>
        <v>0</v>
      </c>
      <c r="F43" s="12"/>
      <c r="G43" s="12"/>
      <c r="H43" s="140">
        <f>H38</f>
        <v>0</v>
      </c>
      <c r="I43" s="12"/>
      <c r="J43" s="12"/>
      <c r="K43" s="140">
        <f>K38</f>
        <v>0</v>
      </c>
      <c r="L43" s="12"/>
      <c r="M43" s="12"/>
      <c r="N43" s="140">
        <f>N38</f>
        <v>0</v>
      </c>
    </row>
  </sheetData>
  <mergeCells count="24">
    <mergeCell ref="A35:N35"/>
    <mergeCell ref="A36:A37"/>
    <mergeCell ref="C36:E36"/>
    <mergeCell ref="F36:H36"/>
    <mergeCell ref="I36:K36"/>
    <mergeCell ref="L36:N36"/>
    <mergeCell ref="A25:N25"/>
    <mergeCell ref="A26:A27"/>
    <mergeCell ref="C26:E26"/>
    <mergeCell ref="F26:H26"/>
    <mergeCell ref="I26:K26"/>
    <mergeCell ref="L26:N26"/>
    <mergeCell ref="A15:N15"/>
    <mergeCell ref="A16:A17"/>
    <mergeCell ref="C16:E16"/>
    <mergeCell ref="F16:H16"/>
    <mergeCell ref="I16:K16"/>
    <mergeCell ref="L16:N16"/>
    <mergeCell ref="A5:N5"/>
    <mergeCell ref="A6:A7"/>
    <mergeCell ref="C6:E6"/>
    <mergeCell ref="F6:H6"/>
    <mergeCell ref="I6:K6"/>
    <mergeCell ref="L6:N6"/>
  </mergeCells>
  <pageMargins left="0.7" right="0.7" top="0.75" bottom="0.75" header="0.3" footer="0.3"/>
  <pageSetup paperSize="9" scale="62"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6"/>
  <sheetViews>
    <sheetView showGridLines="0" topLeftCell="A8" zoomScaleNormal="100" workbookViewId="0">
      <selection activeCell="E23" sqref="E23:O23"/>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 min="18" max="18" width="10.44140625" bestFit="1" customWidth="1"/>
  </cols>
  <sheetData>
    <row r="1" spans="1:18" s="75" customFormat="1" ht="13.8" x14ac:dyDescent="0.25">
      <c r="L1" s="76"/>
      <c r="M1" s="76"/>
      <c r="N1" s="76"/>
      <c r="O1" s="76"/>
    </row>
    <row r="2" spans="1:18" s="4" customFormat="1" ht="29.85" customHeight="1" x14ac:dyDescent="0.3">
      <c r="A2" s="14" t="str">
        <f>TAB00!B59&amp;" : "&amp;TAB00!C59</f>
        <v>TAB5.1 : Tarifs d'injection 2026</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629" t="s">
        <v>110</v>
      </c>
      <c r="D6" s="629"/>
      <c r="E6" s="629"/>
      <c r="F6" s="629"/>
      <c r="G6" s="629"/>
      <c r="H6" s="629"/>
      <c r="I6" s="629"/>
      <c r="J6" s="630" t="s">
        <v>113</v>
      </c>
      <c r="K6" s="630"/>
      <c r="L6" s="630"/>
      <c r="M6" s="631" t="str">
        <f>IF(TAB00!C11=0,"# Nom du GRD",TAB00!C11)</f>
        <v># Nom du GRD</v>
      </c>
      <c r="N6" s="631"/>
      <c r="O6" s="63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632" t="s">
        <v>111</v>
      </c>
      <c r="D8" s="632"/>
      <c r="E8" s="632"/>
      <c r="F8" s="632"/>
      <c r="G8" s="581" t="str">
        <f>"du 01.01.20"&amp;RIGHT(A2,2)&amp;" au 31.12.20"&amp;RIGHT(A2,2)</f>
        <v>du 01.01.2026 au 31.12.2026</v>
      </c>
      <c r="H8" s="581"/>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77" t="s">
        <v>112</v>
      </c>
      <c r="E20" s="577"/>
      <c r="F20" s="577"/>
      <c r="G20" s="577"/>
      <c r="H20" s="577"/>
      <c r="I20" s="57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75" t="s">
        <v>349</v>
      </c>
      <c r="F23" s="575"/>
      <c r="G23" s="575"/>
      <c r="H23" s="575"/>
      <c r="I23" s="575"/>
      <c r="J23" s="575"/>
      <c r="K23" s="575"/>
      <c r="L23" s="575"/>
      <c r="M23" s="575"/>
      <c r="N23" s="575"/>
      <c r="O23" s="575"/>
      <c r="P23" s="325"/>
      <c r="Q23" s="61"/>
      <c r="R23" s="61"/>
    </row>
    <row r="24" spans="1:18" ht="45.75" customHeight="1" x14ac:dyDescent="0.35">
      <c r="B24" s="314"/>
      <c r="C24" s="317"/>
      <c r="D24" s="327" t="s">
        <v>255</v>
      </c>
      <c r="E24" s="627" t="s">
        <v>350</v>
      </c>
      <c r="F24" s="628"/>
      <c r="G24" s="628"/>
      <c r="H24" s="628"/>
      <c r="I24" s="628"/>
      <c r="J24" s="628"/>
      <c r="K24" s="628"/>
      <c r="L24" s="628"/>
      <c r="M24" s="628"/>
      <c r="N24" s="628"/>
      <c r="O24" s="628"/>
      <c r="P24" s="325"/>
    </row>
    <row r="25" spans="1:18" ht="38.25" customHeight="1" x14ac:dyDescent="0.35">
      <c r="B25" s="314"/>
      <c r="C25" s="317"/>
      <c r="D25" s="327" t="s">
        <v>255</v>
      </c>
      <c r="E25" s="627" t="s">
        <v>351</v>
      </c>
      <c r="F25" s="627"/>
      <c r="G25" s="627"/>
      <c r="H25" s="627"/>
      <c r="I25" s="627"/>
      <c r="J25" s="627"/>
      <c r="K25" s="627"/>
      <c r="L25" s="627"/>
      <c r="M25" s="627"/>
      <c r="N25" s="627"/>
      <c r="O25" s="62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D20:I20"/>
    <mergeCell ref="C6:I6"/>
    <mergeCell ref="J6:L6"/>
    <mergeCell ref="M6:O6"/>
    <mergeCell ref="C8:F8"/>
    <mergeCell ref="G8:H8"/>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76C94-6622-43D9-A194-350585083DD2}">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TAB00!B60&amp;" : "&amp;TAB00!C60</f>
        <v>TAB5.2 : Tarifs d'injection 2027</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629" t="s">
        <v>110</v>
      </c>
      <c r="D6" s="629"/>
      <c r="E6" s="629"/>
      <c r="F6" s="629"/>
      <c r="G6" s="629"/>
      <c r="H6" s="629"/>
      <c r="I6" s="629"/>
      <c r="J6" s="630" t="s">
        <v>113</v>
      </c>
      <c r="K6" s="630"/>
      <c r="L6" s="630"/>
      <c r="M6" s="631" t="str">
        <f>IF(TAB00!C11=0,"# Nom du GRD",TAB00!C11)</f>
        <v># Nom du GRD</v>
      </c>
      <c r="N6" s="631"/>
      <c r="O6" s="63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632" t="s">
        <v>111</v>
      </c>
      <c r="D8" s="632"/>
      <c r="E8" s="632"/>
      <c r="F8" s="632"/>
      <c r="G8" s="581" t="str">
        <f>"du 01.01.20"&amp;RIGHT(A2,2)&amp;" au 31.12.20"&amp;RIGHT(A2,2)</f>
        <v>du 01.01.2027 au 31.12.2027</v>
      </c>
      <c r="H8" s="581"/>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77" t="s">
        <v>112</v>
      </c>
      <c r="E20" s="577"/>
      <c r="F20" s="577"/>
      <c r="G20" s="577"/>
      <c r="H20" s="577"/>
      <c r="I20" s="57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75" t="s">
        <v>349</v>
      </c>
      <c r="F23" s="575"/>
      <c r="G23" s="575"/>
      <c r="H23" s="575"/>
      <c r="I23" s="575"/>
      <c r="J23" s="575"/>
      <c r="K23" s="575"/>
      <c r="L23" s="575"/>
      <c r="M23" s="575"/>
      <c r="N23" s="575"/>
      <c r="O23" s="575"/>
      <c r="P23" s="325"/>
      <c r="Q23" s="61"/>
      <c r="R23" s="61"/>
    </row>
    <row r="24" spans="1:18" ht="45.75" customHeight="1" x14ac:dyDescent="0.35">
      <c r="B24" s="314"/>
      <c r="C24" s="317"/>
      <c r="D24" s="327" t="s">
        <v>255</v>
      </c>
      <c r="E24" s="627" t="s">
        <v>350</v>
      </c>
      <c r="F24" s="628"/>
      <c r="G24" s="628"/>
      <c r="H24" s="628"/>
      <c r="I24" s="628"/>
      <c r="J24" s="628"/>
      <c r="K24" s="628"/>
      <c r="L24" s="628"/>
      <c r="M24" s="628"/>
      <c r="N24" s="628"/>
      <c r="O24" s="628"/>
      <c r="P24" s="325"/>
    </row>
    <row r="25" spans="1:18" ht="38.25" customHeight="1" x14ac:dyDescent="0.35">
      <c r="B25" s="314"/>
      <c r="C25" s="317"/>
      <c r="D25" s="327" t="s">
        <v>255</v>
      </c>
      <c r="E25" s="627" t="s">
        <v>351</v>
      </c>
      <c r="F25" s="627"/>
      <c r="G25" s="627"/>
      <c r="H25" s="627"/>
      <c r="I25" s="627"/>
      <c r="J25" s="627"/>
      <c r="K25" s="627"/>
      <c r="L25" s="627"/>
      <c r="M25" s="627"/>
      <c r="N25" s="627"/>
      <c r="O25" s="62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0B67-67AA-4C91-BF6C-B9A5C31097BD}">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TAB00!B61&amp;" : "&amp;TAB00!C61</f>
        <v>TAB5.3 : Tarifs d'injection 2028</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629" t="s">
        <v>110</v>
      </c>
      <c r="D6" s="629"/>
      <c r="E6" s="629"/>
      <c r="F6" s="629"/>
      <c r="G6" s="629"/>
      <c r="H6" s="629"/>
      <c r="I6" s="629"/>
      <c r="J6" s="630" t="s">
        <v>113</v>
      </c>
      <c r="K6" s="630"/>
      <c r="L6" s="630"/>
      <c r="M6" s="631" t="str">
        <f>IF(TAB00!C11=0,"# Nom du GRD",TAB00!C11)</f>
        <v># Nom du GRD</v>
      </c>
      <c r="N6" s="631"/>
      <c r="O6" s="63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632" t="s">
        <v>111</v>
      </c>
      <c r="D8" s="632"/>
      <c r="E8" s="632"/>
      <c r="F8" s="632"/>
      <c r="G8" s="581" t="str">
        <f>"du 01.01.20"&amp;RIGHT(A2,2)&amp;" au 31.12.20"&amp;RIGHT(A2,2)</f>
        <v>du 01.01.2028 au 31.12.2028</v>
      </c>
      <c r="H8" s="581"/>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77" t="s">
        <v>112</v>
      </c>
      <c r="E20" s="577"/>
      <c r="F20" s="577"/>
      <c r="G20" s="577"/>
      <c r="H20" s="577"/>
      <c r="I20" s="57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75" t="s">
        <v>349</v>
      </c>
      <c r="F23" s="575"/>
      <c r="G23" s="575"/>
      <c r="H23" s="575"/>
      <c r="I23" s="575"/>
      <c r="J23" s="575"/>
      <c r="K23" s="575"/>
      <c r="L23" s="575"/>
      <c r="M23" s="575"/>
      <c r="N23" s="575"/>
      <c r="O23" s="575"/>
      <c r="P23" s="325"/>
      <c r="Q23" s="61"/>
      <c r="R23" s="61"/>
    </row>
    <row r="24" spans="1:18" ht="45.75" customHeight="1" x14ac:dyDescent="0.35">
      <c r="B24" s="314"/>
      <c r="C24" s="317"/>
      <c r="D24" s="327" t="s">
        <v>255</v>
      </c>
      <c r="E24" s="627" t="s">
        <v>350</v>
      </c>
      <c r="F24" s="628"/>
      <c r="G24" s="628"/>
      <c r="H24" s="628"/>
      <c r="I24" s="628"/>
      <c r="J24" s="628"/>
      <c r="K24" s="628"/>
      <c r="L24" s="628"/>
      <c r="M24" s="628"/>
      <c r="N24" s="628"/>
      <c r="O24" s="628"/>
      <c r="P24" s="325"/>
    </row>
    <row r="25" spans="1:18" ht="38.25" customHeight="1" x14ac:dyDescent="0.35">
      <c r="B25" s="314"/>
      <c r="C25" s="317"/>
      <c r="D25" s="327" t="s">
        <v>255</v>
      </c>
      <c r="E25" s="627" t="s">
        <v>351</v>
      </c>
      <c r="F25" s="627"/>
      <c r="G25" s="627"/>
      <c r="H25" s="627"/>
      <c r="I25" s="627"/>
      <c r="J25" s="627"/>
      <c r="K25" s="627"/>
      <c r="L25" s="627"/>
      <c r="M25" s="627"/>
      <c r="N25" s="627"/>
      <c r="O25" s="62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281C-1A45-497D-A9B6-2541A763D88E}">
  <sheetPr>
    <pageSetUpPr fitToPage="1"/>
  </sheetPr>
  <dimension ref="A1:R26"/>
  <sheetViews>
    <sheetView showGridLines="0" zoomScaleNormal="100" workbookViewId="0">
      <selection activeCell="B20" sqref="B20"/>
    </sheetView>
  </sheetViews>
  <sheetFormatPr baseColWidth="10" defaultColWidth="9.109375" defaultRowHeight="14.4" x14ac:dyDescent="0.35"/>
  <cols>
    <col min="1" max="1" width="2.6640625" customWidth="1"/>
    <col min="2" max="3" width="1.6640625" customWidth="1"/>
    <col min="4" max="5" width="5.6640625" customWidth="1"/>
    <col min="6" max="7" width="7.6640625" customWidth="1"/>
    <col min="8" max="8" width="18.6640625" customWidth="1"/>
    <col min="9" max="9" width="18" customWidth="1"/>
    <col min="10" max="10" width="13.6640625" customWidth="1"/>
    <col min="11" max="11" width="9.6640625" customWidth="1"/>
    <col min="12" max="15" width="14" style="99" customWidth="1"/>
    <col min="16" max="16" width="1.6640625" customWidth="1"/>
    <col min="17" max="17" width="2.6640625" customWidth="1"/>
  </cols>
  <sheetData>
    <row r="1" spans="1:18" s="75" customFormat="1" ht="13.8" x14ac:dyDescent="0.25">
      <c r="L1" s="76"/>
      <c r="M1" s="76"/>
      <c r="N1" s="76"/>
      <c r="O1" s="76"/>
    </row>
    <row r="2" spans="1:18" s="4" customFormat="1" ht="29.85" customHeight="1" x14ac:dyDescent="0.3">
      <c r="A2" s="14" t="str">
        <f>TAB00!B62&amp;" : "&amp;TAB00!C62</f>
        <v>TAB5.4 : Tarifs d'injection 2029</v>
      </c>
      <c r="B2" s="32"/>
      <c r="C2" s="32"/>
      <c r="D2" s="32"/>
      <c r="E2" s="32"/>
      <c r="F2" s="32"/>
      <c r="G2" s="32"/>
      <c r="H2" s="32"/>
      <c r="I2" s="32"/>
      <c r="J2" s="32"/>
      <c r="K2" s="32"/>
      <c r="L2" s="32"/>
      <c r="M2" s="32"/>
      <c r="N2" s="32"/>
      <c r="O2" s="32"/>
      <c r="P2" s="32"/>
    </row>
    <row r="3" spans="1:18" s="75" customFormat="1" ht="13.8" x14ac:dyDescent="0.25">
      <c r="L3" s="76"/>
      <c r="M3" s="76"/>
      <c r="N3" s="76"/>
      <c r="O3" s="76"/>
    </row>
    <row r="4" spans="1:18" s="75" customFormat="1" ht="14.25" customHeight="1" x14ac:dyDescent="0.25">
      <c r="L4" s="76"/>
      <c r="M4" s="76"/>
      <c r="N4" s="76"/>
      <c r="O4" s="76"/>
    </row>
    <row r="5" spans="1:18" ht="16.2" x14ac:dyDescent="0.35">
      <c r="B5" s="77"/>
      <c r="C5" s="78"/>
      <c r="D5" s="90"/>
      <c r="E5" s="78"/>
      <c r="F5" s="78"/>
      <c r="G5" s="78"/>
      <c r="H5" s="78"/>
      <c r="I5" s="78"/>
      <c r="J5" s="78"/>
      <c r="K5" s="78"/>
      <c r="L5" s="79"/>
      <c r="M5" s="79"/>
      <c r="N5" s="79"/>
      <c r="O5" s="79"/>
      <c r="P5" s="80"/>
      <c r="Q5" s="61"/>
      <c r="R5" s="61"/>
    </row>
    <row r="6" spans="1:18" ht="16.2" x14ac:dyDescent="0.35">
      <c r="B6" s="84"/>
      <c r="C6" s="629" t="s">
        <v>110</v>
      </c>
      <c r="D6" s="629"/>
      <c r="E6" s="629"/>
      <c r="F6" s="629"/>
      <c r="G6" s="629"/>
      <c r="H6" s="629"/>
      <c r="I6" s="629"/>
      <c r="J6" s="630" t="s">
        <v>113</v>
      </c>
      <c r="K6" s="630"/>
      <c r="L6" s="630"/>
      <c r="M6" s="631" t="str">
        <f>IF(TAB00!C11=0,"# Nom du GRD",TAB00!C11)</f>
        <v># Nom du GRD</v>
      </c>
      <c r="N6" s="631"/>
      <c r="O6" s="631"/>
      <c r="P6" s="85"/>
      <c r="Q6" s="61"/>
      <c r="R6" s="61"/>
    </row>
    <row r="7" spans="1:18" ht="16.2" x14ac:dyDescent="0.35">
      <c r="B7" s="84"/>
      <c r="C7" s="61"/>
      <c r="D7" s="81"/>
      <c r="E7" s="61"/>
      <c r="F7" s="61"/>
      <c r="G7" s="61"/>
      <c r="H7" s="61"/>
      <c r="I7" s="61"/>
      <c r="J7" s="61"/>
      <c r="K7" s="61"/>
      <c r="L7" s="82"/>
      <c r="M7" s="82"/>
      <c r="N7" s="82"/>
      <c r="O7" s="82"/>
      <c r="P7" s="85"/>
      <c r="Q7" s="61"/>
      <c r="R7" s="61"/>
    </row>
    <row r="8" spans="1:18" x14ac:dyDescent="0.35">
      <c r="A8" s="61"/>
      <c r="B8" s="84"/>
      <c r="C8" s="632" t="s">
        <v>111</v>
      </c>
      <c r="D8" s="632"/>
      <c r="E8" s="632"/>
      <c r="F8" s="632"/>
      <c r="G8" s="581" t="str">
        <f>"du 01.01.20"&amp;RIGHT(A2,2)&amp;" au 31.12.20"&amp;RIGHT(A2,2)</f>
        <v>du 01.01.2029 au 31.12.2029</v>
      </c>
      <c r="H8" s="581"/>
      <c r="I8" s="83"/>
      <c r="J8" s="61"/>
      <c r="K8" s="61"/>
      <c r="L8" s="82"/>
      <c r="M8" s="82"/>
      <c r="N8" s="82"/>
      <c r="O8" s="82"/>
      <c r="P8" s="85"/>
      <c r="Q8" s="61"/>
      <c r="R8" s="61"/>
    </row>
    <row r="9" spans="1:18" ht="15" thickBot="1" x14ac:dyDescent="0.4">
      <c r="A9" s="61"/>
      <c r="B9" s="84"/>
      <c r="C9" s="91"/>
      <c r="D9" s="91"/>
      <c r="E9" s="91"/>
      <c r="F9" s="91"/>
      <c r="G9" s="92"/>
      <c r="H9" s="92"/>
      <c r="I9" s="83"/>
      <c r="J9" s="61"/>
      <c r="K9" s="61"/>
      <c r="L9" s="82"/>
      <c r="M9" s="82"/>
      <c r="N9" s="82"/>
      <c r="O9" s="82"/>
      <c r="P9" s="85"/>
      <c r="Q9" s="61"/>
      <c r="R9" s="61"/>
    </row>
    <row r="10" spans="1:18" ht="15" thickBot="1" x14ac:dyDescent="0.4">
      <c r="A10" s="61"/>
      <c r="B10" s="84"/>
      <c r="C10" s="257"/>
      <c r="D10" s="258"/>
      <c r="E10" s="258"/>
      <c r="F10" s="258"/>
      <c r="G10" s="258"/>
      <c r="H10" s="258"/>
      <c r="I10" s="258"/>
      <c r="J10" s="259"/>
      <c r="K10" s="260" t="s">
        <v>97</v>
      </c>
      <c r="L10" s="261" t="s">
        <v>5</v>
      </c>
      <c r="M10" s="261" t="s">
        <v>6</v>
      </c>
      <c r="N10" s="261" t="s">
        <v>7</v>
      </c>
      <c r="O10" s="261" t="s">
        <v>114</v>
      </c>
      <c r="P10" s="85"/>
      <c r="Q10" s="61"/>
      <c r="R10" s="61"/>
    </row>
    <row r="11" spans="1:18" x14ac:dyDescent="0.35">
      <c r="A11" s="61"/>
      <c r="B11" s="84"/>
      <c r="C11" s="60"/>
      <c r="D11" s="158" t="s">
        <v>11</v>
      </c>
      <c r="E11" s="158"/>
      <c r="F11" s="61"/>
      <c r="G11" s="61"/>
      <c r="H11" s="61"/>
      <c r="I11" s="61"/>
      <c r="J11" s="62"/>
      <c r="K11" s="93"/>
      <c r="L11" s="94"/>
      <c r="M11" s="94"/>
      <c r="N11" s="94"/>
      <c r="O11" s="94"/>
      <c r="P11" s="85"/>
      <c r="Q11" s="61"/>
      <c r="R11" s="61"/>
    </row>
    <row r="12" spans="1:18" x14ac:dyDescent="0.35">
      <c r="A12" s="61"/>
      <c r="B12" s="84"/>
      <c r="C12" s="60"/>
      <c r="D12" s="158"/>
      <c r="E12" s="158" t="s">
        <v>12</v>
      </c>
      <c r="F12" s="61"/>
      <c r="G12" s="61"/>
      <c r="H12" s="61"/>
      <c r="I12" s="61"/>
      <c r="J12" s="62"/>
      <c r="K12" s="94"/>
      <c r="L12" s="94"/>
      <c r="M12" s="94"/>
      <c r="N12" s="94"/>
      <c r="O12" s="94"/>
      <c r="P12" s="85"/>
      <c r="Q12" s="61"/>
      <c r="R12" s="61"/>
    </row>
    <row r="13" spans="1:18" x14ac:dyDescent="0.35">
      <c r="A13" s="61"/>
      <c r="B13" s="84"/>
      <c r="C13" s="60"/>
      <c r="D13" s="61"/>
      <c r="E13" s="61"/>
      <c r="F13" s="64" t="s">
        <v>115</v>
      </c>
      <c r="G13" s="69"/>
      <c r="H13" s="69"/>
      <c r="I13" s="69"/>
      <c r="J13" s="69" t="s">
        <v>116</v>
      </c>
      <c r="K13" s="95" t="s">
        <v>275</v>
      </c>
      <c r="L13" s="67">
        <v>0</v>
      </c>
      <c r="M13" s="67">
        <v>0</v>
      </c>
      <c r="N13" s="67">
        <v>0</v>
      </c>
      <c r="O13" s="67">
        <v>0</v>
      </c>
      <c r="P13" s="85"/>
      <c r="Q13" s="61"/>
      <c r="R13" s="61"/>
    </row>
    <row r="14" spans="1:18" x14ac:dyDescent="0.35">
      <c r="A14" s="61"/>
      <c r="B14" s="84"/>
      <c r="C14" s="60"/>
      <c r="D14" s="61"/>
      <c r="E14" s="61"/>
      <c r="F14" s="68" t="s">
        <v>117</v>
      </c>
      <c r="G14" s="295"/>
      <c r="H14" s="295"/>
      <c r="I14" s="295"/>
      <c r="J14" s="65" t="s">
        <v>116</v>
      </c>
      <c r="K14" s="95" t="s">
        <v>276</v>
      </c>
      <c r="L14" s="141" t="s">
        <v>98</v>
      </c>
      <c r="M14" s="141" t="s">
        <v>98</v>
      </c>
      <c r="N14" s="141" t="s">
        <v>98</v>
      </c>
      <c r="O14" s="141" t="s">
        <v>98</v>
      </c>
      <c r="P14" s="85"/>
      <c r="Q14" s="61"/>
      <c r="R14" s="61"/>
    </row>
    <row r="15" spans="1:18" x14ac:dyDescent="0.35">
      <c r="A15" s="61"/>
      <c r="B15" s="84"/>
      <c r="C15" s="60"/>
      <c r="D15" s="61"/>
      <c r="E15" s="61"/>
      <c r="F15" s="63"/>
      <c r="G15" s="61"/>
      <c r="H15" s="61"/>
      <c r="I15" s="61"/>
      <c r="J15" s="65"/>
      <c r="K15" s="293"/>
      <c r="L15" s="294"/>
      <c r="M15" s="294"/>
      <c r="N15" s="294"/>
      <c r="O15" s="294"/>
      <c r="P15" s="85"/>
      <c r="Q15" s="61"/>
      <c r="R15" s="61"/>
    </row>
    <row r="16" spans="1:18" ht="15" thickBot="1" x14ac:dyDescent="0.4">
      <c r="A16" s="61"/>
      <c r="B16" s="84"/>
      <c r="C16" s="60"/>
      <c r="D16" s="61"/>
      <c r="E16" s="158" t="s">
        <v>14</v>
      </c>
      <c r="F16" s="63"/>
      <c r="G16" s="61"/>
      <c r="H16" s="61"/>
      <c r="I16" s="61"/>
      <c r="J16" s="65" t="s">
        <v>118</v>
      </c>
      <c r="K16" s="96" t="s">
        <v>271</v>
      </c>
      <c r="L16" s="142" t="s">
        <v>98</v>
      </c>
      <c r="M16" s="142" t="s">
        <v>98</v>
      </c>
      <c r="N16" s="142" t="s">
        <v>98</v>
      </c>
      <c r="O16" s="142" t="s">
        <v>98</v>
      </c>
      <c r="P16" s="85"/>
      <c r="Q16" s="61"/>
      <c r="R16" s="61"/>
    </row>
    <row r="17" spans="1:18" ht="15" thickBot="1" x14ac:dyDescent="0.4">
      <c r="A17" s="61"/>
      <c r="B17" s="84"/>
      <c r="C17" s="72"/>
      <c r="D17" s="73"/>
      <c r="E17" s="194"/>
      <c r="F17" s="74"/>
      <c r="G17" s="74"/>
      <c r="H17" s="74"/>
      <c r="I17" s="74"/>
      <c r="J17" s="73"/>
      <c r="K17" s="70"/>
      <c r="L17" s="59"/>
      <c r="M17" s="59"/>
      <c r="N17" s="59"/>
      <c r="O17" s="58"/>
      <c r="P17" s="85"/>
      <c r="Q17" s="61"/>
      <c r="R17" s="61"/>
    </row>
    <row r="18" spans="1:18" x14ac:dyDescent="0.35">
      <c r="A18" s="61"/>
      <c r="B18" s="86"/>
      <c r="C18" s="87"/>
      <c r="D18" s="87"/>
      <c r="E18" s="87"/>
      <c r="F18" s="87"/>
      <c r="G18" s="87"/>
      <c r="H18" s="87"/>
      <c r="I18" s="87"/>
      <c r="J18" s="87"/>
      <c r="K18" s="87"/>
      <c r="L18" s="97"/>
      <c r="M18" s="88"/>
      <c r="N18" s="88"/>
      <c r="O18" s="88"/>
      <c r="P18" s="89"/>
      <c r="Q18" s="61"/>
      <c r="R18" s="61"/>
    </row>
    <row r="19" spans="1:18" ht="14.85" customHeight="1" x14ac:dyDescent="0.35">
      <c r="A19" s="61"/>
      <c r="B19" s="61"/>
      <c r="C19" s="61"/>
      <c r="D19" s="61"/>
      <c r="E19" s="61"/>
      <c r="F19" s="61"/>
      <c r="G19" s="61"/>
      <c r="H19" s="61"/>
      <c r="I19" s="61"/>
      <c r="J19" s="61"/>
      <c r="K19" s="61"/>
      <c r="L19" s="98"/>
      <c r="M19" s="71"/>
      <c r="N19" s="71"/>
      <c r="O19" s="71"/>
      <c r="P19" s="61"/>
      <c r="Q19" s="61"/>
      <c r="R19" s="61"/>
    </row>
    <row r="20" spans="1:18" ht="15" customHeight="1" x14ac:dyDescent="0.35">
      <c r="A20" s="61"/>
      <c r="B20" s="302"/>
      <c r="C20" s="303"/>
      <c r="D20" s="577" t="s">
        <v>112</v>
      </c>
      <c r="E20" s="577"/>
      <c r="F20" s="577"/>
      <c r="G20" s="577"/>
      <c r="H20" s="577"/>
      <c r="I20" s="577"/>
      <c r="J20" s="304"/>
      <c r="K20" s="304"/>
      <c r="L20" s="304"/>
      <c r="M20" s="305"/>
      <c r="N20" s="305"/>
      <c r="O20" s="305"/>
      <c r="P20" s="306"/>
      <c r="Q20" s="61"/>
      <c r="R20" s="61"/>
    </row>
    <row r="21" spans="1:18" ht="5.0999999999999996" customHeight="1" x14ac:dyDescent="0.35">
      <c r="A21" s="61"/>
      <c r="B21" s="307"/>
      <c r="C21" s="308"/>
      <c r="D21" s="309"/>
      <c r="E21" s="309"/>
      <c r="F21" s="309"/>
      <c r="G21" s="309"/>
      <c r="H21" s="309"/>
      <c r="I21" s="309"/>
      <c r="J21" s="310"/>
      <c r="K21" s="310"/>
      <c r="L21" s="310"/>
      <c r="M21" s="311"/>
      <c r="N21" s="311"/>
      <c r="O21" s="311"/>
      <c r="P21" s="312"/>
      <c r="Q21" s="61"/>
      <c r="R21" s="61"/>
    </row>
    <row r="22" spans="1:18" x14ac:dyDescent="0.35">
      <c r="A22" s="61"/>
      <c r="B22" s="307"/>
      <c r="C22" s="308"/>
      <c r="D22" s="327" t="s">
        <v>255</v>
      </c>
      <c r="E22" s="328" t="s">
        <v>310</v>
      </c>
      <c r="F22" s="328"/>
      <c r="G22" s="328"/>
      <c r="H22" s="328"/>
      <c r="I22" s="328"/>
      <c r="J22" s="328"/>
      <c r="K22" s="328"/>
      <c r="L22" s="328"/>
      <c r="M22" s="328"/>
      <c r="N22" s="328"/>
      <c r="O22" s="328"/>
      <c r="P22" s="333"/>
      <c r="Q22" s="61"/>
      <c r="R22" s="61"/>
    </row>
    <row r="23" spans="1:18" ht="34.5" customHeight="1" x14ac:dyDescent="0.35">
      <c r="A23" s="61"/>
      <c r="B23" s="314"/>
      <c r="C23" s="317"/>
      <c r="D23" s="327" t="s">
        <v>255</v>
      </c>
      <c r="E23" s="575" t="s">
        <v>349</v>
      </c>
      <c r="F23" s="575"/>
      <c r="G23" s="575"/>
      <c r="H23" s="575"/>
      <c r="I23" s="575"/>
      <c r="J23" s="575"/>
      <c r="K23" s="575"/>
      <c r="L23" s="575"/>
      <c r="M23" s="575"/>
      <c r="N23" s="575"/>
      <c r="O23" s="575"/>
      <c r="P23" s="325"/>
      <c r="Q23" s="61"/>
      <c r="R23" s="61"/>
    </row>
    <row r="24" spans="1:18" ht="45.75" customHeight="1" x14ac:dyDescent="0.35">
      <c r="B24" s="314"/>
      <c r="C24" s="317"/>
      <c r="D24" s="327" t="s">
        <v>255</v>
      </c>
      <c r="E24" s="627" t="s">
        <v>350</v>
      </c>
      <c r="F24" s="628"/>
      <c r="G24" s="628"/>
      <c r="H24" s="628"/>
      <c r="I24" s="628"/>
      <c r="J24" s="628"/>
      <c r="K24" s="628"/>
      <c r="L24" s="628"/>
      <c r="M24" s="628"/>
      <c r="N24" s="628"/>
      <c r="O24" s="628"/>
      <c r="P24" s="325"/>
    </row>
    <row r="25" spans="1:18" ht="38.25" customHeight="1" x14ac:dyDescent="0.35">
      <c r="B25" s="314"/>
      <c r="C25" s="317"/>
      <c r="D25" s="327" t="s">
        <v>255</v>
      </c>
      <c r="E25" s="627" t="s">
        <v>351</v>
      </c>
      <c r="F25" s="627"/>
      <c r="G25" s="627"/>
      <c r="H25" s="627"/>
      <c r="I25" s="627"/>
      <c r="J25" s="627"/>
      <c r="K25" s="627"/>
      <c r="L25" s="627"/>
      <c r="M25" s="627"/>
      <c r="N25" s="627"/>
      <c r="O25" s="627"/>
      <c r="P25" s="325"/>
    </row>
    <row r="26" spans="1:18" x14ac:dyDescent="0.35">
      <c r="B26" s="329"/>
      <c r="C26" s="330"/>
      <c r="D26" s="330"/>
      <c r="E26" s="330"/>
      <c r="F26" s="330"/>
      <c r="G26" s="330"/>
      <c r="H26" s="330"/>
      <c r="I26" s="330"/>
      <c r="J26" s="330"/>
      <c r="K26" s="330"/>
      <c r="L26" s="331"/>
      <c r="M26" s="331"/>
      <c r="N26" s="331"/>
      <c r="O26" s="331"/>
      <c r="P26" s="334"/>
    </row>
  </sheetData>
  <mergeCells count="9">
    <mergeCell ref="E23:O23"/>
    <mergeCell ref="E24:O24"/>
    <mergeCell ref="E25:O25"/>
    <mergeCell ref="C6:I6"/>
    <mergeCell ref="J6:L6"/>
    <mergeCell ref="M6:O6"/>
    <mergeCell ref="C8:F8"/>
    <mergeCell ref="G8:H8"/>
    <mergeCell ref="D20:I20"/>
  </mergeCells>
  <pageMargins left="0.70866141732283472" right="0.70866141732283472" top="0.74803149606299213" bottom="0.74803149606299213" header="0.31496062992125984" footer="0.31496062992125984"/>
  <pageSetup paperSize="9" scale="94"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0"/>
  <sheetViews>
    <sheetView zoomScale="107" zoomScaleNormal="107" workbookViewId="0">
      <selection activeCell="C40" sqref="C40"/>
    </sheetView>
  </sheetViews>
  <sheetFormatPr baseColWidth="10" defaultColWidth="7.88671875" defaultRowHeight="14.4" x14ac:dyDescent="0.35"/>
  <cols>
    <col min="1" max="1" width="23" style="127" customWidth="1"/>
    <col min="2" max="2" width="48.5546875" style="1" customWidth="1"/>
    <col min="3" max="3" width="106" style="1" customWidth="1"/>
    <col min="4" max="16384" width="7.88671875" style="1"/>
  </cols>
  <sheetData>
    <row r="1" spans="1:4" s="22" customFormat="1" x14ac:dyDescent="0.35">
      <c r="A1" s="121" t="s">
        <v>154</v>
      </c>
      <c r="B1" s="27"/>
    </row>
    <row r="2" spans="1:4" s="22" customFormat="1" x14ac:dyDescent="0.35">
      <c r="A2" s="122"/>
      <c r="B2" s="133"/>
    </row>
    <row r="3" spans="1:4" s="22" customFormat="1" ht="22.2" x14ac:dyDescent="0.45">
      <c r="A3" s="530" t="s">
        <v>143</v>
      </c>
      <c r="B3" s="530"/>
      <c r="C3" s="530"/>
    </row>
    <row r="4" spans="1:4" s="22" customFormat="1" ht="22.8" thickBot="1" x14ac:dyDescent="0.5">
      <c r="A4" s="123"/>
      <c r="B4" s="134"/>
      <c r="C4" s="124"/>
    </row>
    <row r="5" spans="1:4" s="22" customFormat="1" ht="55.5" customHeight="1" thickBot="1" x14ac:dyDescent="0.4">
      <c r="A5" s="531" t="s">
        <v>530</v>
      </c>
      <c r="B5" s="532"/>
      <c r="C5" s="533"/>
      <c r="D5" s="125"/>
    </row>
    <row r="6" spans="1:4" s="22" customFormat="1" ht="22.8" thickBot="1" x14ac:dyDescent="0.5">
      <c r="A6" s="123"/>
      <c r="B6" s="134"/>
      <c r="C6" s="126"/>
    </row>
    <row r="7" spans="1:4" s="22" customFormat="1" ht="39" customHeight="1" thickBot="1" x14ac:dyDescent="0.4">
      <c r="A7" s="534" t="s">
        <v>236</v>
      </c>
      <c r="B7" s="535"/>
      <c r="C7" s="536"/>
    </row>
    <row r="8" spans="1:4" x14ac:dyDescent="0.35">
      <c r="C8" s="128"/>
    </row>
    <row r="9" spans="1:4" x14ac:dyDescent="0.35">
      <c r="A9" s="129" t="s">
        <v>156</v>
      </c>
      <c r="B9" s="135"/>
      <c r="C9" s="130" t="s">
        <v>157</v>
      </c>
    </row>
    <row r="10" spans="1:4" x14ac:dyDescent="0.35">
      <c r="A10" s="131"/>
      <c r="B10" s="132"/>
      <c r="C10" s="132"/>
    </row>
    <row r="11" spans="1:4" ht="42.6" customHeight="1" x14ac:dyDescent="0.35">
      <c r="A11" s="131" t="str">
        <f>TAB00!B38</f>
        <v>TAB1</v>
      </c>
      <c r="B11" s="132" t="str">
        <f>TAB00!C38</f>
        <v>Transposition du revenu autorisé par niveau de tension</v>
      </c>
      <c r="C11" s="132" t="s">
        <v>477</v>
      </c>
    </row>
    <row r="12" spans="1:4" ht="55.35" customHeight="1" x14ac:dyDescent="0.35">
      <c r="A12" s="131" t="s">
        <v>399</v>
      </c>
      <c r="B12" s="132" t="s">
        <v>400</v>
      </c>
      <c r="C12" s="132" t="s">
        <v>401</v>
      </c>
    </row>
    <row r="13" spans="1:4" ht="40.5" customHeight="1" x14ac:dyDescent="0.35">
      <c r="A13" s="131" t="str">
        <f>TAB00!B40</f>
        <v>TAB2</v>
      </c>
      <c r="B13" s="132" t="str">
        <f>TAB00!C40</f>
        <v>Synthèse du revenu autorisé par tarif et par niveau de tension</v>
      </c>
      <c r="C13" s="132" t="s">
        <v>476</v>
      </c>
    </row>
    <row r="14" spans="1:4" ht="139.5" customHeight="1" x14ac:dyDescent="0.35">
      <c r="A14" s="131" t="s">
        <v>78</v>
      </c>
      <c r="B14" s="132" t="str">
        <f>TAB00!C41</f>
        <v>Estimation des volumes et puissances - Synthèse</v>
      </c>
      <c r="C14" s="240" t="s">
        <v>240</v>
      </c>
    </row>
    <row r="15" spans="1:4" ht="114.75" customHeight="1" x14ac:dyDescent="0.35">
      <c r="A15" s="131" t="s">
        <v>195</v>
      </c>
      <c r="B15" s="132" t="str">
        <f>TAB00!C42</f>
        <v>Estimation des volumes et puissances - Tarifs de prélèvement avec facturation du terme capacitaire</v>
      </c>
      <c r="C15" s="240" t="s">
        <v>475</v>
      </c>
    </row>
    <row r="16" spans="1:4" ht="104.25" customHeight="1" x14ac:dyDescent="0.35">
      <c r="A16" s="131" t="s">
        <v>196</v>
      </c>
      <c r="B16" s="132" t="str">
        <f>TAB00!C43</f>
        <v>Estimation des volumes et puissances - Tarifs de prélèvement sans facturation du terme capacitaire (ou terme capacitaire à 0€/kW)</v>
      </c>
      <c r="C16" s="240" t="s">
        <v>473</v>
      </c>
    </row>
    <row r="17" spans="1:3" ht="75.75" customHeight="1" x14ac:dyDescent="0.35">
      <c r="A17" s="131" t="s">
        <v>197</v>
      </c>
      <c r="B17" s="132" t="str">
        <f>TAB00!C44</f>
        <v>Estimation des volumes et puissances - Tarifs d'injection</v>
      </c>
      <c r="C17" s="240" t="s">
        <v>474</v>
      </c>
    </row>
    <row r="18" spans="1:3" ht="48" x14ac:dyDescent="0.35">
      <c r="A18" s="131" t="str">
        <f>TAB00!B45</f>
        <v>TAB4.1.1</v>
      </c>
      <c r="B18" s="132" t="str">
        <f>TAB00!C45</f>
        <v>Tarifs de prélèvement T-MT, MT, T-BT et BT &gt; 56 kVA - 2026</v>
      </c>
      <c r="C18" s="132" t="s">
        <v>522</v>
      </c>
    </row>
    <row r="19" spans="1:3" ht="48" x14ac:dyDescent="0.35">
      <c r="A19" s="131" t="str">
        <f>TAB00!B46</f>
        <v>TAB4.1.2</v>
      </c>
      <c r="B19" s="132" t="str">
        <f>TAB00!C46</f>
        <v>Tarifs de prélèvement basse tension - 2026</v>
      </c>
      <c r="C19" s="132" t="s">
        <v>523</v>
      </c>
    </row>
    <row r="20" spans="1:3" ht="29.25" customHeight="1" x14ac:dyDescent="0.35">
      <c r="A20" s="131" t="str">
        <f>TAB00!B47</f>
        <v>TAB4.1.3</v>
      </c>
      <c r="B20" s="132" t="str">
        <f>TAB00!C47</f>
        <v>Synthèse des produits prévisionnels issus des tarifs de prélèvement 2026</v>
      </c>
      <c r="C20" s="132" t="s">
        <v>472</v>
      </c>
    </row>
    <row r="21" spans="1:3" ht="48" x14ac:dyDescent="0.35">
      <c r="A21" s="131" t="str">
        <f>TAB00!B48</f>
        <v>TAB4.2.1</v>
      </c>
      <c r="B21" s="132" t="str">
        <f>TAB00!C48</f>
        <v>Tarifs de prélèvement T-MT, MT, T-BT et BT &gt; 56 kVA - 2027</v>
      </c>
      <c r="C21" s="132" t="s">
        <v>524</v>
      </c>
    </row>
    <row r="22" spans="1:3" ht="48" x14ac:dyDescent="0.35">
      <c r="A22" s="131" t="str">
        <f>TAB00!B49</f>
        <v>TAB4.2.2</v>
      </c>
      <c r="B22" s="132" t="str">
        <f>TAB00!C49</f>
        <v>Tarifs de prélèvement basse tension - 2027</v>
      </c>
      <c r="C22" s="132" t="s">
        <v>525</v>
      </c>
    </row>
    <row r="23" spans="1:3" ht="29.25" customHeight="1" x14ac:dyDescent="0.35">
      <c r="A23" s="131" t="str">
        <f>TAB00!B50</f>
        <v>TAB4.2.3</v>
      </c>
      <c r="B23" s="132" t="str">
        <f>TAB00!C50</f>
        <v>Synthèse des produits prévisionnels issus des tarifs de prélèvement 2027</v>
      </c>
      <c r="C23" s="132" t="s">
        <v>479</v>
      </c>
    </row>
    <row r="24" spans="1:3" ht="48" x14ac:dyDescent="0.35">
      <c r="A24" s="131" t="str">
        <f>TAB00!B51</f>
        <v>TAB4.3.1</v>
      </c>
      <c r="B24" s="132" t="str">
        <f>TAB00!C51</f>
        <v>Tarifs de prélèvement T-MT, MT, T-BT et BT &gt; 56 kVA - 2028</v>
      </c>
      <c r="C24" s="132" t="s">
        <v>526</v>
      </c>
    </row>
    <row r="25" spans="1:3" ht="48" x14ac:dyDescent="0.35">
      <c r="A25" s="131" t="str">
        <f>TAB00!B52</f>
        <v>TAB4.3.2</v>
      </c>
      <c r="B25" s="132" t="str">
        <f>TAB00!C52</f>
        <v>Tarifs de prélèvement basse tension - 2028</v>
      </c>
      <c r="C25" s="132" t="s">
        <v>527</v>
      </c>
    </row>
    <row r="26" spans="1:3" ht="29.25" customHeight="1" x14ac:dyDescent="0.35">
      <c r="A26" s="131" t="str">
        <f>TAB00!B53</f>
        <v>TAB4.3.3</v>
      </c>
      <c r="B26" s="132" t="str">
        <f>TAB00!C53</f>
        <v>Synthèse des produits prévisionnels issus des tarifs de prélèvement 2028</v>
      </c>
      <c r="C26" s="132" t="s">
        <v>480</v>
      </c>
    </row>
    <row r="27" spans="1:3" ht="48" x14ac:dyDescent="0.35">
      <c r="A27" s="131" t="str">
        <f>TAB00!B54</f>
        <v>TAB4.4.1</v>
      </c>
      <c r="B27" s="132" t="str">
        <f>TAB00!C54</f>
        <v>Tarifs de prélèvement T-MT, MT, T-BT et BT &gt; 56 kVA - 2029</v>
      </c>
      <c r="C27" s="132" t="s">
        <v>528</v>
      </c>
    </row>
    <row r="28" spans="1:3" ht="48" x14ac:dyDescent="0.35">
      <c r="A28" s="131" t="str">
        <f>TAB00!B55</f>
        <v>TAB4.4.2</v>
      </c>
      <c r="B28" s="132" t="str">
        <f>TAB00!C55</f>
        <v>Tarifs de prélèvement basse tension - 2029</v>
      </c>
      <c r="C28" s="132" t="s">
        <v>529</v>
      </c>
    </row>
    <row r="29" spans="1:3" ht="29.25" customHeight="1" x14ac:dyDescent="0.35">
      <c r="A29" s="131" t="str">
        <f>TAB00!B56</f>
        <v>TAB4.4.3</v>
      </c>
      <c r="B29" s="132" t="str">
        <f>TAB00!C56</f>
        <v>Synthèse des produits prévisionnels issus des tarifs de prélèvement 2029</v>
      </c>
      <c r="C29" s="132" t="s">
        <v>481</v>
      </c>
    </row>
    <row r="30" spans="1:3" ht="45" customHeight="1" x14ac:dyDescent="0.35">
      <c r="A30" s="131" t="str">
        <f>TAB00!B57</f>
        <v>TAB4.6</v>
      </c>
      <c r="B30" s="132" t="str">
        <f>TAB00!C57</f>
        <v>Contrôle calcul tarif capacitaire prosumers</v>
      </c>
      <c r="C30" s="132" t="s">
        <v>478</v>
      </c>
    </row>
    <row r="31" spans="1:3" ht="30" customHeight="1" x14ac:dyDescent="0.35">
      <c r="A31" s="131" t="str">
        <f>TAB00!B58</f>
        <v>TAB5</v>
      </c>
      <c r="B31" s="132" t="str">
        <f>TAB00!C58</f>
        <v>Synthèse des produits prévisionnels issus des tarifs d'injection</v>
      </c>
      <c r="C31" s="132" t="s">
        <v>492</v>
      </c>
    </row>
    <row r="32" spans="1:3" ht="24" x14ac:dyDescent="0.35">
      <c r="A32" s="131" t="str">
        <f>TAB00!B59</f>
        <v>TAB5.1</v>
      </c>
      <c r="B32" s="132" t="str">
        <f>TAB00!C59</f>
        <v>Tarifs d'injection 2026</v>
      </c>
      <c r="C32" s="132" t="s">
        <v>482</v>
      </c>
    </row>
    <row r="33" spans="1:3" ht="24" x14ac:dyDescent="0.35">
      <c r="A33" s="131" t="str">
        <f>TAB00!B60</f>
        <v>TAB5.2</v>
      </c>
      <c r="B33" s="132" t="str">
        <f>TAB00!C60</f>
        <v>Tarifs d'injection 2027</v>
      </c>
      <c r="C33" s="132" t="s">
        <v>489</v>
      </c>
    </row>
    <row r="34" spans="1:3" ht="24" x14ac:dyDescent="0.35">
      <c r="A34" s="131" t="str">
        <f>TAB00!B61</f>
        <v>TAB5.3</v>
      </c>
      <c r="B34" s="132" t="str">
        <f>TAB00!C61</f>
        <v>Tarifs d'injection 2028</v>
      </c>
      <c r="C34" s="132" t="s">
        <v>490</v>
      </c>
    </row>
    <row r="35" spans="1:3" ht="24" x14ac:dyDescent="0.35">
      <c r="A35" s="131" t="str">
        <f>TAB00!B62</f>
        <v>TAB5.4</v>
      </c>
      <c r="B35" s="132" t="str">
        <f>TAB00!C62</f>
        <v>Tarifs d'injection 2029</v>
      </c>
      <c r="C35" s="132" t="s">
        <v>491</v>
      </c>
    </row>
    <row r="36" spans="1:3" ht="36" x14ac:dyDescent="0.35">
      <c r="A36" s="131" t="str">
        <f>TAB00!B63</f>
        <v>TAB6</v>
      </c>
      <c r="B36" s="132" t="str">
        <f>TAB00!C63</f>
        <v>Réconciliation des charges et produits (prélèvement et injection)</v>
      </c>
      <c r="C36" s="132" t="s">
        <v>353</v>
      </c>
    </row>
    <row r="37" spans="1:3" ht="48" x14ac:dyDescent="0.35">
      <c r="A37" s="131" t="str">
        <f>TAB00!B64</f>
        <v>TAB7.1</v>
      </c>
      <c r="B37" s="132" t="str">
        <f>TAB00!C64</f>
        <v>Simulations des coûts de distribution pour les clients-type - niveau TMT</v>
      </c>
      <c r="C37" s="132" t="s">
        <v>509</v>
      </c>
    </row>
    <row r="38" spans="1:3" ht="48" x14ac:dyDescent="0.35">
      <c r="A38" s="131" t="str">
        <f>TAB00!B65</f>
        <v>TAB7.2</v>
      </c>
      <c r="B38" s="132" t="str">
        <f>TAB00!C65</f>
        <v>Simulations des coûts de distribution pour les clients-type - niveau MT</v>
      </c>
      <c r="C38" s="132" t="s">
        <v>510</v>
      </c>
    </row>
    <row r="39" spans="1:3" ht="48" x14ac:dyDescent="0.35">
      <c r="A39" s="131" t="str">
        <f>TAB00!B66</f>
        <v>TAB7.3</v>
      </c>
      <c r="B39" s="132" t="str">
        <f>TAB00!C66</f>
        <v>Simulations des coûts de distribution pour les clients-type - niveau TBT</v>
      </c>
      <c r="C39" s="132" t="s">
        <v>511</v>
      </c>
    </row>
    <row r="40" spans="1:3" ht="48" x14ac:dyDescent="0.35">
      <c r="A40" s="131" t="str">
        <f>TAB00!B67</f>
        <v>TAB7.4</v>
      </c>
      <c r="B40" s="132" t="str">
        <f>TAB00!C67</f>
        <v>Simulations des coûts de distribution pour les clients-type - niveau BT</v>
      </c>
      <c r="C40" s="132" t="s">
        <v>521</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6" orientation="landscape" r:id="rId1"/>
  <rowBreaks count="1" manualBreakCount="1">
    <brk id="17"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Q63"/>
  <sheetViews>
    <sheetView zoomScale="85" zoomScaleNormal="85" workbookViewId="0">
      <selection activeCell="F11" sqref="F11"/>
    </sheetView>
  </sheetViews>
  <sheetFormatPr baseColWidth="10" defaultColWidth="8.88671875" defaultRowHeight="14.4" x14ac:dyDescent="0.35"/>
  <cols>
    <col min="1" max="1" width="12" style="1" customWidth="1"/>
    <col min="2" max="2" width="44.6640625" style="1" customWidth="1"/>
    <col min="3" max="20" width="16.6640625" style="1" customWidth="1"/>
    <col min="21" max="16384" width="8.88671875" style="1"/>
  </cols>
  <sheetData>
    <row r="3" spans="1:17" ht="29.85" customHeight="1" x14ac:dyDescent="0.35">
      <c r="A3" s="32" t="str">
        <f>TAB00!B63&amp;" : "&amp;TAB00!C63</f>
        <v>TAB6 : Réconciliation des charges et produits (prélèvement et injection)</v>
      </c>
      <c r="B3" s="14"/>
      <c r="C3" s="14"/>
      <c r="D3" s="14"/>
      <c r="E3" s="14"/>
      <c r="F3" s="14"/>
      <c r="G3" s="14"/>
      <c r="H3" s="14"/>
      <c r="I3" s="14"/>
      <c r="J3" s="14"/>
      <c r="K3" s="14"/>
      <c r="L3" s="14"/>
      <c r="M3" s="14"/>
      <c r="N3" s="14"/>
      <c r="O3" s="14"/>
      <c r="P3" s="14"/>
      <c r="Q3" s="14"/>
    </row>
    <row r="5" spans="1:17" ht="22.2" x14ac:dyDescent="0.45">
      <c r="B5" s="557" t="s">
        <v>367</v>
      </c>
      <c r="C5" s="557"/>
      <c r="D5" s="557"/>
      <c r="E5" s="557"/>
      <c r="F5" s="557"/>
      <c r="G5" s="557"/>
      <c r="H5" s="557"/>
      <c r="I5" s="557"/>
      <c r="J5" s="557"/>
      <c r="K5" s="557"/>
      <c r="L5" s="557"/>
      <c r="M5" s="557"/>
      <c r="N5" s="557"/>
      <c r="O5" s="557"/>
      <c r="P5" s="557"/>
      <c r="Q5" s="557"/>
    </row>
    <row r="6" spans="1:17" s="4" customFormat="1" ht="12" x14ac:dyDescent="0.3">
      <c r="B6" s="625" t="s">
        <v>0</v>
      </c>
      <c r="C6" s="634" t="s">
        <v>17</v>
      </c>
      <c r="D6" s="634"/>
      <c r="E6" s="634"/>
      <c r="F6" s="634" t="s">
        <v>39</v>
      </c>
      <c r="G6" s="634"/>
      <c r="H6" s="634"/>
      <c r="I6" s="634" t="s">
        <v>6</v>
      </c>
      <c r="J6" s="634"/>
      <c r="K6" s="634"/>
      <c r="L6" s="634" t="s">
        <v>40</v>
      </c>
      <c r="M6" s="634"/>
      <c r="N6" s="634"/>
      <c r="O6" s="634" t="s">
        <v>8</v>
      </c>
      <c r="P6" s="634"/>
      <c r="Q6" s="634"/>
    </row>
    <row r="7" spans="1:17" s="4" customFormat="1" ht="12" x14ac:dyDescent="0.3">
      <c r="B7" s="625"/>
      <c r="C7" s="6" t="s">
        <v>43</v>
      </c>
      <c r="D7" s="6" t="s">
        <v>44</v>
      </c>
      <c r="E7" s="6" t="s">
        <v>45</v>
      </c>
      <c r="F7" s="6" t="s">
        <v>43</v>
      </c>
      <c r="G7" s="6" t="s">
        <v>44</v>
      </c>
      <c r="H7" s="6" t="s">
        <v>45</v>
      </c>
      <c r="I7" s="6" t="s">
        <v>43</v>
      </c>
      <c r="J7" s="6" t="s">
        <v>44</v>
      </c>
      <c r="K7" s="6" t="s">
        <v>45</v>
      </c>
      <c r="L7" s="6" t="s">
        <v>43</v>
      </c>
      <c r="M7" s="6" t="s">
        <v>44</v>
      </c>
      <c r="N7" s="6" t="s">
        <v>45</v>
      </c>
      <c r="O7" s="6" t="s">
        <v>43</v>
      </c>
      <c r="P7" s="6" t="s">
        <v>44</v>
      </c>
      <c r="Q7" s="6" t="s">
        <v>45</v>
      </c>
    </row>
    <row r="8" spans="1:17" s="4" customFormat="1" ht="14.85" customHeight="1" x14ac:dyDescent="0.3">
      <c r="A8" s="633" t="s">
        <v>27</v>
      </c>
      <c r="B8" s="48" t="s">
        <v>11</v>
      </c>
      <c r="C8" s="105">
        <f>SUM(F8,I8,L8,O8)</f>
        <v>0</v>
      </c>
      <c r="D8" s="105">
        <f t="shared" ref="D8:D14" si="0">SUM(G8,J8,M8,P8)</f>
        <v>0</v>
      </c>
      <c r="E8" s="105">
        <f>C8-D8</f>
        <v>0</v>
      </c>
      <c r="F8" s="105">
        <f>'TAB2'!D11</f>
        <v>0</v>
      </c>
      <c r="G8" s="105">
        <f>SUM('TAB4.1.3'!F$7,'TAB4.1.3'!F$27)</f>
        <v>0</v>
      </c>
      <c r="H8" s="105">
        <f>F8-G8</f>
        <v>0</v>
      </c>
      <c r="I8" s="105">
        <f>'TAB2'!F11</f>
        <v>0</v>
      </c>
      <c r="J8" s="105">
        <f>SUM('TAB4.1.3'!I$7,'TAB4.1.3'!I$27)</f>
        <v>0</v>
      </c>
      <c r="K8" s="105">
        <f>I8-J8</f>
        <v>0</v>
      </c>
      <c r="L8" s="105">
        <f>'TAB2'!H11</f>
        <v>0</v>
      </c>
      <c r="M8" s="105">
        <f>SUM('TAB4.1.3'!L$7,'TAB4.1.3'!L$27)</f>
        <v>0</v>
      </c>
      <c r="N8" s="105">
        <f>L8-M8</f>
        <v>0</v>
      </c>
      <c r="O8" s="105">
        <f>'TAB2'!J11</f>
        <v>0</v>
      </c>
      <c r="P8" s="105">
        <f>SUM('TAB4.1.3'!O$7,'TAB4.1.3'!O$27)</f>
        <v>0</v>
      </c>
      <c r="Q8" s="105">
        <f>O8-P8</f>
        <v>0</v>
      </c>
    </row>
    <row r="9" spans="1:17" x14ac:dyDescent="0.35">
      <c r="A9" s="633"/>
      <c r="B9" s="48" t="s">
        <v>18</v>
      </c>
      <c r="C9" s="105">
        <f t="shared" ref="C9:C14" si="1">SUM(F9,I9,L9,O9)</f>
        <v>0</v>
      </c>
      <c r="D9" s="105">
        <f t="shared" si="0"/>
        <v>0</v>
      </c>
      <c r="E9" s="105">
        <f t="shared" ref="E9:E14" si="2">C9-D9</f>
        <v>0</v>
      </c>
      <c r="F9" s="105">
        <f>'TAB2'!D12</f>
        <v>0</v>
      </c>
      <c r="G9" s="105">
        <f>SUM('TAB4.1.3'!F$20,'TAB4.1.3'!F$43)</f>
        <v>0</v>
      </c>
      <c r="H9" s="105">
        <f t="shared" ref="H9:H14" si="3">F9-G9</f>
        <v>0</v>
      </c>
      <c r="I9" s="105">
        <f>'TAB2'!F12</f>
        <v>0</v>
      </c>
      <c r="J9" s="105">
        <f>SUM('TAB4.1.3'!I$20,'TAB4.1.3'!I$43)</f>
        <v>0</v>
      </c>
      <c r="K9" s="105">
        <f t="shared" ref="K9:K14" si="4">I9-J9</f>
        <v>0</v>
      </c>
      <c r="L9" s="105">
        <f>'TAB2'!H12</f>
        <v>0</v>
      </c>
      <c r="M9" s="105">
        <f>SUM('TAB4.1.3'!L$20,'TAB4.1.3'!L$43)</f>
        <v>0</v>
      </c>
      <c r="N9" s="105">
        <f t="shared" ref="N9:N14" si="5">L9-M9</f>
        <v>0</v>
      </c>
      <c r="O9" s="105">
        <f>'TAB2'!J12</f>
        <v>0</v>
      </c>
      <c r="P9" s="105">
        <f>SUM('TAB4.1.3'!O$20,'TAB4.1.3'!O$43)</f>
        <v>0</v>
      </c>
      <c r="Q9" s="105">
        <f t="shared" ref="Q9:Q14" si="6">O9-P9</f>
        <v>0</v>
      </c>
    </row>
    <row r="10" spans="1:17" customFormat="1" x14ac:dyDescent="0.35">
      <c r="A10" s="633"/>
      <c r="B10" s="48" t="s">
        <v>90</v>
      </c>
      <c r="C10" s="255">
        <f t="shared" si="1"/>
        <v>0</v>
      </c>
      <c r="D10" s="105">
        <f t="shared" si="0"/>
        <v>0</v>
      </c>
      <c r="E10" s="255">
        <f t="shared" si="2"/>
        <v>0</v>
      </c>
      <c r="F10" s="255">
        <f>'TAB2'!D13</f>
        <v>0</v>
      </c>
      <c r="G10" s="255">
        <f>SUM(G11:G13)</f>
        <v>0</v>
      </c>
      <c r="H10" s="255">
        <f t="shared" si="3"/>
        <v>0</v>
      </c>
      <c r="I10" s="255">
        <f>'TAB2'!F13</f>
        <v>0</v>
      </c>
      <c r="J10" s="255">
        <f>SUM(J11:J13)</f>
        <v>0</v>
      </c>
      <c r="K10" s="255">
        <f t="shared" si="4"/>
        <v>0</v>
      </c>
      <c r="L10" s="255">
        <f>'TAB2'!H13</f>
        <v>0</v>
      </c>
      <c r="M10" s="255">
        <f>SUM(M11:M13)</f>
        <v>0</v>
      </c>
      <c r="N10" s="255">
        <f t="shared" si="5"/>
        <v>0</v>
      </c>
      <c r="O10" s="255">
        <f>'TAB2'!J13</f>
        <v>0</v>
      </c>
      <c r="P10" s="255">
        <f>SUM(P11:P13)</f>
        <v>0</v>
      </c>
      <c r="Q10" s="255">
        <f t="shared" si="6"/>
        <v>0</v>
      </c>
    </row>
    <row r="11" spans="1:17" x14ac:dyDescent="0.35">
      <c r="A11" s="633"/>
      <c r="B11" s="51" t="s">
        <v>4</v>
      </c>
      <c r="C11" s="105">
        <f t="shared" si="1"/>
        <v>0</v>
      </c>
      <c r="D11" s="105">
        <f t="shared" si="0"/>
        <v>0</v>
      </c>
      <c r="E11" s="105">
        <f t="shared" si="2"/>
        <v>0</v>
      </c>
      <c r="F11" s="105">
        <f>'TAB2'!D14</f>
        <v>0</v>
      </c>
      <c r="G11" s="105">
        <f>SUM('TAB4.1.3'!F$22,'TAB4.1.3'!F$45)</f>
        <v>0</v>
      </c>
      <c r="H11" s="105">
        <f t="shared" si="3"/>
        <v>0</v>
      </c>
      <c r="I11" s="105">
        <f>'TAB2'!F14</f>
        <v>0</v>
      </c>
      <c r="J11" s="105">
        <f>SUM('TAB4.1.3'!I$22,'TAB4.1.3'!I$45)</f>
        <v>0</v>
      </c>
      <c r="K11" s="105">
        <f t="shared" si="4"/>
        <v>0</v>
      </c>
      <c r="L11" s="105">
        <f>'TAB2'!H14</f>
        <v>0</v>
      </c>
      <c r="M11" s="105">
        <f>SUM('TAB4.1.3'!L$22,'TAB4.1.3'!L$45)</f>
        <v>0</v>
      </c>
      <c r="N11" s="105">
        <f t="shared" si="5"/>
        <v>0</v>
      </c>
      <c r="O11" s="105">
        <f>'TAB2'!J14</f>
        <v>0</v>
      </c>
      <c r="P11" s="105">
        <f>SUM('TAB4.1.3'!O$22,'TAB4.1.3'!O$45)</f>
        <v>0</v>
      </c>
      <c r="Q11" s="105">
        <f t="shared" si="6"/>
        <v>0</v>
      </c>
    </row>
    <row r="12" spans="1:17" x14ac:dyDescent="0.35">
      <c r="A12" s="633"/>
      <c r="B12" s="51" t="s">
        <v>16</v>
      </c>
      <c r="C12" s="105">
        <f t="shared" si="1"/>
        <v>0</v>
      </c>
      <c r="D12" s="105">
        <f t="shared" si="0"/>
        <v>0</v>
      </c>
      <c r="E12" s="105">
        <f t="shared" si="2"/>
        <v>0</v>
      </c>
      <c r="F12" s="105">
        <f>'TAB2'!D15</f>
        <v>0</v>
      </c>
      <c r="G12" s="105">
        <f>SUM('TAB4.1.3'!F$23,'TAB4.1.3'!F$46)</f>
        <v>0</v>
      </c>
      <c r="H12" s="105">
        <f t="shared" si="3"/>
        <v>0</v>
      </c>
      <c r="I12" s="105">
        <f>'TAB2'!F15</f>
        <v>0</v>
      </c>
      <c r="J12" s="105">
        <f>SUM('TAB4.1.3'!I$23,'TAB4.1.3'!I$46)</f>
        <v>0</v>
      </c>
      <c r="K12" s="105">
        <f t="shared" si="4"/>
        <v>0</v>
      </c>
      <c r="L12" s="105">
        <f>'TAB2'!H15</f>
        <v>0</v>
      </c>
      <c r="M12" s="105">
        <f>SUM('TAB4.1.3'!L$23,'TAB4.1.3'!L$46)</f>
        <v>0</v>
      </c>
      <c r="N12" s="105">
        <f t="shared" si="5"/>
        <v>0</v>
      </c>
      <c r="O12" s="105">
        <f>'TAB2'!J15</f>
        <v>0</v>
      </c>
      <c r="P12" s="105">
        <f>SUM('TAB4.1.3'!O$23,'TAB4.1.3'!O$46)</f>
        <v>0</v>
      </c>
      <c r="Q12" s="105">
        <f t="shared" si="6"/>
        <v>0</v>
      </c>
    </row>
    <row r="13" spans="1:17" x14ac:dyDescent="0.35">
      <c r="A13" s="633"/>
      <c r="B13" s="51" t="s">
        <v>37</v>
      </c>
      <c r="C13" s="105">
        <f t="shared" si="1"/>
        <v>0</v>
      </c>
      <c r="D13" s="105">
        <f t="shared" si="0"/>
        <v>0</v>
      </c>
      <c r="E13" s="105">
        <f t="shared" si="2"/>
        <v>0</v>
      </c>
      <c r="F13" s="105">
        <f>'TAB2'!D16</f>
        <v>0</v>
      </c>
      <c r="G13" s="105">
        <f>SUM('TAB4.1.3'!F$24,'TAB4.1.3'!F$47)</f>
        <v>0</v>
      </c>
      <c r="H13" s="105">
        <f t="shared" si="3"/>
        <v>0</v>
      </c>
      <c r="I13" s="105">
        <f>'TAB2'!F16</f>
        <v>0</v>
      </c>
      <c r="J13" s="105">
        <f>SUM('TAB4.1.3'!I$24,'TAB4.1.3'!I$47)</f>
        <v>0</v>
      </c>
      <c r="K13" s="105">
        <f t="shared" si="4"/>
        <v>0</v>
      </c>
      <c r="L13" s="105">
        <f>'TAB2'!H16</f>
        <v>0</v>
      </c>
      <c r="M13" s="105">
        <f>SUM('TAB4.1.3'!L$24,'TAB4.1.3'!L$47)</f>
        <v>0</v>
      </c>
      <c r="N13" s="105">
        <f t="shared" si="5"/>
        <v>0</v>
      </c>
      <c r="O13" s="105">
        <f>'TAB2'!J16</f>
        <v>0</v>
      </c>
      <c r="P13" s="105">
        <f>SUM('TAB4.1.3'!O$24,'TAB4.1.3'!O$47)</f>
        <v>0</v>
      </c>
      <c r="Q13" s="105">
        <f t="shared" si="6"/>
        <v>0</v>
      </c>
    </row>
    <row r="14" spans="1:17" x14ac:dyDescent="0.35">
      <c r="A14" s="633"/>
      <c r="B14" s="48" t="s">
        <v>91</v>
      </c>
      <c r="C14" s="105">
        <f t="shared" si="1"/>
        <v>0</v>
      </c>
      <c r="D14" s="105">
        <f t="shared" si="0"/>
        <v>0</v>
      </c>
      <c r="E14" s="105">
        <f t="shared" si="2"/>
        <v>0</v>
      </c>
      <c r="F14" s="105">
        <f>'TAB2'!D17</f>
        <v>0</v>
      </c>
      <c r="G14" s="105">
        <f>SUM('TAB4.1.3'!F$25,'TAB4.1.3'!F$48)</f>
        <v>0</v>
      </c>
      <c r="H14" s="105">
        <f t="shared" si="3"/>
        <v>0</v>
      </c>
      <c r="I14" s="105">
        <f>'TAB2'!F17</f>
        <v>0</v>
      </c>
      <c r="J14" s="105">
        <f>SUM('TAB4.1.3'!I$25,'TAB4.1.3'!I$48)</f>
        <v>0</v>
      </c>
      <c r="K14" s="105">
        <f t="shared" si="4"/>
        <v>0</v>
      </c>
      <c r="L14" s="105">
        <f>'TAB2'!H17</f>
        <v>0</v>
      </c>
      <c r="M14" s="105">
        <f>SUM('TAB4.1.3'!L$25,'TAB4.1.3'!L$48)</f>
        <v>0</v>
      </c>
      <c r="N14" s="105">
        <f t="shared" si="5"/>
        <v>0</v>
      </c>
      <c r="O14" s="105">
        <f>'TAB2'!J17</f>
        <v>0</v>
      </c>
      <c r="P14" s="105">
        <f>SUM('TAB4.1.3'!O$25,'TAB4.1.3'!O$48)</f>
        <v>0</v>
      </c>
      <c r="Q14" s="105">
        <f t="shared" si="6"/>
        <v>0</v>
      </c>
    </row>
    <row r="15" spans="1:17" x14ac:dyDescent="0.35">
      <c r="A15" s="633"/>
      <c r="B15" s="43" t="s">
        <v>17</v>
      </c>
      <c r="C15" s="12">
        <f>SUM(C8:C10,C14:C14)</f>
        <v>0</v>
      </c>
      <c r="D15" s="12">
        <f t="shared" ref="D15:Q15" si="7">SUM(D8:D10,D14:D14)</f>
        <v>0</v>
      </c>
      <c r="E15" s="12">
        <f t="shared" si="7"/>
        <v>0</v>
      </c>
      <c r="F15" s="12">
        <f t="shared" si="7"/>
        <v>0</v>
      </c>
      <c r="G15" s="12">
        <f t="shared" si="7"/>
        <v>0</v>
      </c>
      <c r="H15" s="12">
        <f t="shared" si="7"/>
        <v>0</v>
      </c>
      <c r="I15" s="12">
        <f t="shared" si="7"/>
        <v>0</v>
      </c>
      <c r="J15" s="12">
        <f t="shared" si="7"/>
        <v>0</v>
      </c>
      <c r="K15" s="12">
        <f t="shared" si="7"/>
        <v>0</v>
      </c>
      <c r="L15" s="12">
        <f t="shared" si="7"/>
        <v>0</v>
      </c>
      <c r="M15" s="12">
        <f t="shared" si="7"/>
        <v>0</v>
      </c>
      <c r="N15" s="12">
        <f t="shared" si="7"/>
        <v>0</v>
      </c>
      <c r="O15" s="12">
        <f t="shared" si="7"/>
        <v>0</v>
      </c>
      <c r="P15" s="12">
        <f t="shared" si="7"/>
        <v>0</v>
      </c>
      <c r="Q15" s="12">
        <f t="shared" si="7"/>
        <v>0</v>
      </c>
    </row>
    <row r="16" spans="1:17" x14ac:dyDescent="0.35">
      <c r="A16" s="633" t="s">
        <v>28</v>
      </c>
      <c r="B16" s="48" t="s">
        <v>11</v>
      </c>
      <c r="C16" s="40">
        <f>SUM(F16,I16,L16,O16)</f>
        <v>0</v>
      </c>
      <c r="D16" s="105">
        <f>SUM(G16,J16,M16,P16)</f>
        <v>0</v>
      </c>
      <c r="E16" s="211">
        <f>C16-D16</f>
        <v>0</v>
      </c>
      <c r="F16" s="40"/>
      <c r="G16" s="212">
        <f>'TAB5'!E13</f>
        <v>0</v>
      </c>
      <c r="H16" s="211">
        <f>F16-G16</f>
        <v>0</v>
      </c>
      <c r="I16" s="40"/>
      <c r="J16" s="212">
        <f>'TAB5'!H13</f>
        <v>0</v>
      </c>
      <c r="K16" s="211">
        <f>I16-J16</f>
        <v>0</v>
      </c>
      <c r="L16" s="40"/>
      <c r="M16" s="212">
        <f>'TAB5'!K13</f>
        <v>0</v>
      </c>
      <c r="N16" s="211">
        <f>L16-M16</f>
        <v>0</v>
      </c>
      <c r="O16" s="40"/>
      <c r="P16" s="212">
        <f>'TAB5'!N13</f>
        <v>0</v>
      </c>
      <c r="Q16" s="105">
        <f>O16-P16</f>
        <v>0</v>
      </c>
    </row>
    <row r="17" spans="1:17" x14ac:dyDescent="0.35">
      <c r="A17" s="633"/>
      <c r="B17" s="43" t="s">
        <v>17</v>
      </c>
      <c r="C17" s="12">
        <f>C16</f>
        <v>0</v>
      </c>
      <c r="D17" s="12">
        <f>D16</f>
        <v>0</v>
      </c>
      <c r="E17" s="12">
        <f>E16</f>
        <v>0</v>
      </c>
      <c r="F17" s="210">
        <f>F16</f>
        <v>0</v>
      </c>
      <c r="G17" s="12">
        <f t="shared" ref="G17:Q17" si="8">G16</f>
        <v>0</v>
      </c>
      <c r="H17" s="12">
        <f t="shared" si="8"/>
        <v>0</v>
      </c>
      <c r="I17" s="210">
        <f t="shared" si="8"/>
        <v>0</v>
      </c>
      <c r="J17" s="12">
        <f t="shared" si="8"/>
        <v>0</v>
      </c>
      <c r="K17" s="12">
        <f t="shared" si="8"/>
        <v>0</v>
      </c>
      <c r="L17" s="210">
        <f t="shared" si="8"/>
        <v>0</v>
      </c>
      <c r="M17" s="12">
        <f t="shared" si="8"/>
        <v>0</v>
      </c>
      <c r="N17" s="12">
        <f t="shared" si="8"/>
        <v>0</v>
      </c>
      <c r="O17" s="210">
        <f t="shared" si="8"/>
        <v>0</v>
      </c>
      <c r="P17" s="12">
        <f t="shared" si="8"/>
        <v>0</v>
      </c>
      <c r="Q17" s="12">
        <f t="shared" si="8"/>
        <v>0</v>
      </c>
    </row>
    <row r="18" spans="1:17" x14ac:dyDescent="0.35">
      <c r="A18" s="136" t="s">
        <v>17</v>
      </c>
      <c r="B18" s="43"/>
      <c r="C18" s="12">
        <f>C15+C17</f>
        <v>0</v>
      </c>
      <c r="D18" s="12">
        <f>D15+D17</f>
        <v>0</v>
      </c>
      <c r="E18" s="12">
        <f>E15+E17</f>
        <v>0</v>
      </c>
      <c r="F18" s="12">
        <f t="shared" ref="F18:O18" si="9">F15+F17</f>
        <v>0</v>
      </c>
      <c r="G18" s="12">
        <f t="shared" si="9"/>
        <v>0</v>
      </c>
      <c r="H18" s="12">
        <f t="shared" si="9"/>
        <v>0</v>
      </c>
      <c r="I18" s="12">
        <f t="shared" si="9"/>
        <v>0</v>
      </c>
      <c r="J18" s="12">
        <f t="shared" si="9"/>
        <v>0</v>
      </c>
      <c r="K18" s="12">
        <f t="shared" si="9"/>
        <v>0</v>
      </c>
      <c r="L18" s="12">
        <f>L15+L17</f>
        <v>0</v>
      </c>
      <c r="M18" s="12">
        <f t="shared" si="9"/>
        <v>0</v>
      </c>
      <c r="N18" s="12">
        <f t="shared" si="9"/>
        <v>0</v>
      </c>
      <c r="O18" s="12">
        <f t="shared" si="9"/>
        <v>0</v>
      </c>
      <c r="P18" s="12">
        <f>P15+P17</f>
        <v>0</v>
      </c>
      <c r="Q18" s="12">
        <f>Q15+Q17</f>
        <v>0</v>
      </c>
    </row>
    <row r="20" spans="1:17" ht="22.2" x14ac:dyDescent="0.45">
      <c r="B20" s="557" t="s">
        <v>368</v>
      </c>
      <c r="C20" s="557"/>
      <c r="D20" s="557"/>
      <c r="E20" s="557"/>
      <c r="F20" s="557"/>
      <c r="G20" s="557"/>
      <c r="H20" s="557"/>
      <c r="I20" s="557"/>
      <c r="J20" s="557"/>
      <c r="K20" s="557"/>
      <c r="L20" s="557"/>
      <c r="M20" s="557"/>
      <c r="N20" s="557"/>
      <c r="O20" s="557"/>
      <c r="P20" s="557"/>
      <c r="Q20" s="557"/>
    </row>
    <row r="21" spans="1:17" s="4" customFormat="1" ht="12" x14ac:dyDescent="0.3">
      <c r="B21" s="625" t="s">
        <v>0</v>
      </c>
      <c r="C21" s="634" t="s">
        <v>17</v>
      </c>
      <c r="D21" s="634"/>
      <c r="E21" s="634"/>
      <c r="F21" s="634" t="s">
        <v>39</v>
      </c>
      <c r="G21" s="634"/>
      <c r="H21" s="634"/>
      <c r="I21" s="634" t="s">
        <v>6</v>
      </c>
      <c r="J21" s="634"/>
      <c r="K21" s="634"/>
      <c r="L21" s="634" t="s">
        <v>40</v>
      </c>
      <c r="M21" s="634"/>
      <c r="N21" s="634"/>
      <c r="O21" s="634" t="s">
        <v>8</v>
      </c>
      <c r="P21" s="634"/>
      <c r="Q21" s="634"/>
    </row>
    <row r="22" spans="1:17" s="4" customFormat="1" ht="12" x14ac:dyDescent="0.3">
      <c r="B22" s="625"/>
      <c r="C22" s="6" t="s">
        <v>43</v>
      </c>
      <c r="D22" s="6" t="s">
        <v>44</v>
      </c>
      <c r="E22" s="6" t="s">
        <v>45</v>
      </c>
      <c r="F22" s="6" t="s">
        <v>43</v>
      </c>
      <c r="G22" s="6" t="s">
        <v>44</v>
      </c>
      <c r="H22" s="6" t="s">
        <v>45</v>
      </c>
      <c r="I22" s="6" t="s">
        <v>43</v>
      </c>
      <c r="J22" s="6" t="s">
        <v>44</v>
      </c>
      <c r="K22" s="6" t="s">
        <v>45</v>
      </c>
      <c r="L22" s="6" t="s">
        <v>43</v>
      </c>
      <c r="M22" s="6" t="s">
        <v>44</v>
      </c>
      <c r="N22" s="6" t="s">
        <v>45</v>
      </c>
      <c r="O22" s="6" t="s">
        <v>43</v>
      </c>
      <c r="P22" s="6" t="s">
        <v>44</v>
      </c>
      <c r="Q22" s="6" t="s">
        <v>45</v>
      </c>
    </row>
    <row r="23" spans="1:17" s="4" customFormat="1" ht="14.85" customHeight="1" x14ac:dyDescent="0.3">
      <c r="A23" s="633" t="s">
        <v>27</v>
      </c>
      <c r="B23" s="48" t="s">
        <v>11</v>
      </c>
      <c r="C23" s="105">
        <f t="shared" ref="C23:C29" si="10">SUM(F23,I23,L23,O23)</f>
        <v>0</v>
      </c>
      <c r="D23" s="105">
        <f t="shared" ref="D23:D29" si="11">SUM(G23,J23,M23,P23)</f>
        <v>0</v>
      </c>
      <c r="E23" s="105">
        <f>C23-D23</f>
        <v>0</v>
      </c>
      <c r="F23" s="105">
        <f>'TAB2'!D27</f>
        <v>0</v>
      </c>
      <c r="G23" s="105">
        <f>SUM('TAB4.2.3'!F$7,'TAB4.2.3'!F$27)</f>
        <v>0</v>
      </c>
      <c r="H23" s="105">
        <f>F23-G23</f>
        <v>0</v>
      </c>
      <c r="I23" s="105">
        <f>'TAB2'!F27</f>
        <v>0</v>
      </c>
      <c r="J23" s="105">
        <f>SUM('TAB4.2.3'!I$7,'TAB4.2.3'!I$27)</f>
        <v>0</v>
      </c>
      <c r="K23" s="105">
        <f>I23-J23</f>
        <v>0</v>
      </c>
      <c r="L23" s="105">
        <f>'TAB2'!H27</f>
        <v>0</v>
      </c>
      <c r="M23" s="105">
        <f>SUM('TAB4.2.3'!L$7,'TAB4.2.3'!L$27)</f>
        <v>0</v>
      </c>
      <c r="N23" s="105">
        <f>L23-M23</f>
        <v>0</v>
      </c>
      <c r="O23" s="105">
        <f>'TAB2'!J27</f>
        <v>0</v>
      </c>
      <c r="P23" s="105">
        <f>SUM('TAB4.2.3'!O$7,'TAB4.2.3'!O$27)</f>
        <v>0</v>
      </c>
      <c r="Q23" s="105">
        <f>O23-P23</f>
        <v>0</v>
      </c>
    </row>
    <row r="24" spans="1:17" x14ac:dyDescent="0.35">
      <c r="A24" s="633"/>
      <c r="B24" s="48" t="s">
        <v>18</v>
      </c>
      <c r="C24" s="105">
        <f t="shared" si="10"/>
        <v>0</v>
      </c>
      <c r="D24" s="105">
        <f t="shared" si="11"/>
        <v>0</v>
      </c>
      <c r="E24" s="105">
        <f t="shared" ref="E24:E29" si="12">C24-D24</f>
        <v>0</v>
      </c>
      <c r="F24" s="105">
        <f>'TAB2'!D28</f>
        <v>0</v>
      </c>
      <c r="G24" s="105">
        <f>SUM('TAB4.2.3'!F$20,'TAB4.2.3'!F$43)</f>
        <v>0</v>
      </c>
      <c r="H24" s="105">
        <f t="shared" ref="H24:H29" si="13">F24-G24</f>
        <v>0</v>
      </c>
      <c r="I24" s="105">
        <f>'TAB2'!F28</f>
        <v>0</v>
      </c>
      <c r="J24" s="105">
        <f>SUM('TAB4.2.3'!I$20,'TAB4.2.3'!I$43)</f>
        <v>0</v>
      </c>
      <c r="K24" s="105">
        <f t="shared" ref="K24:K29" si="14">I24-J24</f>
        <v>0</v>
      </c>
      <c r="L24" s="105">
        <f>'TAB2'!H28</f>
        <v>0</v>
      </c>
      <c r="M24" s="105">
        <f>SUM('TAB4.2.3'!L$20,'TAB4.2.3'!L$43)</f>
        <v>0</v>
      </c>
      <c r="N24" s="105">
        <f t="shared" ref="N24:N29" si="15">L24-M24</f>
        <v>0</v>
      </c>
      <c r="O24" s="105">
        <f>'TAB2'!J28</f>
        <v>0</v>
      </c>
      <c r="P24" s="105">
        <f>SUM('TAB4.2.3'!O$20,'TAB4.2.3'!O$43)</f>
        <v>0</v>
      </c>
      <c r="Q24" s="105">
        <f t="shared" ref="Q24:Q29" si="16">O24-P24</f>
        <v>0</v>
      </c>
    </row>
    <row r="25" spans="1:17" customFormat="1" x14ac:dyDescent="0.35">
      <c r="A25" s="633"/>
      <c r="B25" s="48" t="s">
        <v>90</v>
      </c>
      <c r="C25" s="105">
        <f t="shared" si="10"/>
        <v>0</v>
      </c>
      <c r="D25" s="105">
        <f t="shared" si="11"/>
        <v>0</v>
      </c>
      <c r="E25" s="255">
        <f t="shared" si="12"/>
        <v>0</v>
      </c>
      <c r="F25" s="105">
        <f>'TAB2'!D29</f>
        <v>0</v>
      </c>
      <c r="G25" s="255">
        <f>SUM(G26:G28)</f>
        <v>0</v>
      </c>
      <c r="H25" s="255">
        <f t="shared" si="13"/>
        <v>0</v>
      </c>
      <c r="I25" s="105">
        <f>'TAB2'!F29</f>
        <v>0</v>
      </c>
      <c r="J25" s="255">
        <f>SUM(J26:J28)</f>
        <v>0</v>
      </c>
      <c r="K25" s="255">
        <f t="shared" si="14"/>
        <v>0</v>
      </c>
      <c r="L25" s="105">
        <f>'TAB2'!H29</f>
        <v>0</v>
      </c>
      <c r="M25" s="255">
        <f>SUM(M26:M28)</f>
        <v>0</v>
      </c>
      <c r="N25" s="255">
        <f t="shared" si="15"/>
        <v>0</v>
      </c>
      <c r="O25" s="105">
        <f>'TAB2'!J29</f>
        <v>0</v>
      </c>
      <c r="P25" s="255">
        <f>SUM(P26:P28)</f>
        <v>0</v>
      </c>
      <c r="Q25" s="255">
        <f t="shared" si="16"/>
        <v>0</v>
      </c>
    </row>
    <row r="26" spans="1:17" x14ac:dyDescent="0.35">
      <c r="A26" s="633"/>
      <c r="B26" s="51" t="s">
        <v>4</v>
      </c>
      <c r="C26" s="105">
        <f t="shared" si="10"/>
        <v>0</v>
      </c>
      <c r="D26" s="105">
        <f t="shared" si="11"/>
        <v>0</v>
      </c>
      <c r="E26" s="105">
        <f t="shared" si="12"/>
        <v>0</v>
      </c>
      <c r="F26" s="105">
        <f>'TAB2'!D30</f>
        <v>0</v>
      </c>
      <c r="G26" s="105">
        <f>SUM('TAB4.2.3'!F$22,'TAB4.2.3'!F$45)</f>
        <v>0</v>
      </c>
      <c r="H26" s="105">
        <f t="shared" si="13"/>
        <v>0</v>
      </c>
      <c r="I26" s="105">
        <f>'TAB2'!F30</f>
        <v>0</v>
      </c>
      <c r="J26" s="105">
        <f>SUM('TAB4.2.3'!I$22,'TAB4.2.3'!I$45)</f>
        <v>0</v>
      </c>
      <c r="K26" s="105">
        <f t="shared" si="14"/>
        <v>0</v>
      </c>
      <c r="L26" s="105">
        <f>'TAB2'!H30</f>
        <v>0</v>
      </c>
      <c r="M26" s="105">
        <f>SUM('TAB4.2.3'!L$22,'TAB4.2.3'!L$45)</f>
        <v>0</v>
      </c>
      <c r="N26" s="105">
        <f t="shared" si="15"/>
        <v>0</v>
      </c>
      <c r="O26" s="105">
        <f>'TAB2'!J30</f>
        <v>0</v>
      </c>
      <c r="P26" s="105">
        <f>SUM('TAB4.2.3'!O$22,'TAB4.2.3'!O$45)</f>
        <v>0</v>
      </c>
      <c r="Q26" s="105">
        <f t="shared" si="16"/>
        <v>0</v>
      </c>
    </row>
    <row r="27" spans="1:17" x14ac:dyDescent="0.35">
      <c r="A27" s="633"/>
      <c r="B27" s="51" t="s">
        <v>16</v>
      </c>
      <c r="C27" s="105">
        <f t="shared" si="10"/>
        <v>0</v>
      </c>
      <c r="D27" s="105">
        <f t="shared" si="11"/>
        <v>0</v>
      </c>
      <c r="E27" s="105">
        <f t="shared" si="12"/>
        <v>0</v>
      </c>
      <c r="F27" s="105">
        <f>'TAB2'!D31</f>
        <v>0</v>
      </c>
      <c r="G27" s="105">
        <f>SUM('TAB4.2.3'!F$23,'TAB4.2.3'!F$46)</f>
        <v>0</v>
      </c>
      <c r="H27" s="105">
        <f t="shared" si="13"/>
        <v>0</v>
      </c>
      <c r="I27" s="105">
        <f>'TAB2'!F31</f>
        <v>0</v>
      </c>
      <c r="J27" s="105">
        <f>SUM('TAB4.2.3'!I$23,'TAB4.2.3'!I$46)</f>
        <v>0</v>
      </c>
      <c r="K27" s="105">
        <f t="shared" si="14"/>
        <v>0</v>
      </c>
      <c r="L27" s="105">
        <f>'TAB2'!H31</f>
        <v>0</v>
      </c>
      <c r="M27" s="105">
        <f>SUM('TAB4.2.3'!L$23,'TAB4.2.3'!L$46)</f>
        <v>0</v>
      </c>
      <c r="N27" s="105">
        <f t="shared" si="15"/>
        <v>0</v>
      </c>
      <c r="O27" s="105">
        <f>'TAB2'!J31</f>
        <v>0</v>
      </c>
      <c r="P27" s="105">
        <f>SUM('TAB4.2.3'!O$23,'TAB4.2.3'!O$46)</f>
        <v>0</v>
      </c>
      <c r="Q27" s="105">
        <f t="shared" si="16"/>
        <v>0</v>
      </c>
    </row>
    <row r="28" spans="1:17" x14ac:dyDescent="0.35">
      <c r="A28" s="633"/>
      <c r="B28" s="51" t="s">
        <v>37</v>
      </c>
      <c r="C28" s="105">
        <f t="shared" si="10"/>
        <v>0</v>
      </c>
      <c r="D28" s="105">
        <f t="shared" si="11"/>
        <v>0</v>
      </c>
      <c r="E28" s="105">
        <f t="shared" si="12"/>
        <v>0</v>
      </c>
      <c r="F28" s="105">
        <f>'TAB2'!D32</f>
        <v>0</v>
      </c>
      <c r="G28" s="105">
        <f>SUM('TAB4.2.3'!F$24,'TAB4.2.3'!F$47)</f>
        <v>0</v>
      </c>
      <c r="H28" s="105">
        <f t="shared" si="13"/>
        <v>0</v>
      </c>
      <c r="I28" s="105">
        <f>'TAB2'!F32</f>
        <v>0</v>
      </c>
      <c r="J28" s="105">
        <f>SUM('TAB4.2.3'!I$24,'TAB4.2.3'!I$47)</f>
        <v>0</v>
      </c>
      <c r="K28" s="105">
        <f t="shared" si="14"/>
        <v>0</v>
      </c>
      <c r="L28" s="105">
        <f>'TAB2'!H32</f>
        <v>0</v>
      </c>
      <c r="M28" s="105">
        <f>SUM('TAB4.2.3'!L$24,'TAB4.2.3'!L$47)</f>
        <v>0</v>
      </c>
      <c r="N28" s="105">
        <f t="shared" si="15"/>
        <v>0</v>
      </c>
      <c r="O28" s="105">
        <f>'TAB2'!J32</f>
        <v>0</v>
      </c>
      <c r="P28" s="105">
        <f>SUM('TAB4.2.3'!O$24,'TAB4.2.3'!O$47)</f>
        <v>0</v>
      </c>
      <c r="Q28" s="105">
        <f t="shared" si="16"/>
        <v>0</v>
      </c>
    </row>
    <row r="29" spans="1:17" x14ac:dyDescent="0.35">
      <c r="A29" s="633"/>
      <c r="B29" s="48" t="s">
        <v>91</v>
      </c>
      <c r="C29" s="105">
        <f t="shared" si="10"/>
        <v>0</v>
      </c>
      <c r="D29" s="105">
        <f t="shared" si="11"/>
        <v>0</v>
      </c>
      <c r="E29" s="105">
        <f t="shared" si="12"/>
        <v>0</v>
      </c>
      <c r="F29" s="105">
        <f>'TAB2'!D33</f>
        <v>0</v>
      </c>
      <c r="G29" s="105">
        <f>SUM('TAB4.2.3'!F$25,'TAB4.2.3'!F$48)</f>
        <v>0</v>
      </c>
      <c r="H29" s="105">
        <f t="shared" si="13"/>
        <v>0</v>
      </c>
      <c r="I29" s="105">
        <f>'TAB2'!F33</f>
        <v>0</v>
      </c>
      <c r="J29" s="105">
        <f>SUM('TAB4.2.3'!I$25,'TAB4.2.3'!I$48)</f>
        <v>0</v>
      </c>
      <c r="K29" s="105">
        <f t="shared" si="14"/>
        <v>0</v>
      </c>
      <c r="L29" s="105">
        <f>'TAB2'!H33</f>
        <v>0</v>
      </c>
      <c r="M29" s="105">
        <f>SUM('TAB4.2.3'!L$25,'TAB4.2.3'!L$48)</f>
        <v>0</v>
      </c>
      <c r="N29" s="105">
        <f t="shared" si="15"/>
        <v>0</v>
      </c>
      <c r="O29" s="105">
        <f>'TAB2'!J33</f>
        <v>0</v>
      </c>
      <c r="P29" s="105">
        <f>SUM('TAB4.2.3'!O$25,'TAB4.2.3'!O$48)</f>
        <v>0</v>
      </c>
      <c r="Q29" s="105">
        <f t="shared" si="16"/>
        <v>0</v>
      </c>
    </row>
    <row r="30" spans="1:17" x14ac:dyDescent="0.35">
      <c r="A30" s="633"/>
      <c r="B30" s="43" t="s">
        <v>17</v>
      </c>
      <c r="C30" s="12">
        <f>SUM(C23:C25,C29:C29)</f>
        <v>0</v>
      </c>
      <c r="D30" s="12">
        <f t="shared" ref="D30:Q30" si="17">SUM(D23:D25,D29:D29)</f>
        <v>0</v>
      </c>
      <c r="E30" s="12">
        <f t="shared" si="17"/>
        <v>0</v>
      </c>
      <c r="F30" s="12">
        <f t="shared" si="17"/>
        <v>0</v>
      </c>
      <c r="G30" s="12">
        <f t="shared" si="17"/>
        <v>0</v>
      </c>
      <c r="H30" s="12">
        <f t="shared" si="17"/>
        <v>0</v>
      </c>
      <c r="I30" s="12">
        <f t="shared" si="17"/>
        <v>0</v>
      </c>
      <c r="J30" s="12">
        <f t="shared" si="17"/>
        <v>0</v>
      </c>
      <c r="K30" s="12">
        <f t="shared" si="17"/>
        <v>0</v>
      </c>
      <c r="L30" s="12">
        <f t="shared" si="17"/>
        <v>0</v>
      </c>
      <c r="M30" s="12">
        <f t="shared" si="17"/>
        <v>0</v>
      </c>
      <c r="N30" s="12">
        <f t="shared" si="17"/>
        <v>0</v>
      </c>
      <c r="O30" s="12">
        <f t="shared" si="17"/>
        <v>0</v>
      </c>
      <c r="P30" s="12">
        <f t="shared" si="17"/>
        <v>0</v>
      </c>
      <c r="Q30" s="12">
        <f t="shared" si="17"/>
        <v>0</v>
      </c>
    </row>
    <row r="31" spans="1:17" x14ac:dyDescent="0.35">
      <c r="A31" s="633" t="s">
        <v>28</v>
      </c>
      <c r="B31" s="48" t="s">
        <v>11</v>
      </c>
      <c r="C31" s="40">
        <f>SUM(F31,I31,L31,O31)</f>
        <v>0</v>
      </c>
      <c r="D31" s="105">
        <f>SUM(G31,J31,M31,P31)</f>
        <v>0</v>
      </c>
      <c r="E31" s="211">
        <f>C31-D31</f>
        <v>0</v>
      </c>
      <c r="F31" s="40"/>
      <c r="G31" s="212">
        <f>'TAB5'!E23</f>
        <v>0</v>
      </c>
      <c r="H31" s="211">
        <f>F31-G31</f>
        <v>0</v>
      </c>
      <c r="I31" s="40"/>
      <c r="J31" s="212">
        <f>'TAB5'!H23</f>
        <v>0</v>
      </c>
      <c r="K31" s="211">
        <f>I31-J31</f>
        <v>0</v>
      </c>
      <c r="L31" s="40"/>
      <c r="M31" s="212">
        <f>'TAB5'!K23</f>
        <v>0</v>
      </c>
      <c r="N31" s="211">
        <f>L31-M31</f>
        <v>0</v>
      </c>
      <c r="O31" s="40"/>
      <c r="P31" s="212">
        <f>'TAB5'!N23</f>
        <v>0</v>
      </c>
      <c r="Q31" s="105">
        <f>O31-P31</f>
        <v>0</v>
      </c>
    </row>
    <row r="32" spans="1:17" x14ac:dyDescent="0.35">
      <c r="A32" s="633"/>
      <c r="B32" s="43" t="s">
        <v>17</v>
      </c>
      <c r="C32" s="12">
        <f>C31</f>
        <v>0</v>
      </c>
      <c r="D32" s="12">
        <f>D31</f>
        <v>0</v>
      </c>
      <c r="E32" s="12">
        <f>E31</f>
        <v>0</v>
      </c>
      <c r="F32" s="210">
        <f>F31</f>
        <v>0</v>
      </c>
      <c r="G32" s="12">
        <f t="shared" ref="G32:Q32" si="18">G31</f>
        <v>0</v>
      </c>
      <c r="H32" s="12">
        <f t="shared" si="18"/>
        <v>0</v>
      </c>
      <c r="I32" s="210">
        <f t="shared" si="18"/>
        <v>0</v>
      </c>
      <c r="J32" s="12">
        <f t="shared" si="18"/>
        <v>0</v>
      </c>
      <c r="K32" s="12">
        <f t="shared" si="18"/>
        <v>0</v>
      </c>
      <c r="L32" s="210">
        <f t="shared" si="18"/>
        <v>0</v>
      </c>
      <c r="M32" s="12">
        <f t="shared" si="18"/>
        <v>0</v>
      </c>
      <c r="N32" s="12">
        <f t="shared" si="18"/>
        <v>0</v>
      </c>
      <c r="O32" s="210">
        <f t="shared" si="18"/>
        <v>0</v>
      </c>
      <c r="P32" s="12">
        <f t="shared" si="18"/>
        <v>0</v>
      </c>
      <c r="Q32" s="12">
        <f t="shared" si="18"/>
        <v>0</v>
      </c>
    </row>
    <row r="33" spans="1:17" x14ac:dyDescent="0.35">
      <c r="A33" s="136" t="s">
        <v>17</v>
      </c>
      <c r="B33" s="43"/>
      <c r="C33" s="12">
        <f>C30+C32</f>
        <v>0</v>
      </c>
      <c r="D33" s="12">
        <f>D30+D32</f>
        <v>0</v>
      </c>
      <c r="E33" s="12">
        <f>E30+E32</f>
        <v>0</v>
      </c>
      <c r="F33" s="12">
        <f t="shared" ref="F33:K33" si="19">F30+F32</f>
        <v>0</v>
      </c>
      <c r="G33" s="12">
        <f t="shared" si="19"/>
        <v>0</v>
      </c>
      <c r="H33" s="12">
        <f t="shared" si="19"/>
        <v>0</v>
      </c>
      <c r="I33" s="12">
        <f t="shared" si="19"/>
        <v>0</v>
      </c>
      <c r="J33" s="12">
        <f t="shared" si="19"/>
        <v>0</v>
      </c>
      <c r="K33" s="12">
        <f t="shared" si="19"/>
        <v>0</v>
      </c>
      <c r="L33" s="12">
        <f>L30+L32</f>
        <v>0</v>
      </c>
      <c r="M33" s="12">
        <f t="shared" ref="M33:O33" si="20">M30+M32</f>
        <v>0</v>
      </c>
      <c r="N33" s="12">
        <f t="shared" si="20"/>
        <v>0</v>
      </c>
      <c r="O33" s="12">
        <f t="shared" si="20"/>
        <v>0</v>
      </c>
      <c r="P33" s="12">
        <f>P30+P32</f>
        <v>0</v>
      </c>
      <c r="Q33" s="12">
        <f>Q30+Q32</f>
        <v>0</v>
      </c>
    </row>
    <row r="35" spans="1:17" ht="22.2" x14ac:dyDescent="0.45">
      <c r="B35" s="557" t="s">
        <v>369</v>
      </c>
      <c r="C35" s="557"/>
      <c r="D35" s="557"/>
      <c r="E35" s="557"/>
      <c r="F35" s="557"/>
      <c r="G35" s="557"/>
      <c r="H35" s="557"/>
      <c r="I35" s="557"/>
      <c r="J35" s="557"/>
      <c r="K35" s="557"/>
      <c r="L35" s="557"/>
      <c r="M35" s="557"/>
      <c r="N35" s="557"/>
      <c r="O35" s="557"/>
      <c r="P35" s="557"/>
      <c r="Q35" s="557"/>
    </row>
    <row r="36" spans="1:17" s="4" customFormat="1" ht="12" x14ac:dyDescent="0.3">
      <c r="B36" s="625" t="s">
        <v>0</v>
      </c>
      <c r="C36" s="634" t="s">
        <v>17</v>
      </c>
      <c r="D36" s="634"/>
      <c r="E36" s="634"/>
      <c r="F36" s="634" t="s">
        <v>39</v>
      </c>
      <c r="G36" s="634"/>
      <c r="H36" s="634"/>
      <c r="I36" s="634" t="s">
        <v>6</v>
      </c>
      <c r="J36" s="634"/>
      <c r="K36" s="634"/>
      <c r="L36" s="634" t="s">
        <v>40</v>
      </c>
      <c r="M36" s="634"/>
      <c r="N36" s="634"/>
      <c r="O36" s="634" t="s">
        <v>8</v>
      </c>
      <c r="P36" s="634"/>
      <c r="Q36" s="634"/>
    </row>
    <row r="37" spans="1:17" s="4" customFormat="1" ht="12" x14ac:dyDescent="0.3">
      <c r="B37" s="625"/>
      <c r="C37" s="6" t="s">
        <v>43</v>
      </c>
      <c r="D37" s="6" t="s">
        <v>44</v>
      </c>
      <c r="E37" s="6" t="s">
        <v>45</v>
      </c>
      <c r="F37" s="6" t="s">
        <v>43</v>
      </c>
      <c r="G37" s="6" t="s">
        <v>44</v>
      </c>
      <c r="H37" s="6" t="s">
        <v>45</v>
      </c>
      <c r="I37" s="6" t="s">
        <v>43</v>
      </c>
      <c r="J37" s="6" t="s">
        <v>44</v>
      </c>
      <c r="K37" s="6" t="s">
        <v>45</v>
      </c>
      <c r="L37" s="6" t="s">
        <v>43</v>
      </c>
      <c r="M37" s="6" t="s">
        <v>44</v>
      </c>
      <c r="N37" s="6" t="s">
        <v>45</v>
      </c>
      <c r="O37" s="6" t="s">
        <v>43</v>
      </c>
      <c r="P37" s="6" t="s">
        <v>44</v>
      </c>
      <c r="Q37" s="6" t="s">
        <v>45</v>
      </c>
    </row>
    <row r="38" spans="1:17" s="4" customFormat="1" ht="14.85" customHeight="1" x14ac:dyDescent="0.3">
      <c r="A38" s="633" t="s">
        <v>27</v>
      </c>
      <c r="B38" s="48" t="s">
        <v>11</v>
      </c>
      <c r="C38" s="105">
        <f t="shared" ref="C38:C44" si="21">SUM(F38,I38,L38,O38)</f>
        <v>0</v>
      </c>
      <c r="D38" s="105">
        <f t="shared" ref="D38:D44" si="22">SUM(G38,J38,M38,P38)</f>
        <v>0</v>
      </c>
      <c r="E38" s="105">
        <f>C38-D38</f>
        <v>0</v>
      </c>
      <c r="F38" s="105">
        <f>'TAB2'!D43</f>
        <v>0</v>
      </c>
      <c r="G38" s="105">
        <f>SUM('TAB4.3.3'!F$7,'TAB4.3.3'!F$27)</f>
        <v>0</v>
      </c>
      <c r="H38" s="105">
        <f>F38-G38</f>
        <v>0</v>
      </c>
      <c r="I38" s="105">
        <f>'TAB2'!F43</f>
        <v>0</v>
      </c>
      <c r="J38" s="105">
        <f>SUM('TAB4.3.3'!I$7,'TAB4.3.3'!I$27)</f>
        <v>0</v>
      </c>
      <c r="K38" s="105">
        <f>I38-J38</f>
        <v>0</v>
      </c>
      <c r="L38" s="105">
        <f>'TAB2'!H43</f>
        <v>0</v>
      </c>
      <c r="M38" s="105">
        <f>SUM('TAB4.3.3'!L$7,'TAB4.3.3'!L$27)</f>
        <v>0</v>
      </c>
      <c r="N38" s="105">
        <f>L38-M38</f>
        <v>0</v>
      </c>
      <c r="O38" s="105">
        <f>'TAB2'!J43</f>
        <v>0</v>
      </c>
      <c r="P38" s="105">
        <f>SUM('TAB4.3.3'!O$7,'TAB4.3.3'!O$27)</f>
        <v>0</v>
      </c>
      <c r="Q38" s="105">
        <f>O38-P38</f>
        <v>0</v>
      </c>
    </row>
    <row r="39" spans="1:17" x14ac:dyDescent="0.35">
      <c r="A39" s="633"/>
      <c r="B39" s="48" t="s">
        <v>18</v>
      </c>
      <c r="C39" s="105">
        <f t="shared" si="21"/>
        <v>0</v>
      </c>
      <c r="D39" s="105">
        <f t="shared" si="22"/>
        <v>0</v>
      </c>
      <c r="E39" s="105">
        <f t="shared" ref="E39:E44" si="23">C39-D39</f>
        <v>0</v>
      </c>
      <c r="F39" s="105">
        <f>'TAB2'!D44</f>
        <v>0</v>
      </c>
      <c r="G39" s="105">
        <f>SUM('TAB4.3.3'!F$20,'TAB4.3.3'!F$43)</f>
        <v>0</v>
      </c>
      <c r="H39" s="105">
        <f t="shared" ref="H39:H44" si="24">F39-G39</f>
        <v>0</v>
      </c>
      <c r="I39" s="105">
        <f>'TAB2'!F44</f>
        <v>0</v>
      </c>
      <c r="J39" s="105">
        <f>SUM('TAB4.3.3'!I$20,'TAB4.3.3'!I$43)</f>
        <v>0</v>
      </c>
      <c r="K39" s="105">
        <f t="shared" ref="K39:K44" si="25">I39-J39</f>
        <v>0</v>
      </c>
      <c r="L39" s="105">
        <f>'TAB2'!H44</f>
        <v>0</v>
      </c>
      <c r="M39" s="105">
        <f>SUM('TAB4.3.3'!L$20,'TAB4.3.3'!L$43)</f>
        <v>0</v>
      </c>
      <c r="N39" s="105">
        <f t="shared" ref="N39:N44" si="26">L39-M39</f>
        <v>0</v>
      </c>
      <c r="O39" s="105">
        <f>'TAB2'!J44</f>
        <v>0</v>
      </c>
      <c r="P39" s="105">
        <f>SUM('TAB4.3.3'!O$20,'TAB4.3.3'!O$43)</f>
        <v>0</v>
      </c>
      <c r="Q39" s="105">
        <f t="shared" ref="Q39:Q44" si="27">O39-P39</f>
        <v>0</v>
      </c>
    </row>
    <row r="40" spans="1:17" customFormat="1" x14ac:dyDescent="0.35">
      <c r="A40" s="633"/>
      <c r="B40" s="48" t="s">
        <v>90</v>
      </c>
      <c r="C40" s="105">
        <f t="shared" si="21"/>
        <v>0</v>
      </c>
      <c r="D40" s="105">
        <f t="shared" si="22"/>
        <v>0</v>
      </c>
      <c r="E40" s="255">
        <f t="shared" si="23"/>
        <v>0</v>
      </c>
      <c r="F40" s="105">
        <f>'TAB2'!D45</f>
        <v>0</v>
      </c>
      <c r="G40" s="255">
        <f>SUM(G41:G43)</f>
        <v>0</v>
      </c>
      <c r="H40" s="255">
        <f t="shared" si="24"/>
        <v>0</v>
      </c>
      <c r="I40" s="105">
        <f>'TAB2'!F45</f>
        <v>0</v>
      </c>
      <c r="J40" s="255">
        <f>SUM(J41:J43)</f>
        <v>0</v>
      </c>
      <c r="K40" s="255">
        <f t="shared" si="25"/>
        <v>0</v>
      </c>
      <c r="L40" s="105">
        <f>'TAB2'!H45</f>
        <v>0</v>
      </c>
      <c r="M40" s="255">
        <f>SUM(M41:M43)</f>
        <v>0</v>
      </c>
      <c r="N40" s="255">
        <f t="shared" si="26"/>
        <v>0</v>
      </c>
      <c r="O40" s="105">
        <f>'TAB2'!J45</f>
        <v>0</v>
      </c>
      <c r="P40" s="255">
        <f>SUM(P41:P43)</f>
        <v>0</v>
      </c>
      <c r="Q40" s="255">
        <f t="shared" si="27"/>
        <v>0</v>
      </c>
    </row>
    <row r="41" spans="1:17" x14ac:dyDescent="0.35">
      <c r="A41" s="633"/>
      <c r="B41" s="51" t="s">
        <v>4</v>
      </c>
      <c r="C41" s="105">
        <f t="shared" si="21"/>
        <v>0</v>
      </c>
      <c r="D41" s="105">
        <f t="shared" si="22"/>
        <v>0</v>
      </c>
      <c r="E41" s="105">
        <f t="shared" si="23"/>
        <v>0</v>
      </c>
      <c r="F41" s="105">
        <f>'TAB2'!D46</f>
        <v>0</v>
      </c>
      <c r="G41" s="105">
        <f>SUM('TAB4.3.3'!F$22,'TAB4.3.3'!F$45)</f>
        <v>0</v>
      </c>
      <c r="H41" s="105">
        <f t="shared" si="24"/>
        <v>0</v>
      </c>
      <c r="I41" s="105">
        <f>'TAB2'!F46</f>
        <v>0</v>
      </c>
      <c r="J41" s="105">
        <f>SUM('TAB4.3.3'!I$22,'TAB4.3.3'!I$45)</f>
        <v>0</v>
      </c>
      <c r="K41" s="105">
        <f t="shared" si="25"/>
        <v>0</v>
      </c>
      <c r="L41" s="105">
        <f>'TAB2'!H46</f>
        <v>0</v>
      </c>
      <c r="M41" s="105">
        <f>SUM('TAB4.3.3'!L$22,'TAB4.3.3'!L$45)</f>
        <v>0</v>
      </c>
      <c r="N41" s="105">
        <f t="shared" si="26"/>
        <v>0</v>
      </c>
      <c r="O41" s="105">
        <f>'TAB2'!J46</f>
        <v>0</v>
      </c>
      <c r="P41" s="105">
        <f>SUM('TAB4.3.3'!O$22,'TAB4.3.3'!O$45)</f>
        <v>0</v>
      </c>
      <c r="Q41" s="105">
        <f t="shared" si="27"/>
        <v>0</v>
      </c>
    </row>
    <row r="42" spans="1:17" x14ac:dyDescent="0.35">
      <c r="A42" s="633"/>
      <c r="B42" s="51" t="s">
        <v>16</v>
      </c>
      <c r="C42" s="105">
        <f t="shared" si="21"/>
        <v>0</v>
      </c>
      <c r="D42" s="105">
        <f t="shared" si="22"/>
        <v>0</v>
      </c>
      <c r="E42" s="105">
        <f t="shared" si="23"/>
        <v>0</v>
      </c>
      <c r="F42" s="105">
        <f>'TAB2'!D47</f>
        <v>0</v>
      </c>
      <c r="G42" s="105">
        <f>SUM('TAB4.3.3'!F$23,'TAB4.3.3'!F$46)</f>
        <v>0</v>
      </c>
      <c r="H42" s="105">
        <f t="shared" si="24"/>
        <v>0</v>
      </c>
      <c r="I42" s="105">
        <f>'TAB2'!F47</f>
        <v>0</v>
      </c>
      <c r="J42" s="105">
        <f>SUM('TAB4.3.3'!I$23,'TAB4.3.3'!I$46)</f>
        <v>0</v>
      </c>
      <c r="K42" s="105">
        <f t="shared" si="25"/>
        <v>0</v>
      </c>
      <c r="L42" s="105">
        <f>'TAB2'!H47</f>
        <v>0</v>
      </c>
      <c r="M42" s="105">
        <f>SUM('TAB4.3.3'!L$23,'TAB4.3.3'!L$46)</f>
        <v>0</v>
      </c>
      <c r="N42" s="105">
        <f t="shared" si="26"/>
        <v>0</v>
      </c>
      <c r="O42" s="105">
        <f>'TAB2'!J47</f>
        <v>0</v>
      </c>
      <c r="P42" s="105">
        <f>SUM('TAB4.3.3'!O$23,'TAB4.3.3'!O$46)</f>
        <v>0</v>
      </c>
      <c r="Q42" s="105">
        <f t="shared" si="27"/>
        <v>0</v>
      </c>
    </row>
    <row r="43" spans="1:17" x14ac:dyDescent="0.35">
      <c r="A43" s="633"/>
      <c r="B43" s="51" t="s">
        <v>37</v>
      </c>
      <c r="C43" s="105">
        <f t="shared" si="21"/>
        <v>0</v>
      </c>
      <c r="D43" s="105">
        <f t="shared" si="22"/>
        <v>0</v>
      </c>
      <c r="E43" s="105">
        <f t="shared" si="23"/>
        <v>0</v>
      </c>
      <c r="F43" s="105">
        <f>'TAB2'!D48</f>
        <v>0</v>
      </c>
      <c r="G43" s="105">
        <f>SUM('TAB4.3.3'!F$24,'TAB4.3.3'!F$47)</f>
        <v>0</v>
      </c>
      <c r="H43" s="105">
        <f t="shared" si="24"/>
        <v>0</v>
      </c>
      <c r="I43" s="105">
        <f>'TAB2'!F48</f>
        <v>0</v>
      </c>
      <c r="J43" s="105">
        <f>SUM('TAB4.3.3'!I$24,'TAB4.3.3'!I$47)</f>
        <v>0</v>
      </c>
      <c r="K43" s="105">
        <f t="shared" si="25"/>
        <v>0</v>
      </c>
      <c r="L43" s="105">
        <f>'TAB2'!H48</f>
        <v>0</v>
      </c>
      <c r="M43" s="105">
        <f>SUM('TAB4.3.3'!L$24,'TAB4.3.3'!L$47)</f>
        <v>0</v>
      </c>
      <c r="N43" s="105">
        <f t="shared" si="26"/>
        <v>0</v>
      </c>
      <c r="O43" s="105">
        <f>'TAB2'!J48</f>
        <v>0</v>
      </c>
      <c r="P43" s="105">
        <f>SUM('TAB4.3.3'!O$24,'TAB4.3.3'!O$47)</f>
        <v>0</v>
      </c>
      <c r="Q43" s="105">
        <f t="shared" si="27"/>
        <v>0</v>
      </c>
    </row>
    <row r="44" spans="1:17" x14ac:dyDescent="0.35">
      <c r="A44" s="633"/>
      <c r="B44" s="48" t="s">
        <v>91</v>
      </c>
      <c r="C44" s="105">
        <f t="shared" si="21"/>
        <v>0</v>
      </c>
      <c r="D44" s="105">
        <f t="shared" si="22"/>
        <v>0</v>
      </c>
      <c r="E44" s="105">
        <f t="shared" si="23"/>
        <v>0</v>
      </c>
      <c r="F44" s="105">
        <f>'TAB2'!D49</f>
        <v>0</v>
      </c>
      <c r="G44" s="105">
        <f>SUM('TAB4.3.3'!F$25,'TAB4.3.3'!F$48)</f>
        <v>0</v>
      </c>
      <c r="H44" s="105">
        <f t="shared" si="24"/>
        <v>0</v>
      </c>
      <c r="I44" s="105">
        <f>'TAB2'!F49</f>
        <v>0</v>
      </c>
      <c r="J44" s="105">
        <f>SUM('TAB4.3.3'!I$25,'TAB4.3.3'!I$48)</f>
        <v>0</v>
      </c>
      <c r="K44" s="105">
        <f t="shared" si="25"/>
        <v>0</v>
      </c>
      <c r="L44" s="105">
        <f>'TAB2'!H49</f>
        <v>0</v>
      </c>
      <c r="M44" s="105">
        <f>SUM('TAB4.3.3'!L$25,'TAB4.3.3'!L$48)</f>
        <v>0</v>
      </c>
      <c r="N44" s="105">
        <f t="shared" si="26"/>
        <v>0</v>
      </c>
      <c r="O44" s="105">
        <f>'TAB2'!J49</f>
        <v>0</v>
      </c>
      <c r="P44" s="105">
        <f>SUM('TAB4.3.3'!O$25,'TAB4.3.3'!O$48)</f>
        <v>0</v>
      </c>
      <c r="Q44" s="105">
        <f t="shared" si="27"/>
        <v>0</v>
      </c>
    </row>
    <row r="45" spans="1:17" x14ac:dyDescent="0.35">
      <c r="A45" s="633"/>
      <c r="B45" s="43" t="s">
        <v>17</v>
      </c>
      <c r="C45" s="12">
        <f t="shared" ref="C45:Q45" si="28">SUM(C38:C40,C44:C44)</f>
        <v>0</v>
      </c>
      <c r="D45" s="12">
        <f t="shared" si="28"/>
        <v>0</v>
      </c>
      <c r="E45" s="12">
        <f t="shared" si="28"/>
        <v>0</v>
      </c>
      <c r="F45" s="12">
        <f t="shared" si="28"/>
        <v>0</v>
      </c>
      <c r="G45" s="12">
        <f t="shared" si="28"/>
        <v>0</v>
      </c>
      <c r="H45" s="12">
        <f t="shared" si="28"/>
        <v>0</v>
      </c>
      <c r="I45" s="12">
        <f t="shared" si="28"/>
        <v>0</v>
      </c>
      <c r="J45" s="12">
        <f t="shared" si="28"/>
        <v>0</v>
      </c>
      <c r="K45" s="12">
        <f t="shared" si="28"/>
        <v>0</v>
      </c>
      <c r="L45" s="12">
        <f t="shared" si="28"/>
        <v>0</v>
      </c>
      <c r="M45" s="12">
        <f t="shared" si="28"/>
        <v>0</v>
      </c>
      <c r="N45" s="12">
        <f t="shared" si="28"/>
        <v>0</v>
      </c>
      <c r="O45" s="12">
        <f t="shared" si="28"/>
        <v>0</v>
      </c>
      <c r="P45" s="12">
        <f t="shared" si="28"/>
        <v>0</v>
      </c>
      <c r="Q45" s="12">
        <f t="shared" si="28"/>
        <v>0</v>
      </c>
    </row>
    <row r="46" spans="1:17" x14ac:dyDescent="0.35">
      <c r="A46" s="633" t="s">
        <v>28</v>
      </c>
      <c r="B46" s="48" t="s">
        <v>11</v>
      </c>
      <c r="C46" s="40">
        <f>SUM(F46,I46,L46,O46)</f>
        <v>0</v>
      </c>
      <c r="D46" s="105">
        <f>SUM(G46,J46,M46,P46)</f>
        <v>0</v>
      </c>
      <c r="E46" s="211">
        <f>C46-D46</f>
        <v>0</v>
      </c>
      <c r="F46" s="40"/>
      <c r="G46" s="212">
        <f>'TAB5'!E33</f>
        <v>0</v>
      </c>
      <c r="H46" s="211">
        <f>F46-G46</f>
        <v>0</v>
      </c>
      <c r="I46" s="40"/>
      <c r="J46" s="212">
        <f>'TAB5'!H33</f>
        <v>0</v>
      </c>
      <c r="K46" s="211">
        <f>I46-J46</f>
        <v>0</v>
      </c>
      <c r="L46" s="40"/>
      <c r="M46" s="212">
        <f>'TAB5'!K33</f>
        <v>0</v>
      </c>
      <c r="N46" s="211">
        <f>L46-M46</f>
        <v>0</v>
      </c>
      <c r="O46" s="40"/>
      <c r="P46" s="212">
        <f>'TAB5'!N33</f>
        <v>0</v>
      </c>
      <c r="Q46" s="105">
        <f>O46-P46</f>
        <v>0</v>
      </c>
    </row>
    <row r="47" spans="1:17" x14ac:dyDescent="0.35">
      <c r="A47" s="633"/>
      <c r="B47" s="43" t="s">
        <v>17</v>
      </c>
      <c r="C47" s="12">
        <f>C46</f>
        <v>0</v>
      </c>
      <c r="D47" s="12">
        <f>D46</f>
        <v>0</v>
      </c>
      <c r="E47" s="12">
        <f>E46</f>
        <v>0</v>
      </c>
      <c r="F47" s="210">
        <f>F46</f>
        <v>0</v>
      </c>
      <c r="G47" s="12">
        <f t="shared" ref="G47:Q47" si="29">G46</f>
        <v>0</v>
      </c>
      <c r="H47" s="12">
        <f t="shared" si="29"/>
        <v>0</v>
      </c>
      <c r="I47" s="210">
        <f t="shared" si="29"/>
        <v>0</v>
      </c>
      <c r="J47" s="12">
        <f t="shared" si="29"/>
        <v>0</v>
      </c>
      <c r="K47" s="12">
        <f t="shared" si="29"/>
        <v>0</v>
      </c>
      <c r="L47" s="210">
        <f t="shared" si="29"/>
        <v>0</v>
      </c>
      <c r="M47" s="12">
        <f t="shared" si="29"/>
        <v>0</v>
      </c>
      <c r="N47" s="12">
        <f t="shared" si="29"/>
        <v>0</v>
      </c>
      <c r="O47" s="210">
        <f t="shared" si="29"/>
        <v>0</v>
      </c>
      <c r="P47" s="12">
        <f t="shared" si="29"/>
        <v>0</v>
      </c>
      <c r="Q47" s="12">
        <f t="shared" si="29"/>
        <v>0</v>
      </c>
    </row>
    <row r="48" spans="1:17" x14ac:dyDescent="0.35">
      <c r="A48" s="136" t="s">
        <v>17</v>
      </c>
      <c r="B48" s="43"/>
      <c r="C48" s="12">
        <f>C45+C47</f>
        <v>0</v>
      </c>
      <c r="D48" s="12">
        <f>D45+D47</f>
        <v>0</v>
      </c>
      <c r="E48" s="12">
        <f>E45+E47</f>
        <v>0</v>
      </c>
      <c r="F48" s="12">
        <f t="shared" ref="F48:K48" si="30">F45+F47</f>
        <v>0</v>
      </c>
      <c r="G48" s="12">
        <f t="shared" si="30"/>
        <v>0</v>
      </c>
      <c r="H48" s="12">
        <f t="shared" si="30"/>
        <v>0</v>
      </c>
      <c r="I48" s="12">
        <f t="shared" si="30"/>
        <v>0</v>
      </c>
      <c r="J48" s="12">
        <f t="shared" si="30"/>
        <v>0</v>
      </c>
      <c r="K48" s="12">
        <f t="shared" si="30"/>
        <v>0</v>
      </c>
      <c r="L48" s="12">
        <f>L45+L47</f>
        <v>0</v>
      </c>
      <c r="M48" s="12">
        <f t="shared" ref="M48:O48" si="31">M45+M47</f>
        <v>0</v>
      </c>
      <c r="N48" s="12">
        <f t="shared" si="31"/>
        <v>0</v>
      </c>
      <c r="O48" s="12">
        <f t="shared" si="31"/>
        <v>0</v>
      </c>
      <c r="P48" s="12">
        <f>P45+P47</f>
        <v>0</v>
      </c>
      <c r="Q48" s="12">
        <f>Q45+Q47</f>
        <v>0</v>
      </c>
    </row>
    <row r="50" spans="1:17" ht="22.2" x14ac:dyDescent="0.45">
      <c r="B50" s="557" t="s">
        <v>370</v>
      </c>
      <c r="C50" s="557"/>
      <c r="D50" s="557"/>
      <c r="E50" s="557"/>
      <c r="F50" s="557"/>
      <c r="G50" s="557"/>
      <c r="H50" s="557"/>
      <c r="I50" s="557"/>
      <c r="J50" s="557"/>
      <c r="K50" s="557"/>
      <c r="L50" s="557"/>
      <c r="M50" s="557"/>
      <c r="N50" s="557"/>
      <c r="O50" s="557"/>
      <c r="P50" s="557"/>
      <c r="Q50" s="557"/>
    </row>
    <row r="51" spans="1:17" s="4" customFormat="1" ht="12" x14ac:dyDescent="0.3">
      <c r="B51" s="625" t="s">
        <v>0</v>
      </c>
      <c r="C51" s="634" t="s">
        <v>17</v>
      </c>
      <c r="D51" s="634"/>
      <c r="E51" s="634"/>
      <c r="F51" s="634" t="s">
        <v>39</v>
      </c>
      <c r="G51" s="634"/>
      <c r="H51" s="634"/>
      <c r="I51" s="634" t="s">
        <v>6</v>
      </c>
      <c r="J51" s="634"/>
      <c r="K51" s="634"/>
      <c r="L51" s="634" t="s">
        <v>40</v>
      </c>
      <c r="M51" s="634"/>
      <c r="N51" s="634"/>
      <c r="O51" s="634" t="s">
        <v>8</v>
      </c>
      <c r="P51" s="634"/>
      <c r="Q51" s="634"/>
    </row>
    <row r="52" spans="1:17" s="4" customFormat="1" ht="12" x14ac:dyDescent="0.3">
      <c r="B52" s="625"/>
      <c r="C52" s="6" t="s">
        <v>43</v>
      </c>
      <c r="D52" s="6" t="s">
        <v>44</v>
      </c>
      <c r="E52" s="6" t="s">
        <v>45</v>
      </c>
      <c r="F52" s="6" t="s">
        <v>43</v>
      </c>
      <c r="G52" s="6" t="s">
        <v>44</v>
      </c>
      <c r="H52" s="6" t="s">
        <v>45</v>
      </c>
      <c r="I52" s="6" t="s">
        <v>43</v>
      </c>
      <c r="J52" s="6" t="s">
        <v>44</v>
      </c>
      <c r="K52" s="6" t="s">
        <v>45</v>
      </c>
      <c r="L52" s="6" t="s">
        <v>43</v>
      </c>
      <c r="M52" s="6" t="s">
        <v>44</v>
      </c>
      <c r="N52" s="6" t="s">
        <v>45</v>
      </c>
      <c r="O52" s="6" t="s">
        <v>43</v>
      </c>
      <c r="P52" s="6" t="s">
        <v>44</v>
      </c>
      <c r="Q52" s="6" t="s">
        <v>45</v>
      </c>
    </row>
    <row r="53" spans="1:17" s="4" customFormat="1" ht="14.85" customHeight="1" x14ac:dyDescent="0.3">
      <c r="A53" s="633" t="s">
        <v>27</v>
      </c>
      <c r="B53" s="48" t="s">
        <v>11</v>
      </c>
      <c r="C53" s="105">
        <f t="shared" ref="C53:C59" si="32">SUM(F53,I53,L53,O53)</f>
        <v>0</v>
      </c>
      <c r="D53" s="105">
        <f t="shared" ref="D53:D59" si="33">SUM(G53,J53,M53,P53)</f>
        <v>0</v>
      </c>
      <c r="E53" s="105">
        <f>C53-D53</f>
        <v>0</v>
      </c>
      <c r="F53" s="105">
        <f>'TAB2'!D59</f>
        <v>0</v>
      </c>
      <c r="G53" s="105">
        <f>SUM('TAB4.4.3'!F$7,'TAB4.4.3'!F$27)</f>
        <v>0</v>
      </c>
      <c r="H53" s="105">
        <f>F53-G53</f>
        <v>0</v>
      </c>
      <c r="I53" s="105">
        <f>'TAB2'!F59</f>
        <v>0</v>
      </c>
      <c r="J53" s="105">
        <f>SUM('TAB4.4.3'!I$7,'TAB4.4.3'!I$27)</f>
        <v>0</v>
      </c>
      <c r="K53" s="105">
        <f>I53-J53</f>
        <v>0</v>
      </c>
      <c r="L53" s="105">
        <f>'TAB2'!H59</f>
        <v>0</v>
      </c>
      <c r="M53" s="105">
        <f>SUM('TAB4.4.3'!L$7,'TAB4.4.3'!L$27)</f>
        <v>0</v>
      </c>
      <c r="N53" s="105">
        <f>L53-M53</f>
        <v>0</v>
      </c>
      <c r="O53" s="105">
        <f>'TAB2'!J59</f>
        <v>0</v>
      </c>
      <c r="P53" s="105">
        <f>SUM('TAB4.4.3'!O$7,'TAB4.4.3'!O$27)</f>
        <v>0</v>
      </c>
      <c r="Q53" s="105">
        <f>O53-P53</f>
        <v>0</v>
      </c>
    </row>
    <row r="54" spans="1:17" x14ac:dyDescent="0.35">
      <c r="A54" s="633"/>
      <c r="B54" s="48" t="s">
        <v>18</v>
      </c>
      <c r="C54" s="105">
        <f t="shared" si="32"/>
        <v>0</v>
      </c>
      <c r="D54" s="105">
        <f t="shared" si="33"/>
        <v>0</v>
      </c>
      <c r="E54" s="105">
        <f t="shared" ref="E54:E59" si="34">C54-D54</f>
        <v>0</v>
      </c>
      <c r="F54" s="105">
        <f>'TAB2'!D60</f>
        <v>0</v>
      </c>
      <c r="G54" s="105">
        <f>SUM('TAB4.4.3'!F$20,'TAB4.4.3'!F$43)</f>
        <v>0</v>
      </c>
      <c r="H54" s="105">
        <f t="shared" ref="H54:H59" si="35">F54-G54</f>
        <v>0</v>
      </c>
      <c r="I54" s="105">
        <f>'TAB2'!F60</f>
        <v>0</v>
      </c>
      <c r="J54" s="105">
        <f>SUM('TAB4.4.3'!I$20,'TAB4.4.3'!I$43)</f>
        <v>0</v>
      </c>
      <c r="K54" s="105">
        <f t="shared" ref="K54:K59" si="36">I54-J54</f>
        <v>0</v>
      </c>
      <c r="L54" s="105">
        <f>'TAB2'!H60</f>
        <v>0</v>
      </c>
      <c r="M54" s="105">
        <f>SUM('TAB4.4.3'!L$20,'TAB4.4.3'!L$43)</f>
        <v>0</v>
      </c>
      <c r="N54" s="105">
        <f t="shared" ref="N54:N59" si="37">L54-M54</f>
        <v>0</v>
      </c>
      <c r="O54" s="105">
        <f>'TAB2'!J60</f>
        <v>0</v>
      </c>
      <c r="P54" s="105">
        <f>SUM('TAB4.4.3'!O$20,'TAB4.4.3'!O$43)</f>
        <v>0</v>
      </c>
      <c r="Q54" s="105">
        <f t="shared" ref="Q54:Q59" si="38">O54-P54</f>
        <v>0</v>
      </c>
    </row>
    <row r="55" spans="1:17" customFormat="1" x14ac:dyDescent="0.35">
      <c r="A55" s="633"/>
      <c r="B55" s="48" t="s">
        <v>90</v>
      </c>
      <c r="C55" s="105">
        <f t="shared" si="32"/>
        <v>0</v>
      </c>
      <c r="D55" s="105">
        <f t="shared" si="33"/>
        <v>0</v>
      </c>
      <c r="E55" s="255">
        <f t="shared" si="34"/>
        <v>0</v>
      </c>
      <c r="F55" s="105">
        <f>'TAB2'!D61</f>
        <v>0</v>
      </c>
      <c r="G55" s="255">
        <f>SUM(G56:G58)</f>
        <v>0</v>
      </c>
      <c r="H55" s="255">
        <f t="shared" si="35"/>
        <v>0</v>
      </c>
      <c r="I55" s="105">
        <f>'TAB2'!F61</f>
        <v>0</v>
      </c>
      <c r="J55" s="255">
        <f>SUM(J56:J58)</f>
        <v>0</v>
      </c>
      <c r="K55" s="255">
        <f t="shared" si="36"/>
        <v>0</v>
      </c>
      <c r="L55" s="105">
        <f>'TAB2'!H61</f>
        <v>0</v>
      </c>
      <c r="M55" s="255">
        <f>SUM(M56:M58)</f>
        <v>0</v>
      </c>
      <c r="N55" s="255">
        <f t="shared" si="37"/>
        <v>0</v>
      </c>
      <c r="O55" s="105">
        <f>'TAB2'!J61</f>
        <v>0</v>
      </c>
      <c r="P55" s="255">
        <f>SUM(P56:P58)</f>
        <v>0</v>
      </c>
      <c r="Q55" s="255">
        <f t="shared" si="38"/>
        <v>0</v>
      </c>
    </row>
    <row r="56" spans="1:17" x14ac:dyDescent="0.35">
      <c r="A56" s="633"/>
      <c r="B56" s="51" t="s">
        <v>4</v>
      </c>
      <c r="C56" s="105">
        <f t="shared" si="32"/>
        <v>0</v>
      </c>
      <c r="D56" s="105">
        <f t="shared" si="33"/>
        <v>0</v>
      </c>
      <c r="E56" s="105">
        <f t="shared" si="34"/>
        <v>0</v>
      </c>
      <c r="F56" s="105">
        <f>'TAB2'!D62</f>
        <v>0</v>
      </c>
      <c r="G56" s="105">
        <f>SUM('TAB4.4.3'!F$22,'TAB4.4.3'!F$45)</f>
        <v>0</v>
      </c>
      <c r="H56" s="105">
        <f t="shared" si="35"/>
        <v>0</v>
      </c>
      <c r="I56" s="105">
        <f>'TAB2'!F62</f>
        <v>0</v>
      </c>
      <c r="J56" s="105">
        <f>SUM('TAB4.4.3'!I$22,'TAB4.4.3'!I$45)</f>
        <v>0</v>
      </c>
      <c r="K56" s="105">
        <f t="shared" si="36"/>
        <v>0</v>
      </c>
      <c r="L56" s="105">
        <f>'TAB2'!H62</f>
        <v>0</v>
      </c>
      <c r="M56" s="105">
        <f>SUM('TAB4.4.3'!L$22,'TAB4.4.3'!L$45)</f>
        <v>0</v>
      </c>
      <c r="N56" s="105">
        <f t="shared" si="37"/>
        <v>0</v>
      </c>
      <c r="O56" s="105">
        <f>'TAB2'!J62</f>
        <v>0</v>
      </c>
      <c r="P56" s="105">
        <f>SUM('TAB4.4.3'!O$22,'TAB4.4.3'!O$45)</f>
        <v>0</v>
      </c>
      <c r="Q56" s="105">
        <f t="shared" si="38"/>
        <v>0</v>
      </c>
    </row>
    <row r="57" spans="1:17" x14ac:dyDescent="0.35">
      <c r="A57" s="633"/>
      <c r="B57" s="51" t="s">
        <v>16</v>
      </c>
      <c r="C57" s="105">
        <f>SUM(F57,I57,L57,O57)</f>
        <v>0</v>
      </c>
      <c r="D57" s="105">
        <f t="shared" si="33"/>
        <v>0</v>
      </c>
      <c r="E57" s="105">
        <f t="shared" si="34"/>
        <v>0</v>
      </c>
      <c r="F57" s="105">
        <f>'TAB2'!D63</f>
        <v>0</v>
      </c>
      <c r="G57" s="105">
        <f>SUM('TAB4.4.3'!F$23,'TAB4.4.3'!F$46)</f>
        <v>0</v>
      </c>
      <c r="H57" s="105">
        <f t="shared" si="35"/>
        <v>0</v>
      </c>
      <c r="I57" s="105">
        <f>'TAB2'!F63</f>
        <v>0</v>
      </c>
      <c r="J57" s="105">
        <f>SUM('TAB4.4.3'!I$23,'TAB4.4.3'!I$46)</f>
        <v>0</v>
      </c>
      <c r="K57" s="105">
        <f t="shared" si="36"/>
        <v>0</v>
      </c>
      <c r="L57" s="105">
        <f>'TAB2'!H63</f>
        <v>0</v>
      </c>
      <c r="M57" s="105">
        <f>SUM('TAB4.4.3'!L$23,'TAB4.4.3'!L$46)</f>
        <v>0</v>
      </c>
      <c r="N57" s="105">
        <f t="shared" si="37"/>
        <v>0</v>
      </c>
      <c r="O57" s="105">
        <f>'TAB2'!J63</f>
        <v>0</v>
      </c>
      <c r="P57" s="105">
        <f>SUM('TAB4.4.3'!O$23,'TAB4.4.3'!O$46)</f>
        <v>0</v>
      </c>
      <c r="Q57" s="105">
        <f t="shared" si="38"/>
        <v>0</v>
      </c>
    </row>
    <row r="58" spans="1:17" x14ac:dyDescent="0.35">
      <c r="A58" s="633"/>
      <c r="B58" s="51" t="s">
        <v>37</v>
      </c>
      <c r="C58" s="105">
        <f t="shared" si="32"/>
        <v>0</v>
      </c>
      <c r="D58" s="105">
        <f t="shared" si="33"/>
        <v>0</v>
      </c>
      <c r="E58" s="105">
        <f t="shared" si="34"/>
        <v>0</v>
      </c>
      <c r="F58" s="105">
        <f>'TAB2'!D64</f>
        <v>0</v>
      </c>
      <c r="G58" s="105">
        <f>SUM('TAB4.4.3'!F$24,'TAB4.4.3'!F$47)</f>
        <v>0</v>
      </c>
      <c r="H58" s="105">
        <f t="shared" si="35"/>
        <v>0</v>
      </c>
      <c r="I58" s="105">
        <f>'TAB2'!F64</f>
        <v>0</v>
      </c>
      <c r="J58" s="105">
        <f>SUM('TAB4.4.3'!I$24,'TAB4.4.3'!I$47)</f>
        <v>0</v>
      </c>
      <c r="K58" s="105">
        <f t="shared" si="36"/>
        <v>0</v>
      </c>
      <c r="L58" s="105">
        <f>'TAB2'!H64</f>
        <v>0</v>
      </c>
      <c r="M58" s="105">
        <f>SUM('TAB4.4.3'!L$24,'TAB4.4.3'!L$47)</f>
        <v>0</v>
      </c>
      <c r="N58" s="105">
        <f t="shared" si="37"/>
        <v>0</v>
      </c>
      <c r="O58" s="105">
        <f>'TAB2'!J64</f>
        <v>0</v>
      </c>
      <c r="P58" s="105">
        <f>SUM('TAB4.4.3'!O$24,'TAB4.4.3'!O$47)</f>
        <v>0</v>
      </c>
      <c r="Q58" s="105">
        <f t="shared" si="38"/>
        <v>0</v>
      </c>
    </row>
    <row r="59" spans="1:17" x14ac:dyDescent="0.35">
      <c r="A59" s="633"/>
      <c r="B59" s="48" t="s">
        <v>91</v>
      </c>
      <c r="C59" s="105">
        <f t="shared" si="32"/>
        <v>0</v>
      </c>
      <c r="D59" s="105">
        <f t="shared" si="33"/>
        <v>0</v>
      </c>
      <c r="E59" s="105">
        <f t="shared" si="34"/>
        <v>0</v>
      </c>
      <c r="F59" s="105">
        <f>'TAB2'!D65</f>
        <v>0</v>
      </c>
      <c r="G59" s="105">
        <f>SUM('TAB4.4.3'!F$25,'TAB4.4.3'!F$48)</f>
        <v>0</v>
      </c>
      <c r="H59" s="105">
        <f t="shared" si="35"/>
        <v>0</v>
      </c>
      <c r="I59" s="105">
        <f>'TAB2'!F65</f>
        <v>0</v>
      </c>
      <c r="J59" s="105">
        <f>SUM('TAB4.4.3'!I$25,'TAB4.4.3'!I$48)</f>
        <v>0</v>
      </c>
      <c r="K59" s="105">
        <f t="shared" si="36"/>
        <v>0</v>
      </c>
      <c r="L59" s="105">
        <f>'TAB2'!H65</f>
        <v>0</v>
      </c>
      <c r="M59" s="105">
        <f>SUM('TAB4.4.3'!L$25,'TAB4.4.3'!L$48)</f>
        <v>0</v>
      </c>
      <c r="N59" s="105">
        <f t="shared" si="37"/>
        <v>0</v>
      </c>
      <c r="O59" s="105">
        <f>'TAB2'!J65</f>
        <v>0</v>
      </c>
      <c r="P59" s="105">
        <f>SUM('TAB4.4.3'!O$25,'TAB4.4.3'!O$48)</f>
        <v>0</v>
      </c>
      <c r="Q59" s="105">
        <f t="shared" si="38"/>
        <v>0</v>
      </c>
    </row>
    <row r="60" spans="1:17" x14ac:dyDescent="0.35">
      <c r="A60" s="633"/>
      <c r="B60" s="43" t="s">
        <v>17</v>
      </c>
      <c r="C60" s="12">
        <f t="shared" ref="C60:Q60" si="39">SUM(C53:C55,C59:C59)</f>
        <v>0</v>
      </c>
      <c r="D60" s="12">
        <f>SUM(D53:D55,D59:D59)</f>
        <v>0</v>
      </c>
      <c r="E60" s="12">
        <f>SUM(E53:E55,E59:E59)</f>
        <v>0</v>
      </c>
      <c r="F60" s="12">
        <f t="shared" si="39"/>
        <v>0</v>
      </c>
      <c r="G60" s="12">
        <f t="shared" si="39"/>
        <v>0</v>
      </c>
      <c r="H60" s="12">
        <f t="shared" si="39"/>
        <v>0</v>
      </c>
      <c r="I60" s="12">
        <f t="shared" si="39"/>
        <v>0</v>
      </c>
      <c r="J60" s="12">
        <f t="shared" si="39"/>
        <v>0</v>
      </c>
      <c r="K60" s="12">
        <f t="shared" si="39"/>
        <v>0</v>
      </c>
      <c r="L60" s="12">
        <f t="shared" si="39"/>
        <v>0</v>
      </c>
      <c r="M60" s="12">
        <f t="shared" si="39"/>
        <v>0</v>
      </c>
      <c r="N60" s="12">
        <f t="shared" si="39"/>
        <v>0</v>
      </c>
      <c r="O60" s="12">
        <f t="shared" si="39"/>
        <v>0</v>
      </c>
      <c r="P60" s="12">
        <f t="shared" si="39"/>
        <v>0</v>
      </c>
      <c r="Q60" s="12">
        <f t="shared" si="39"/>
        <v>0</v>
      </c>
    </row>
    <row r="61" spans="1:17" x14ac:dyDescent="0.35">
      <c r="A61" s="633" t="s">
        <v>28</v>
      </c>
      <c r="B61" s="48" t="s">
        <v>11</v>
      </c>
      <c r="C61" s="40">
        <f>SUM(F61,I61,L61,O61)</f>
        <v>0</v>
      </c>
      <c r="D61" s="105">
        <f>SUM(G61,J61,M61,P61)</f>
        <v>0</v>
      </c>
      <c r="E61" s="211">
        <f>C61-D61</f>
        <v>0</v>
      </c>
      <c r="F61" s="40"/>
      <c r="G61" s="212">
        <f>'TAB5'!E43</f>
        <v>0</v>
      </c>
      <c r="H61" s="211">
        <f>F61-G61</f>
        <v>0</v>
      </c>
      <c r="I61" s="40"/>
      <c r="J61" s="212">
        <f>'TAB5'!H43</f>
        <v>0</v>
      </c>
      <c r="K61" s="211">
        <f>I61-J61</f>
        <v>0</v>
      </c>
      <c r="L61" s="40"/>
      <c r="M61" s="212">
        <f>'TAB5'!K43</f>
        <v>0</v>
      </c>
      <c r="N61" s="211">
        <f>L61-M61</f>
        <v>0</v>
      </c>
      <c r="O61" s="40"/>
      <c r="P61" s="212">
        <f>'TAB5'!N43</f>
        <v>0</v>
      </c>
      <c r="Q61" s="105">
        <f>O61-P61</f>
        <v>0</v>
      </c>
    </row>
    <row r="62" spans="1:17" x14ac:dyDescent="0.35">
      <c r="A62" s="633"/>
      <c r="B62" s="43" t="s">
        <v>17</v>
      </c>
      <c r="C62" s="12">
        <f>C61</f>
        <v>0</v>
      </c>
      <c r="D62" s="12">
        <f>D61</f>
        <v>0</v>
      </c>
      <c r="E62" s="12">
        <f>E61</f>
        <v>0</v>
      </c>
      <c r="F62" s="210">
        <f>F61</f>
        <v>0</v>
      </c>
      <c r="G62" s="12">
        <f t="shared" ref="G62:Q62" si="40">G61</f>
        <v>0</v>
      </c>
      <c r="H62" s="12">
        <f t="shared" si="40"/>
        <v>0</v>
      </c>
      <c r="I62" s="210">
        <f t="shared" si="40"/>
        <v>0</v>
      </c>
      <c r="J62" s="12">
        <f t="shared" si="40"/>
        <v>0</v>
      </c>
      <c r="K62" s="12">
        <f t="shared" si="40"/>
        <v>0</v>
      </c>
      <c r="L62" s="210">
        <f t="shared" si="40"/>
        <v>0</v>
      </c>
      <c r="M62" s="12">
        <f t="shared" si="40"/>
        <v>0</v>
      </c>
      <c r="N62" s="12">
        <f t="shared" si="40"/>
        <v>0</v>
      </c>
      <c r="O62" s="210">
        <f t="shared" si="40"/>
        <v>0</v>
      </c>
      <c r="P62" s="12">
        <f t="shared" si="40"/>
        <v>0</v>
      </c>
      <c r="Q62" s="12">
        <f t="shared" si="40"/>
        <v>0</v>
      </c>
    </row>
    <row r="63" spans="1:17" x14ac:dyDescent="0.35">
      <c r="A63" s="136" t="s">
        <v>17</v>
      </c>
      <c r="B63" s="43"/>
      <c r="C63" s="12">
        <f>C60+C62</f>
        <v>0</v>
      </c>
      <c r="D63" s="12">
        <f>D60+D62</f>
        <v>0</v>
      </c>
      <c r="E63" s="12">
        <f>E60+E62</f>
        <v>0</v>
      </c>
      <c r="F63" s="12">
        <f t="shared" ref="F63:K63" si="41">F60+F62</f>
        <v>0</v>
      </c>
      <c r="G63" s="12">
        <f t="shared" si="41"/>
        <v>0</v>
      </c>
      <c r="H63" s="12">
        <f t="shared" si="41"/>
        <v>0</v>
      </c>
      <c r="I63" s="12">
        <f t="shared" si="41"/>
        <v>0</v>
      </c>
      <c r="J63" s="12">
        <f t="shared" si="41"/>
        <v>0</v>
      </c>
      <c r="K63" s="12">
        <f t="shared" si="41"/>
        <v>0</v>
      </c>
      <c r="L63" s="12">
        <f>L60+L62</f>
        <v>0</v>
      </c>
      <c r="M63" s="12">
        <f t="shared" ref="M63:O63" si="42">M60+M62</f>
        <v>0</v>
      </c>
      <c r="N63" s="12">
        <f t="shared" si="42"/>
        <v>0</v>
      </c>
      <c r="O63" s="12">
        <f t="shared" si="42"/>
        <v>0</v>
      </c>
      <c r="P63" s="12">
        <f>P60+P62</f>
        <v>0</v>
      </c>
      <c r="Q63" s="12">
        <f>Q60+Q62</f>
        <v>0</v>
      </c>
    </row>
  </sheetData>
  <mergeCells count="36">
    <mergeCell ref="A53:A60"/>
    <mergeCell ref="A61:A62"/>
    <mergeCell ref="A38:A45"/>
    <mergeCell ref="A46:A47"/>
    <mergeCell ref="B50:Q50"/>
    <mergeCell ref="B51:B52"/>
    <mergeCell ref="C51:E51"/>
    <mergeCell ref="F51:H51"/>
    <mergeCell ref="I51:K51"/>
    <mergeCell ref="L51:N51"/>
    <mergeCell ref="O51:Q51"/>
    <mergeCell ref="A23:A30"/>
    <mergeCell ref="A31:A32"/>
    <mergeCell ref="B35:Q35"/>
    <mergeCell ref="B36:B37"/>
    <mergeCell ref="C36:E36"/>
    <mergeCell ref="F36:H36"/>
    <mergeCell ref="I36:K36"/>
    <mergeCell ref="L36:N36"/>
    <mergeCell ref="O36:Q36"/>
    <mergeCell ref="B20:Q20"/>
    <mergeCell ref="B21:B22"/>
    <mergeCell ref="C21:E21"/>
    <mergeCell ref="F21:H21"/>
    <mergeCell ref="I21:K21"/>
    <mergeCell ref="L21:N21"/>
    <mergeCell ref="O21:Q21"/>
    <mergeCell ref="A8:A15"/>
    <mergeCell ref="A16:A17"/>
    <mergeCell ref="B5:Q5"/>
    <mergeCell ref="O6:Q6"/>
    <mergeCell ref="F6:H6"/>
    <mergeCell ref="C6:E6"/>
    <mergeCell ref="I6:K6"/>
    <mergeCell ref="L6:N6"/>
    <mergeCell ref="B6:B7"/>
  </mergeCells>
  <conditionalFormatting sqref="C16">
    <cfRule type="containsBlanks" dxfId="95" priority="58">
      <formula>LEN(TRIM(C16))=0</formula>
    </cfRule>
    <cfRule type="containsText" dxfId="94" priority="57" operator="containsText" text="ntitulé">
      <formula>NOT(ISERROR(SEARCH("ntitulé",C16)))</formula>
    </cfRule>
  </conditionalFormatting>
  <conditionalFormatting sqref="C31">
    <cfRule type="containsText" dxfId="93" priority="29" operator="containsText" text="ntitulé">
      <formula>NOT(ISERROR(SEARCH("ntitulé",C31)))</formula>
    </cfRule>
    <cfRule type="containsBlanks" dxfId="92" priority="30">
      <formula>LEN(TRIM(C31))=0</formula>
    </cfRule>
  </conditionalFormatting>
  <conditionalFormatting sqref="C46">
    <cfRule type="containsText" dxfId="91" priority="19" operator="containsText" text="ntitulé">
      <formula>NOT(ISERROR(SEARCH("ntitulé",C46)))</formula>
    </cfRule>
    <cfRule type="containsBlanks" dxfId="90" priority="20">
      <formula>LEN(TRIM(C46))=0</formula>
    </cfRule>
  </conditionalFormatting>
  <conditionalFormatting sqref="C61">
    <cfRule type="containsText" dxfId="89" priority="9" operator="containsText" text="ntitulé">
      <formula>NOT(ISERROR(SEARCH("ntitulé",C61)))</formula>
    </cfRule>
    <cfRule type="containsBlanks" dxfId="88" priority="10">
      <formula>LEN(TRIM(C61))=0</formula>
    </cfRule>
  </conditionalFormatting>
  <conditionalFormatting sqref="F16">
    <cfRule type="containsBlanks" dxfId="87" priority="44">
      <formula>LEN(TRIM(F16))=0</formula>
    </cfRule>
    <cfRule type="containsText" dxfId="86" priority="43" operator="containsText" text="ntitulé">
      <formula>NOT(ISERROR(SEARCH("ntitulé",F16)))</formula>
    </cfRule>
  </conditionalFormatting>
  <conditionalFormatting sqref="F31">
    <cfRule type="containsText" dxfId="85" priority="21" operator="containsText" text="ntitulé">
      <formula>NOT(ISERROR(SEARCH("ntitulé",F31)))</formula>
    </cfRule>
    <cfRule type="containsBlanks" dxfId="84" priority="22">
      <formula>LEN(TRIM(F31))=0</formula>
    </cfRule>
  </conditionalFormatting>
  <conditionalFormatting sqref="F46">
    <cfRule type="containsText" dxfId="83" priority="11" operator="containsText" text="ntitulé">
      <formula>NOT(ISERROR(SEARCH("ntitulé",F46)))</formula>
    </cfRule>
    <cfRule type="containsBlanks" dxfId="82" priority="12">
      <formula>LEN(TRIM(F46))=0</formula>
    </cfRule>
  </conditionalFormatting>
  <conditionalFormatting sqref="F61">
    <cfRule type="containsBlanks" dxfId="81" priority="2">
      <formula>LEN(TRIM(F61))=0</formula>
    </cfRule>
    <cfRule type="containsText" dxfId="80" priority="1" operator="containsText" text="ntitulé">
      <formula>NOT(ISERROR(SEARCH("ntitulé",F61)))</formula>
    </cfRule>
  </conditionalFormatting>
  <conditionalFormatting sqref="I16">
    <cfRule type="containsText" dxfId="79" priority="45" operator="containsText" text="ntitulé">
      <formula>NOT(ISERROR(SEARCH("ntitulé",I16)))</formula>
    </cfRule>
    <cfRule type="containsBlanks" dxfId="78" priority="46">
      <formula>LEN(TRIM(I16))=0</formula>
    </cfRule>
  </conditionalFormatting>
  <conditionalFormatting sqref="I31">
    <cfRule type="containsText" dxfId="77" priority="23" operator="containsText" text="ntitulé">
      <formula>NOT(ISERROR(SEARCH("ntitulé",I31)))</formula>
    </cfRule>
    <cfRule type="containsBlanks" dxfId="76" priority="24">
      <formula>LEN(TRIM(I31))=0</formula>
    </cfRule>
  </conditionalFormatting>
  <conditionalFormatting sqref="I46">
    <cfRule type="containsText" dxfId="75" priority="13" operator="containsText" text="ntitulé">
      <formula>NOT(ISERROR(SEARCH("ntitulé",I46)))</formula>
    </cfRule>
    <cfRule type="containsBlanks" dxfId="74" priority="14">
      <formula>LEN(TRIM(I46))=0</formula>
    </cfRule>
  </conditionalFormatting>
  <conditionalFormatting sqref="I61">
    <cfRule type="containsText" dxfId="73" priority="3" operator="containsText" text="ntitulé">
      <formula>NOT(ISERROR(SEARCH("ntitulé",I61)))</formula>
    </cfRule>
    <cfRule type="containsBlanks" dxfId="72" priority="4">
      <formula>LEN(TRIM(I61))=0</formula>
    </cfRule>
  </conditionalFormatting>
  <conditionalFormatting sqref="L16">
    <cfRule type="containsText" dxfId="71" priority="47" operator="containsText" text="ntitulé">
      <formula>NOT(ISERROR(SEARCH("ntitulé",L16)))</formula>
    </cfRule>
    <cfRule type="containsBlanks" dxfId="70" priority="48">
      <formula>LEN(TRIM(L16))=0</formula>
    </cfRule>
  </conditionalFormatting>
  <conditionalFormatting sqref="L31">
    <cfRule type="containsText" dxfId="69" priority="25" operator="containsText" text="ntitulé">
      <formula>NOT(ISERROR(SEARCH("ntitulé",L31)))</formula>
    </cfRule>
    <cfRule type="containsBlanks" dxfId="68" priority="26">
      <formula>LEN(TRIM(L31))=0</formula>
    </cfRule>
  </conditionalFormatting>
  <conditionalFormatting sqref="L46">
    <cfRule type="containsBlanks" dxfId="67" priority="16">
      <formula>LEN(TRIM(L46))=0</formula>
    </cfRule>
    <cfRule type="containsText" dxfId="66" priority="15" operator="containsText" text="ntitulé">
      <formula>NOT(ISERROR(SEARCH("ntitulé",L46)))</formula>
    </cfRule>
  </conditionalFormatting>
  <conditionalFormatting sqref="L61">
    <cfRule type="containsText" dxfId="65" priority="5" operator="containsText" text="ntitulé">
      <formula>NOT(ISERROR(SEARCH("ntitulé",L61)))</formula>
    </cfRule>
    <cfRule type="containsBlanks" dxfId="64" priority="6">
      <formula>LEN(TRIM(L61))=0</formula>
    </cfRule>
  </conditionalFormatting>
  <conditionalFormatting sqref="O16">
    <cfRule type="containsText" dxfId="63" priority="49" operator="containsText" text="ntitulé">
      <formula>NOT(ISERROR(SEARCH("ntitulé",O16)))</formula>
    </cfRule>
    <cfRule type="containsBlanks" dxfId="62" priority="50">
      <formula>LEN(TRIM(O16))=0</formula>
    </cfRule>
  </conditionalFormatting>
  <conditionalFormatting sqref="O31">
    <cfRule type="containsText" dxfId="61" priority="27" operator="containsText" text="ntitulé">
      <formula>NOT(ISERROR(SEARCH("ntitulé",O31)))</formula>
    </cfRule>
    <cfRule type="containsBlanks" dxfId="60" priority="28">
      <formula>LEN(TRIM(O31))=0</formula>
    </cfRule>
  </conditionalFormatting>
  <conditionalFormatting sqref="O46">
    <cfRule type="containsBlanks" dxfId="59" priority="18">
      <formula>LEN(TRIM(O46))=0</formula>
    </cfRule>
    <cfRule type="containsText" dxfId="58" priority="17" operator="containsText" text="ntitulé">
      <formula>NOT(ISERROR(SEARCH("ntitulé",O46)))</formula>
    </cfRule>
  </conditionalFormatting>
  <conditionalFormatting sqref="O61">
    <cfRule type="containsText" dxfId="57" priority="7" operator="containsText" text="ntitulé">
      <formula>NOT(ISERROR(SEARCH("ntitulé",O61)))</formula>
    </cfRule>
    <cfRule type="containsBlanks" dxfId="56" priority="8">
      <formula>LEN(TRIM(O61))=0</formula>
    </cfRule>
  </conditionalFormatting>
  <pageMargins left="0.7" right="0.7" top="0.75" bottom="0.75" header="0.3" footer="0.3"/>
  <pageSetup paperSize="8" scale="68" orientation="landscape" verticalDpi="300" r:id="rId1"/>
  <colBreaks count="1" manualBreakCount="1">
    <brk id="1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3:J113"/>
  <sheetViews>
    <sheetView zoomScaleNormal="100" workbookViewId="0">
      <pane ySplit="13" topLeftCell="A18" activePane="bottomLeft" state="frozen"/>
      <selection activeCell="B20" sqref="B20"/>
      <selection pane="bottomLeft" activeCell="B50" sqref="B50"/>
    </sheetView>
  </sheetViews>
  <sheetFormatPr baseColWidth="10" defaultColWidth="8.88671875" defaultRowHeight="12" x14ac:dyDescent="0.3"/>
  <cols>
    <col min="1" max="1" width="65.6640625" style="4" customWidth="1"/>
    <col min="2" max="2" width="15.88671875" style="4" customWidth="1"/>
    <col min="3" max="6" width="16.5546875" style="4" customWidth="1"/>
    <col min="7" max="10" width="16.6640625" style="4" customWidth="1"/>
    <col min="11" max="16384" width="8.88671875" style="4"/>
  </cols>
  <sheetData>
    <row r="3" spans="1:10" ht="29.85" customHeight="1" x14ac:dyDescent="0.3">
      <c r="A3" s="32" t="str">
        <f>TAB00!B64&amp;" : "&amp;TAB00!C64</f>
        <v>TAB7.1 : Simulations des coûts de distribution pour les clients-type - niveau TMT</v>
      </c>
      <c r="B3" s="106"/>
      <c r="C3" s="106"/>
      <c r="D3" s="106"/>
      <c r="E3" s="106"/>
      <c r="F3" s="106"/>
    </row>
    <row r="5" spans="1:10" x14ac:dyDescent="0.3">
      <c r="A5" s="638" t="s">
        <v>256</v>
      </c>
      <c r="B5" s="639"/>
      <c r="C5" s="6" t="s">
        <v>173</v>
      </c>
      <c r="D5" s="6" t="s">
        <v>174</v>
      </c>
      <c r="E5" s="6" t="s">
        <v>175</v>
      </c>
      <c r="F5" s="6" t="s">
        <v>176</v>
      </c>
    </row>
    <row r="6" spans="1:10" x14ac:dyDescent="0.3">
      <c r="A6" s="638" t="s">
        <v>257</v>
      </c>
      <c r="B6" s="639"/>
      <c r="C6" s="6" t="s">
        <v>258</v>
      </c>
      <c r="D6" s="6" t="s">
        <v>259</v>
      </c>
      <c r="E6" s="6" t="s">
        <v>260</v>
      </c>
      <c r="F6" s="6" t="s">
        <v>261</v>
      </c>
      <c r="G6" s="6" t="s">
        <v>262</v>
      </c>
      <c r="H6" s="6" t="s">
        <v>263</v>
      </c>
      <c r="I6" s="6" t="s">
        <v>264</v>
      </c>
      <c r="J6" s="6" t="s">
        <v>265</v>
      </c>
    </row>
    <row r="7" spans="1:10" x14ac:dyDescent="0.3">
      <c r="A7" s="10" t="s">
        <v>127</v>
      </c>
      <c r="C7" s="7">
        <v>37500000</v>
      </c>
      <c r="D7" s="7">
        <v>25000000</v>
      </c>
      <c r="E7" s="7">
        <v>52500000</v>
      </c>
      <c r="F7" s="107">
        <v>35000000</v>
      </c>
      <c r="G7" s="107">
        <f>G11*0.5</f>
        <v>47500000</v>
      </c>
      <c r="H7" s="107">
        <f t="shared" ref="H7:J7" si="0">H11*0.5</f>
        <v>14000000</v>
      </c>
      <c r="I7" s="107">
        <f t="shared" si="0"/>
        <v>6500000</v>
      </c>
      <c r="J7" s="107">
        <f t="shared" si="0"/>
        <v>250000</v>
      </c>
    </row>
    <row r="8" spans="1:10" x14ac:dyDescent="0.3">
      <c r="A8" s="10" t="s">
        <v>20</v>
      </c>
      <c r="C8" s="7">
        <v>12500000</v>
      </c>
      <c r="D8" s="7">
        <v>25000000</v>
      </c>
      <c r="E8" s="7">
        <v>17500000</v>
      </c>
      <c r="F8" s="107">
        <v>35000000</v>
      </c>
      <c r="G8" s="107">
        <f>G7</f>
        <v>47500000</v>
      </c>
      <c r="H8" s="107">
        <f t="shared" ref="H8:J8" si="1">H7</f>
        <v>14000000</v>
      </c>
      <c r="I8" s="107">
        <f t="shared" si="1"/>
        <v>6500000</v>
      </c>
      <c r="J8" s="107">
        <f t="shared" si="1"/>
        <v>250000</v>
      </c>
    </row>
    <row r="9" spans="1:10" x14ac:dyDescent="0.3">
      <c r="A9" s="10" t="s">
        <v>21</v>
      </c>
      <c r="C9" s="7">
        <v>0</v>
      </c>
      <c r="D9" s="7">
        <v>0</v>
      </c>
      <c r="E9" s="7">
        <v>0</v>
      </c>
      <c r="F9" s="105">
        <v>0</v>
      </c>
      <c r="G9" s="105">
        <v>0</v>
      </c>
      <c r="H9" s="105">
        <v>0</v>
      </c>
      <c r="I9" s="105">
        <v>0</v>
      </c>
      <c r="J9" s="105">
        <v>0</v>
      </c>
    </row>
    <row r="10" spans="1:10" x14ac:dyDescent="0.3">
      <c r="A10" s="10" t="s">
        <v>22</v>
      </c>
      <c r="C10" s="253">
        <v>12500000</v>
      </c>
      <c r="D10" s="253">
        <v>25000000</v>
      </c>
      <c r="E10" s="253">
        <v>17500000</v>
      </c>
      <c r="F10" s="256">
        <v>35000000</v>
      </c>
      <c r="G10" s="256">
        <f>G8</f>
        <v>47500000</v>
      </c>
      <c r="H10" s="256">
        <f t="shared" ref="H10:J10" si="2">H8</f>
        <v>14000000</v>
      </c>
      <c r="I10" s="256">
        <f t="shared" si="2"/>
        <v>6500000</v>
      </c>
      <c r="J10" s="256">
        <f t="shared" si="2"/>
        <v>250000</v>
      </c>
    </row>
    <row r="11" spans="1:10" x14ac:dyDescent="0.3">
      <c r="A11" s="10" t="s">
        <v>23</v>
      </c>
      <c r="C11" s="7">
        <v>50000000</v>
      </c>
      <c r="D11" s="7">
        <v>50000000</v>
      </c>
      <c r="E11" s="7">
        <v>70000000</v>
      </c>
      <c r="F11" s="7">
        <v>70000000</v>
      </c>
      <c r="G11" s="7">
        <v>95000000</v>
      </c>
      <c r="H11" s="7">
        <v>28000000</v>
      </c>
      <c r="I11" s="7">
        <v>13000000</v>
      </c>
      <c r="J11" s="7">
        <v>500000</v>
      </c>
    </row>
    <row r="12" spans="1:10" x14ac:dyDescent="0.3">
      <c r="A12" s="10" t="s">
        <v>296</v>
      </c>
      <c r="C12" s="7">
        <f>9800*85%</f>
        <v>8330</v>
      </c>
      <c r="D12" s="7">
        <f>9800*85%</f>
        <v>8330</v>
      </c>
      <c r="E12" s="7">
        <f>13719.6243333333*85%</f>
        <v>11661.680683333305</v>
      </c>
      <c r="F12" s="7">
        <f>13719.6243333333*85%</f>
        <v>11661.680683333305</v>
      </c>
      <c r="G12" s="7">
        <v>14000</v>
      </c>
      <c r="H12" s="7">
        <v>7300</v>
      </c>
      <c r="I12" s="7">
        <v>3400</v>
      </c>
      <c r="J12" s="7">
        <v>500</v>
      </c>
    </row>
    <row r="13" spans="1:10" x14ac:dyDescent="0.3">
      <c r="A13" s="10" t="s">
        <v>24</v>
      </c>
      <c r="C13" s="7">
        <v>0</v>
      </c>
      <c r="D13" s="7">
        <v>0</v>
      </c>
      <c r="E13" s="7">
        <v>0</v>
      </c>
      <c r="F13" s="105">
        <v>0</v>
      </c>
      <c r="G13" s="105">
        <v>0</v>
      </c>
      <c r="H13" s="105">
        <v>0</v>
      </c>
      <c r="I13" s="105">
        <v>0</v>
      </c>
      <c r="J13" s="105">
        <v>0</v>
      </c>
    </row>
    <row r="14" spans="1:10" s="57" customFormat="1" ht="16.2" x14ac:dyDescent="0.35">
      <c r="A14" s="635" t="s">
        <v>493</v>
      </c>
      <c r="B14" s="636"/>
      <c r="C14" s="636"/>
      <c r="D14" s="636"/>
      <c r="E14" s="636"/>
      <c r="F14" s="636"/>
      <c r="G14" s="636"/>
      <c r="H14" s="636"/>
      <c r="I14" s="636"/>
      <c r="J14" s="637"/>
    </row>
    <row r="15" spans="1:10" s="8" customFormat="1" ht="24" x14ac:dyDescent="0.35">
      <c r="B15" s="9" t="s">
        <v>25</v>
      </c>
      <c r="C15" s="9" t="str">
        <f t="shared" ref="C15:J15" si="3">"Coût annuel estimé      "&amp;C$6</f>
        <v>Coût annuel estimé      TMT1</v>
      </c>
      <c r="D15" s="9" t="str">
        <f t="shared" si="3"/>
        <v>Coût annuel estimé      TMT2</v>
      </c>
      <c r="E15" s="9" t="str">
        <f t="shared" si="3"/>
        <v>Coût annuel estimé      TMT3</v>
      </c>
      <c r="F15" s="9" t="str">
        <f t="shared" si="3"/>
        <v>Coût annuel estimé      TMT4</v>
      </c>
      <c r="G15" s="9" t="str">
        <f t="shared" si="3"/>
        <v>Coût annuel estimé      TMT5</v>
      </c>
      <c r="H15" s="9" t="str">
        <f t="shared" si="3"/>
        <v>Coût annuel estimé      TMT6</v>
      </c>
      <c r="I15" s="9" t="str">
        <f t="shared" si="3"/>
        <v>Coût annuel estimé      TMT7</v>
      </c>
      <c r="J15" s="9" t="str">
        <f t="shared" si="3"/>
        <v>Coût annuel estimé      TMT8</v>
      </c>
    </row>
    <row r="16" spans="1:10" s="1" customFormat="1" ht="14.4" x14ac:dyDescent="0.35">
      <c r="A16" s="201" t="s">
        <v>11</v>
      </c>
      <c r="B16" s="105"/>
      <c r="C16" s="143">
        <f>SUM(C17,C22:C23)</f>
        <v>0</v>
      </c>
      <c r="D16" s="143">
        <f t="shared" ref="D16:J16" si="4">SUM(D17,D22:D23)</f>
        <v>0</v>
      </c>
      <c r="E16" s="143">
        <f t="shared" si="4"/>
        <v>0</v>
      </c>
      <c r="F16" s="143">
        <f t="shared" si="4"/>
        <v>0</v>
      </c>
      <c r="G16" s="143">
        <f t="shared" si="4"/>
        <v>0</v>
      </c>
      <c r="H16" s="143">
        <f t="shared" si="4"/>
        <v>0</v>
      </c>
      <c r="I16" s="143">
        <f t="shared" si="4"/>
        <v>0</v>
      </c>
      <c r="J16" s="143">
        <f t="shared" si="4"/>
        <v>0</v>
      </c>
    </row>
    <row r="17" spans="1:10" s="1" customFormat="1" ht="14.4" x14ac:dyDescent="0.35">
      <c r="A17" s="51" t="s">
        <v>12</v>
      </c>
      <c r="B17" s="105"/>
      <c r="C17" s="143">
        <f>C18</f>
        <v>0</v>
      </c>
      <c r="D17" s="143">
        <f t="shared" ref="D17:J17" si="5">D18</f>
        <v>0</v>
      </c>
      <c r="E17" s="143">
        <f t="shared" si="5"/>
        <v>0</v>
      </c>
      <c r="F17" s="143">
        <f t="shared" si="5"/>
        <v>0</v>
      </c>
      <c r="G17" s="143">
        <f t="shared" si="5"/>
        <v>0</v>
      </c>
      <c r="H17" s="143">
        <f t="shared" si="5"/>
        <v>0</v>
      </c>
      <c r="I17" s="143">
        <f t="shared" si="5"/>
        <v>0</v>
      </c>
      <c r="J17" s="143">
        <f t="shared" si="5"/>
        <v>0</v>
      </c>
    </row>
    <row r="18" spans="1:10" s="1" customFormat="1" ht="14.4" x14ac:dyDescent="0.35">
      <c r="A18" s="52" t="s">
        <v>13</v>
      </c>
      <c r="B18" s="105"/>
      <c r="C18" s="143">
        <f>SUM(C19:C20)</f>
        <v>0</v>
      </c>
      <c r="D18" s="143">
        <f t="shared" ref="D18:J18" si="6">SUM(D19:D20)</f>
        <v>0</v>
      </c>
      <c r="E18" s="143">
        <f t="shared" si="6"/>
        <v>0</v>
      </c>
      <c r="F18" s="143">
        <f t="shared" si="6"/>
        <v>0</v>
      </c>
      <c r="G18" s="143">
        <f t="shared" si="6"/>
        <v>0</v>
      </c>
      <c r="H18" s="143">
        <f t="shared" si="6"/>
        <v>0</v>
      </c>
      <c r="I18" s="143">
        <f t="shared" si="6"/>
        <v>0</v>
      </c>
      <c r="J18" s="143">
        <f t="shared" si="6"/>
        <v>0</v>
      </c>
    </row>
    <row r="19" spans="1:10" s="1" customFormat="1" ht="14.4" x14ac:dyDescent="0.35">
      <c r="A19" s="202" t="s">
        <v>189</v>
      </c>
      <c r="B19" s="206">
        <f>'TAB4.1.3'!D$10</f>
        <v>0</v>
      </c>
      <c r="C19" s="143">
        <f>$B19*C$12*12</f>
        <v>0</v>
      </c>
      <c r="D19" s="143">
        <f t="shared" ref="D19:J20" si="7">$B19*D$12*12</f>
        <v>0</v>
      </c>
      <c r="E19" s="143">
        <f t="shared" si="7"/>
        <v>0</v>
      </c>
      <c r="F19" s="143">
        <f t="shared" si="7"/>
        <v>0</v>
      </c>
      <c r="G19" s="143">
        <f t="shared" si="7"/>
        <v>0</v>
      </c>
      <c r="H19" s="143">
        <f t="shared" si="7"/>
        <v>0</v>
      </c>
      <c r="I19" s="143">
        <f t="shared" si="7"/>
        <v>0</v>
      </c>
      <c r="J19" s="143">
        <f t="shared" si="7"/>
        <v>0</v>
      </c>
    </row>
    <row r="20" spans="1:10" s="1" customFormat="1" ht="14.4" x14ac:dyDescent="0.35">
      <c r="A20" s="202" t="s">
        <v>190</v>
      </c>
      <c r="B20" s="206">
        <f>'TAB4.1.3'!D$11</f>
        <v>0</v>
      </c>
      <c r="C20" s="143">
        <f>$B20*C$12*12</f>
        <v>0</v>
      </c>
      <c r="D20" s="143">
        <f t="shared" si="7"/>
        <v>0</v>
      </c>
      <c r="E20" s="143">
        <f t="shared" si="7"/>
        <v>0</v>
      </c>
      <c r="F20" s="143">
        <f t="shared" si="7"/>
        <v>0</v>
      </c>
      <c r="G20" s="143">
        <f t="shared" si="7"/>
        <v>0</v>
      </c>
      <c r="H20" s="143">
        <f t="shared" si="7"/>
        <v>0</v>
      </c>
      <c r="I20" s="143">
        <f t="shared" si="7"/>
        <v>0</v>
      </c>
      <c r="J20" s="143">
        <f t="shared" si="7"/>
        <v>0</v>
      </c>
    </row>
    <row r="21" spans="1:10" s="1" customFormat="1" ht="14.4" x14ac:dyDescent="0.35">
      <c r="A21" s="51" t="s">
        <v>253</v>
      </c>
      <c r="B21" s="153"/>
      <c r="C21" s="153"/>
      <c r="D21" s="153"/>
      <c r="E21" s="153"/>
      <c r="F21" s="153"/>
      <c r="G21" s="153"/>
      <c r="H21" s="153"/>
      <c r="I21" s="153"/>
      <c r="J21" s="153"/>
    </row>
    <row r="22" spans="1:10" s="1" customFormat="1" ht="14.4" x14ac:dyDescent="0.35">
      <c r="A22" s="51" t="s">
        <v>267</v>
      </c>
      <c r="B22" s="143">
        <f>'TAB4.1.3'!D$14</f>
        <v>0</v>
      </c>
      <c r="C22" s="143">
        <f>$B22</f>
        <v>0</v>
      </c>
      <c r="D22" s="143">
        <f t="shared" ref="D22:J22" si="8">$B22</f>
        <v>0</v>
      </c>
      <c r="E22" s="143">
        <f t="shared" si="8"/>
        <v>0</v>
      </c>
      <c r="F22" s="143">
        <f t="shared" si="8"/>
        <v>0</v>
      </c>
      <c r="G22" s="143">
        <f t="shared" si="8"/>
        <v>0</v>
      </c>
      <c r="H22" s="143">
        <f t="shared" si="8"/>
        <v>0</v>
      </c>
      <c r="I22" s="143">
        <f t="shared" si="8"/>
        <v>0</v>
      </c>
      <c r="J22" s="143">
        <f t="shared" si="8"/>
        <v>0</v>
      </c>
    </row>
    <row r="23" spans="1:10" s="1" customFormat="1" ht="14.4" x14ac:dyDescent="0.35">
      <c r="A23" s="51" t="s">
        <v>273</v>
      </c>
      <c r="B23" s="105"/>
      <c r="C23" s="143">
        <f>SUM(C24:C25)</f>
        <v>0</v>
      </c>
      <c r="D23" s="143">
        <f t="shared" ref="D23:J23" si="9">SUM(D24:D25)</f>
        <v>0</v>
      </c>
      <c r="E23" s="143">
        <f t="shared" si="9"/>
        <v>0</v>
      </c>
      <c r="F23" s="143">
        <f t="shared" si="9"/>
        <v>0</v>
      </c>
      <c r="G23" s="143">
        <f t="shared" si="9"/>
        <v>0</v>
      </c>
      <c r="H23" s="143">
        <f t="shared" si="9"/>
        <v>0</v>
      </c>
      <c r="I23" s="143">
        <f t="shared" si="9"/>
        <v>0</v>
      </c>
      <c r="J23" s="143">
        <f t="shared" si="9"/>
        <v>0</v>
      </c>
    </row>
    <row r="24" spans="1:10" s="1" customFormat="1" ht="14.4" x14ac:dyDescent="0.35">
      <c r="A24" s="52" t="s">
        <v>88</v>
      </c>
      <c r="B24" s="206">
        <f>'TAB4.1.3'!D$17</f>
        <v>0</v>
      </c>
      <c r="C24" s="143">
        <f>$B24*C$7</f>
        <v>0</v>
      </c>
      <c r="D24" s="143">
        <f t="shared" ref="D24:J24" si="10">$B24*D$7</f>
        <v>0</v>
      </c>
      <c r="E24" s="143">
        <f t="shared" si="10"/>
        <v>0</v>
      </c>
      <c r="F24" s="143">
        <f t="shared" si="10"/>
        <v>0</v>
      </c>
      <c r="G24" s="143">
        <f t="shared" si="10"/>
        <v>0</v>
      </c>
      <c r="H24" s="143">
        <f t="shared" si="10"/>
        <v>0</v>
      </c>
      <c r="I24" s="143">
        <f t="shared" si="10"/>
        <v>0</v>
      </c>
      <c r="J24" s="143">
        <f t="shared" si="10"/>
        <v>0</v>
      </c>
    </row>
    <row r="25" spans="1:10" s="1" customFormat="1" ht="14.4" x14ac:dyDescent="0.35">
      <c r="A25" s="52" t="s">
        <v>15</v>
      </c>
      <c r="B25" s="206">
        <f>'TAB4.1.3'!D$18</f>
        <v>0</v>
      </c>
      <c r="C25" s="143">
        <f>$B25*C$8</f>
        <v>0</v>
      </c>
      <c r="D25" s="143">
        <f t="shared" ref="D25:J25" si="11">$B25*D$8</f>
        <v>0</v>
      </c>
      <c r="E25" s="143">
        <f t="shared" si="11"/>
        <v>0</v>
      </c>
      <c r="F25" s="143">
        <f t="shared" si="11"/>
        <v>0</v>
      </c>
      <c r="G25" s="143">
        <f t="shared" si="11"/>
        <v>0</v>
      </c>
      <c r="H25" s="143">
        <f t="shared" si="11"/>
        <v>0</v>
      </c>
      <c r="I25" s="143">
        <f t="shared" si="11"/>
        <v>0</v>
      </c>
      <c r="J25" s="143">
        <f t="shared" si="11"/>
        <v>0</v>
      </c>
    </row>
    <row r="26" spans="1:10" s="1" customFormat="1" ht="14.4" x14ac:dyDescent="0.35">
      <c r="A26" s="201" t="s">
        <v>18</v>
      </c>
      <c r="B26" s="206">
        <f>'TAB4.1.3'!D$20</f>
        <v>0</v>
      </c>
      <c r="C26" s="143">
        <f>$B26*C$11</f>
        <v>0</v>
      </c>
      <c r="D26" s="143">
        <f t="shared" ref="D26:J26" si="12">$B26*D$11</f>
        <v>0</v>
      </c>
      <c r="E26" s="143">
        <f t="shared" si="12"/>
        <v>0</v>
      </c>
      <c r="F26" s="143">
        <f t="shared" si="12"/>
        <v>0</v>
      </c>
      <c r="G26" s="143">
        <f t="shared" si="12"/>
        <v>0</v>
      </c>
      <c r="H26" s="143">
        <f t="shared" si="12"/>
        <v>0</v>
      </c>
      <c r="I26" s="143">
        <f t="shared" si="12"/>
        <v>0</v>
      </c>
      <c r="J26" s="143">
        <f t="shared" si="12"/>
        <v>0</v>
      </c>
    </row>
    <row r="27" spans="1:10" s="1" customFormat="1" ht="14.4" x14ac:dyDescent="0.35">
      <c r="A27" s="201" t="s">
        <v>90</v>
      </c>
      <c r="B27" s="206"/>
      <c r="C27" s="143">
        <f>SUM(C28:C30)</f>
        <v>0</v>
      </c>
      <c r="D27" s="143">
        <f t="shared" ref="D27:J27" si="13">SUM(D28:D30)</f>
        <v>0</v>
      </c>
      <c r="E27" s="143">
        <f t="shared" si="13"/>
        <v>0</v>
      </c>
      <c r="F27" s="143">
        <f t="shared" si="13"/>
        <v>0</v>
      </c>
      <c r="G27" s="143">
        <f t="shared" si="13"/>
        <v>0</v>
      </c>
      <c r="H27" s="143">
        <f t="shared" si="13"/>
        <v>0</v>
      </c>
      <c r="I27" s="143">
        <f t="shared" si="13"/>
        <v>0</v>
      </c>
      <c r="J27" s="143">
        <f t="shared" si="13"/>
        <v>0</v>
      </c>
    </row>
    <row r="28" spans="1:10" s="1" customFormat="1" ht="14.4" x14ac:dyDescent="0.35">
      <c r="A28" s="51" t="s">
        <v>4</v>
      </c>
      <c r="B28" s="206">
        <f>'TAB4.1.3'!D$22</f>
        <v>0</v>
      </c>
      <c r="C28" s="143">
        <f>$B28*C$11</f>
        <v>0</v>
      </c>
      <c r="D28" s="143">
        <f t="shared" ref="D28:J31" si="14">$B28*D$11</f>
        <v>0</v>
      </c>
      <c r="E28" s="143">
        <f t="shared" si="14"/>
        <v>0</v>
      </c>
      <c r="F28" s="143">
        <f t="shared" si="14"/>
        <v>0</v>
      </c>
      <c r="G28" s="143">
        <f t="shared" si="14"/>
        <v>0</v>
      </c>
      <c r="H28" s="143">
        <f t="shared" si="14"/>
        <v>0</v>
      </c>
      <c r="I28" s="143">
        <f t="shared" si="14"/>
        <v>0</v>
      </c>
      <c r="J28" s="143">
        <f t="shared" si="14"/>
        <v>0</v>
      </c>
    </row>
    <row r="29" spans="1:10" s="1" customFormat="1" ht="14.4" x14ac:dyDescent="0.35">
      <c r="A29" s="51" t="s">
        <v>106</v>
      </c>
      <c r="B29" s="206">
        <f>'TAB4.1.3'!D$23</f>
        <v>0</v>
      </c>
      <c r="C29" s="143">
        <f>$B29*C$11</f>
        <v>0</v>
      </c>
      <c r="D29" s="143">
        <f t="shared" si="14"/>
        <v>0</v>
      </c>
      <c r="E29" s="143">
        <f t="shared" si="14"/>
        <v>0</v>
      </c>
      <c r="F29" s="143">
        <f t="shared" si="14"/>
        <v>0</v>
      </c>
      <c r="G29" s="143">
        <f t="shared" si="14"/>
        <v>0</v>
      </c>
      <c r="H29" s="143">
        <f t="shared" si="14"/>
        <v>0</v>
      </c>
      <c r="I29" s="143">
        <f t="shared" si="14"/>
        <v>0</v>
      </c>
      <c r="J29" s="143">
        <f t="shared" si="14"/>
        <v>0</v>
      </c>
    </row>
    <row r="30" spans="1:10" s="1" customFormat="1" ht="14.4" x14ac:dyDescent="0.35">
      <c r="A30" s="51" t="s">
        <v>108</v>
      </c>
      <c r="B30" s="206">
        <f>'TAB4.1.3'!D$24</f>
        <v>0</v>
      </c>
      <c r="C30" s="143">
        <f>$B30*C$11</f>
        <v>0</v>
      </c>
      <c r="D30" s="143">
        <f t="shared" si="14"/>
        <v>0</v>
      </c>
      <c r="E30" s="143">
        <f t="shared" si="14"/>
        <v>0</v>
      </c>
      <c r="F30" s="143">
        <f t="shared" si="14"/>
        <v>0</v>
      </c>
      <c r="G30" s="143">
        <f t="shared" si="14"/>
        <v>0</v>
      </c>
      <c r="H30" s="143">
        <f t="shared" si="14"/>
        <v>0</v>
      </c>
      <c r="I30" s="143">
        <f t="shared" si="14"/>
        <v>0</v>
      </c>
      <c r="J30" s="143">
        <f t="shared" si="14"/>
        <v>0</v>
      </c>
    </row>
    <row r="31" spans="1:10" s="1" customFormat="1" ht="14.4" x14ac:dyDescent="0.35">
      <c r="A31" s="201" t="s">
        <v>91</v>
      </c>
      <c r="B31" s="206">
        <f>'TAB4.1.3'!D$25</f>
        <v>0</v>
      </c>
      <c r="C31" s="143">
        <f>$B31*C$11</f>
        <v>0</v>
      </c>
      <c r="D31" s="143">
        <f t="shared" si="14"/>
        <v>0</v>
      </c>
      <c r="E31" s="143">
        <f t="shared" si="14"/>
        <v>0</v>
      </c>
      <c r="F31" s="143">
        <f t="shared" si="14"/>
        <v>0</v>
      </c>
      <c r="G31" s="143">
        <f t="shared" si="14"/>
        <v>0</v>
      </c>
      <c r="H31" s="143">
        <f t="shared" si="14"/>
        <v>0</v>
      </c>
      <c r="I31" s="143">
        <f t="shared" si="14"/>
        <v>0</v>
      </c>
      <c r="J31" s="143">
        <f t="shared" si="14"/>
        <v>0</v>
      </c>
    </row>
    <row r="32" spans="1:10" s="1" customFormat="1" ht="14.4" x14ac:dyDescent="0.35">
      <c r="A32" s="227" t="s">
        <v>213</v>
      </c>
      <c r="B32" s="200"/>
      <c r="C32" s="140">
        <f>SUM(C16,C26:C27,C31:C31)</f>
        <v>0</v>
      </c>
      <c r="D32" s="140">
        <f t="shared" ref="D32:J32" si="15">SUM(D16,D26:D27,D31:D31)</f>
        <v>0</v>
      </c>
      <c r="E32" s="140">
        <f t="shared" si="15"/>
        <v>0</v>
      </c>
      <c r="F32" s="140">
        <f t="shared" si="15"/>
        <v>0</v>
      </c>
      <c r="G32" s="140">
        <f t="shared" si="15"/>
        <v>0</v>
      </c>
      <c r="H32" s="140">
        <f t="shared" si="15"/>
        <v>0</v>
      </c>
      <c r="I32" s="140">
        <f t="shared" si="15"/>
        <v>0</v>
      </c>
      <c r="J32" s="140">
        <f t="shared" si="15"/>
        <v>0</v>
      </c>
    </row>
    <row r="33" spans="1:10" s="1" customFormat="1" ht="14.4" x14ac:dyDescent="0.35">
      <c r="A33" s="199" t="s">
        <v>212</v>
      </c>
      <c r="C33" s="29">
        <v>1</v>
      </c>
      <c r="D33" s="29">
        <v>1</v>
      </c>
      <c r="E33" s="29">
        <v>1</v>
      </c>
      <c r="F33" s="29">
        <v>1</v>
      </c>
      <c r="G33" s="29">
        <v>1</v>
      </c>
      <c r="H33" s="29">
        <v>1</v>
      </c>
      <c r="I33" s="29">
        <v>1</v>
      </c>
      <c r="J33" s="29">
        <v>1</v>
      </c>
    </row>
    <row r="34" spans="1:10" s="1" customFormat="1" ht="14.4" x14ac:dyDescent="0.35">
      <c r="A34" s="199" t="s">
        <v>17</v>
      </c>
      <c r="B34" s="200"/>
      <c r="C34" s="140">
        <f>SUM(C31,C26:C27,C22,C23)+C18*C33</f>
        <v>0</v>
      </c>
      <c r="D34" s="140">
        <f t="shared" ref="D34:J34" si="16">SUM(D31,D26:D27,D22,D23)+D18*D33</f>
        <v>0</v>
      </c>
      <c r="E34" s="140">
        <f t="shared" si="16"/>
        <v>0</v>
      </c>
      <c r="F34" s="140">
        <f t="shared" si="16"/>
        <v>0</v>
      </c>
      <c r="G34" s="140">
        <f t="shared" si="16"/>
        <v>0</v>
      </c>
      <c r="H34" s="140">
        <f t="shared" si="16"/>
        <v>0</v>
      </c>
      <c r="I34" s="140">
        <f t="shared" si="16"/>
        <v>0</v>
      </c>
      <c r="J34" s="140">
        <f t="shared" si="16"/>
        <v>0</v>
      </c>
    </row>
    <row r="35" spans="1:10" s="1" customFormat="1" ht="14.4" x14ac:dyDescent="0.35">
      <c r="A35" s="20" t="s">
        <v>494</v>
      </c>
      <c r="B35" s="4"/>
      <c r="C35" s="144"/>
      <c r="D35" s="144"/>
      <c r="E35" s="144"/>
      <c r="F35" s="144"/>
      <c r="G35" s="144"/>
      <c r="H35" s="144"/>
      <c r="I35" s="144"/>
      <c r="J35" s="144"/>
    </row>
    <row r="36" spans="1:10" s="1" customFormat="1" ht="14.4" x14ac:dyDescent="0.35">
      <c r="A36" s="145" t="s">
        <v>495</v>
      </c>
      <c r="B36" s="146"/>
      <c r="C36" s="147">
        <f>C34-C35</f>
        <v>0</v>
      </c>
      <c r="D36" s="147">
        <f t="shared" ref="D36:J36" si="17">D34-D35</f>
        <v>0</v>
      </c>
      <c r="E36" s="147">
        <f t="shared" si="17"/>
        <v>0</v>
      </c>
      <c r="F36" s="147">
        <f t="shared" si="17"/>
        <v>0</v>
      </c>
      <c r="G36" s="147">
        <f t="shared" si="17"/>
        <v>0</v>
      </c>
      <c r="H36" s="147">
        <f t="shared" si="17"/>
        <v>0</v>
      </c>
      <c r="I36" s="147">
        <f t="shared" si="17"/>
        <v>0</v>
      </c>
      <c r="J36" s="147">
        <f t="shared" si="17"/>
        <v>0</v>
      </c>
    </row>
    <row r="37" spans="1:10" s="1" customFormat="1" ht="15" thickBot="1" x14ac:dyDescent="0.4">
      <c r="A37" s="108" t="s">
        <v>496</v>
      </c>
      <c r="B37" s="109"/>
      <c r="C37" s="296" t="str">
        <f>IFERROR((C36/C35)," ")</f>
        <v xml:space="preserve"> </v>
      </c>
      <c r="D37" s="296" t="str">
        <f t="shared" ref="D37:J37" si="18">IFERROR((D36/D35)," ")</f>
        <v xml:space="preserve"> </v>
      </c>
      <c r="E37" s="296" t="str">
        <f t="shared" si="18"/>
        <v xml:space="preserve"> </v>
      </c>
      <c r="F37" s="296" t="str">
        <f t="shared" si="18"/>
        <v xml:space="preserve"> </v>
      </c>
      <c r="G37" s="296" t="str">
        <f t="shared" si="18"/>
        <v xml:space="preserve"> </v>
      </c>
      <c r="H37" s="296" t="str">
        <f t="shared" si="18"/>
        <v xml:space="preserve"> </v>
      </c>
      <c r="I37" s="296" t="str">
        <f t="shared" si="18"/>
        <v xml:space="preserve"> </v>
      </c>
      <c r="J37" s="296" t="str">
        <f t="shared" si="18"/>
        <v xml:space="preserve"> </v>
      </c>
    </row>
    <row r="38" spans="1:10" s="1" customFormat="1" ht="15" thickTop="1" x14ac:dyDescent="0.35"/>
    <row r="39" spans="1:10" s="57" customFormat="1" ht="16.2" x14ac:dyDescent="0.35">
      <c r="A39" s="635" t="s">
        <v>497</v>
      </c>
      <c r="B39" s="636"/>
      <c r="C39" s="636"/>
      <c r="D39" s="636"/>
      <c r="E39" s="636"/>
      <c r="F39" s="636"/>
      <c r="G39" s="636"/>
      <c r="H39" s="636"/>
      <c r="I39" s="636"/>
      <c r="J39" s="637"/>
    </row>
    <row r="40" spans="1:10" s="8" customFormat="1" ht="24" x14ac:dyDescent="0.35">
      <c r="B40" s="9" t="s">
        <v>25</v>
      </c>
      <c r="C40" s="9" t="str">
        <f t="shared" ref="C40:J40" si="19">"Coût annuel estimé      "&amp;C$6</f>
        <v>Coût annuel estimé      TMT1</v>
      </c>
      <c r="D40" s="9" t="str">
        <f t="shared" si="19"/>
        <v>Coût annuel estimé      TMT2</v>
      </c>
      <c r="E40" s="9" t="str">
        <f t="shared" si="19"/>
        <v>Coût annuel estimé      TMT3</v>
      </c>
      <c r="F40" s="9" t="str">
        <f t="shared" si="19"/>
        <v>Coût annuel estimé      TMT4</v>
      </c>
      <c r="G40" s="9" t="str">
        <f t="shared" si="19"/>
        <v>Coût annuel estimé      TMT5</v>
      </c>
      <c r="H40" s="9" t="str">
        <f t="shared" si="19"/>
        <v>Coût annuel estimé      TMT6</v>
      </c>
      <c r="I40" s="9" t="str">
        <f t="shared" si="19"/>
        <v>Coût annuel estimé      TMT7</v>
      </c>
      <c r="J40" s="9" t="str">
        <f t="shared" si="19"/>
        <v>Coût annuel estimé      TMT8</v>
      </c>
    </row>
    <row r="41" spans="1:10" s="1" customFormat="1" ht="14.4" x14ac:dyDescent="0.35">
      <c r="A41" s="201" t="s">
        <v>11</v>
      </c>
      <c r="B41" s="105"/>
      <c r="C41" s="143">
        <f>SUM(C42,C47:C48)</f>
        <v>0</v>
      </c>
      <c r="D41" s="143">
        <f t="shared" ref="D41:J41" si="20">SUM(D42,D47:D48)</f>
        <v>0</v>
      </c>
      <c r="E41" s="143">
        <f t="shared" si="20"/>
        <v>0</v>
      </c>
      <c r="F41" s="143">
        <f t="shared" si="20"/>
        <v>0</v>
      </c>
      <c r="G41" s="143">
        <f t="shared" si="20"/>
        <v>0</v>
      </c>
      <c r="H41" s="143">
        <f t="shared" si="20"/>
        <v>0</v>
      </c>
      <c r="I41" s="143">
        <f t="shared" si="20"/>
        <v>0</v>
      </c>
      <c r="J41" s="143">
        <f t="shared" si="20"/>
        <v>0</v>
      </c>
    </row>
    <row r="42" spans="1:10" s="1" customFormat="1" ht="14.4" x14ac:dyDescent="0.35">
      <c r="A42" s="51" t="s">
        <v>12</v>
      </c>
      <c r="C42" s="143">
        <f>C43</f>
        <v>0</v>
      </c>
      <c r="D42" s="143">
        <f t="shared" ref="D42:J42" si="21">D43</f>
        <v>0</v>
      </c>
      <c r="E42" s="143">
        <f t="shared" si="21"/>
        <v>0</v>
      </c>
      <c r="F42" s="143">
        <f t="shared" si="21"/>
        <v>0</v>
      </c>
      <c r="G42" s="143">
        <f t="shared" si="21"/>
        <v>0</v>
      </c>
      <c r="H42" s="143">
        <f t="shared" si="21"/>
        <v>0</v>
      </c>
      <c r="I42" s="143">
        <f t="shared" si="21"/>
        <v>0</v>
      </c>
      <c r="J42" s="143">
        <f t="shared" si="21"/>
        <v>0</v>
      </c>
    </row>
    <row r="43" spans="1:10" s="1" customFormat="1" ht="14.4" x14ac:dyDescent="0.35">
      <c r="A43" s="52" t="s">
        <v>13</v>
      </c>
      <c r="B43" s="105"/>
      <c r="C43" s="143">
        <f>SUM(C44:C45)</f>
        <v>0</v>
      </c>
      <c r="D43" s="143">
        <f t="shared" ref="D43:J43" si="22">SUM(D44:D45)</f>
        <v>0</v>
      </c>
      <c r="E43" s="143">
        <f t="shared" si="22"/>
        <v>0</v>
      </c>
      <c r="F43" s="143">
        <f>SUM(F44:F45)</f>
        <v>0</v>
      </c>
      <c r="G43" s="143">
        <f t="shared" si="22"/>
        <v>0</v>
      </c>
      <c r="H43" s="143">
        <f t="shared" si="22"/>
        <v>0</v>
      </c>
      <c r="I43" s="143">
        <f t="shared" si="22"/>
        <v>0</v>
      </c>
      <c r="J43" s="143">
        <f t="shared" si="22"/>
        <v>0</v>
      </c>
    </row>
    <row r="44" spans="1:10" s="1" customFormat="1" ht="14.4" x14ac:dyDescent="0.35">
      <c r="A44" s="202" t="s">
        <v>189</v>
      </c>
      <c r="B44" s="206">
        <f>'TAB4.2.3'!D$10</f>
        <v>0</v>
      </c>
      <c r="C44" s="143">
        <f>$B44*C$12*12</f>
        <v>0</v>
      </c>
      <c r="D44" s="143">
        <f t="shared" ref="D44:J45" si="23">$B44*D$12*12</f>
        <v>0</v>
      </c>
      <c r="E44" s="143">
        <f t="shared" si="23"/>
        <v>0</v>
      </c>
      <c r="F44" s="143">
        <f>$B44*F$12*12</f>
        <v>0</v>
      </c>
      <c r="G44" s="143">
        <f t="shared" si="23"/>
        <v>0</v>
      </c>
      <c r="H44" s="143">
        <f t="shared" si="23"/>
        <v>0</v>
      </c>
      <c r="I44" s="143">
        <f t="shared" si="23"/>
        <v>0</v>
      </c>
      <c r="J44" s="143">
        <f t="shared" si="23"/>
        <v>0</v>
      </c>
    </row>
    <row r="45" spans="1:10" s="1" customFormat="1" ht="14.4" x14ac:dyDescent="0.35">
      <c r="A45" s="202" t="s">
        <v>190</v>
      </c>
      <c r="B45" s="206">
        <f>'TAB4.2.3'!D$11</f>
        <v>0</v>
      </c>
      <c r="C45" s="143">
        <f>$B45*C$12*12</f>
        <v>0</v>
      </c>
      <c r="D45" s="143">
        <f t="shared" si="23"/>
        <v>0</v>
      </c>
      <c r="E45" s="143">
        <f t="shared" si="23"/>
        <v>0</v>
      </c>
      <c r="F45" s="143">
        <f>$B45*F$12*12</f>
        <v>0</v>
      </c>
      <c r="G45" s="143">
        <f t="shared" si="23"/>
        <v>0</v>
      </c>
      <c r="H45" s="143">
        <f t="shared" si="23"/>
        <v>0</v>
      </c>
      <c r="I45" s="143">
        <f t="shared" si="23"/>
        <v>0</v>
      </c>
      <c r="J45" s="143">
        <f t="shared" si="23"/>
        <v>0</v>
      </c>
    </row>
    <row r="46" spans="1:10" s="1" customFormat="1" ht="14.4" x14ac:dyDescent="0.35">
      <c r="A46" s="51" t="s">
        <v>253</v>
      </c>
      <c r="B46" s="153"/>
      <c r="C46" s="153"/>
      <c r="D46" s="153"/>
      <c r="E46" s="153"/>
      <c r="F46" s="153"/>
      <c r="G46" s="153"/>
      <c r="H46" s="153"/>
      <c r="I46" s="153"/>
      <c r="J46" s="153"/>
    </row>
    <row r="47" spans="1:10" s="1" customFormat="1" ht="14.4" x14ac:dyDescent="0.35">
      <c r="A47" s="51" t="s">
        <v>267</v>
      </c>
      <c r="B47" s="143">
        <f>'TAB4.2.3'!D$14</f>
        <v>0</v>
      </c>
      <c r="C47" s="143">
        <f>$B47</f>
        <v>0</v>
      </c>
      <c r="D47" s="143">
        <f t="shared" ref="D47:J47" si="24">$B47</f>
        <v>0</v>
      </c>
      <c r="E47" s="143">
        <f t="shared" si="24"/>
        <v>0</v>
      </c>
      <c r="F47" s="143">
        <f>$B47</f>
        <v>0</v>
      </c>
      <c r="G47" s="143">
        <f t="shared" si="24"/>
        <v>0</v>
      </c>
      <c r="H47" s="143">
        <f t="shared" si="24"/>
        <v>0</v>
      </c>
      <c r="I47" s="143">
        <f t="shared" si="24"/>
        <v>0</v>
      </c>
      <c r="J47" s="143">
        <f t="shared" si="24"/>
        <v>0</v>
      </c>
    </row>
    <row r="48" spans="1:10" s="1" customFormat="1" ht="14.4" x14ac:dyDescent="0.35">
      <c r="A48" s="51" t="s">
        <v>273</v>
      </c>
      <c r="B48" s="105"/>
      <c r="C48" s="143">
        <f>SUM(C49:C50)</f>
        <v>0</v>
      </c>
      <c r="D48" s="143">
        <f t="shared" ref="D48:J48" si="25">SUM(D49:D50)</f>
        <v>0</v>
      </c>
      <c r="E48" s="143">
        <f t="shared" si="25"/>
        <v>0</v>
      </c>
      <c r="F48" s="143">
        <f>SUM(F49:F50)</f>
        <v>0</v>
      </c>
      <c r="G48" s="143">
        <f t="shared" si="25"/>
        <v>0</v>
      </c>
      <c r="H48" s="143">
        <f t="shared" si="25"/>
        <v>0</v>
      </c>
      <c r="I48" s="143">
        <f t="shared" si="25"/>
        <v>0</v>
      </c>
      <c r="J48" s="143">
        <f t="shared" si="25"/>
        <v>0</v>
      </c>
    </row>
    <row r="49" spans="1:10" s="1" customFormat="1" ht="14.4" x14ac:dyDescent="0.35">
      <c r="A49" s="52" t="s">
        <v>88</v>
      </c>
      <c r="B49" s="206">
        <f>'TAB4.2.3'!D$17</f>
        <v>0</v>
      </c>
      <c r="C49" s="143">
        <f>$B49*C$7</f>
        <v>0</v>
      </c>
      <c r="D49" s="143">
        <f t="shared" ref="D49:J49" si="26">$B49*D$7</f>
        <v>0</v>
      </c>
      <c r="E49" s="143">
        <f t="shared" si="26"/>
        <v>0</v>
      </c>
      <c r="F49" s="143">
        <f>$B49*F$7</f>
        <v>0</v>
      </c>
      <c r="G49" s="143">
        <f t="shared" si="26"/>
        <v>0</v>
      </c>
      <c r="H49" s="143">
        <f t="shared" si="26"/>
        <v>0</v>
      </c>
      <c r="I49" s="143">
        <f t="shared" si="26"/>
        <v>0</v>
      </c>
      <c r="J49" s="143">
        <f t="shared" si="26"/>
        <v>0</v>
      </c>
    </row>
    <row r="50" spans="1:10" s="1" customFormat="1" ht="14.4" x14ac:dyDescent="0.35">
      <c r="A50" s="52" t="s">
        <v>15</v>
      </c>
      <c r="B50" s="206">
        <f>'TAB4.2.3'!D$18</f>
        <v>0</v>
      </c>
      <c r="C50" s="143">
        <f>$B50*C$8</f>
        <v>0</v>
      </c>
      <c r="D50" s="143">
        <f t="shared" ref="D50:J50" si="27">$B50*D$8</f>
        <v>0</v>
      </c>
      <c r="E50" s="143">
        <f t="shared" si="27"/>
        <v>0</v>
      </c>
      <c r="F50" s="143">
        <f>$B50*F$8</f>
        <v>0</v>
      </c>
      <c r="G50" s="143">
        <f t="shared" si="27"/>
        <v>0</v>
      </c>
      <c r="H50" s="143">
        <f t="shared" si="27"/>
        <v>0</v>
      </c>
      <c r="I50" s="143">
        <f t="shared" si="27"/>
        <v>0</v>
      </c>
      <c r="J50" s="143">
        <f t="shared" si="27"/>
        <v>0</v>
      </c>
    </row>
    <row r="51" spans="1:10" s="1" customFormat="1" ht="14.4" x14ac:dyDescent="0.35">
      <c r="A51" s="201" t="s">
        <v>18</v>
      </c>
      <c r="B51" s="206">
        <f>'TAB4.2.3'!D$20</f>
        <v>0</v>
      </c>
      <c r="C51" s="143">
        <f>$B51*C$11</f>
        <v>0</v>
      </c>
      <c r="D51" s="143">
        <f t="shared" ref="D51:J51" si="28">$B51*D$11</f>
        <v>0</v>
      </c>
      <c r="E51" s="143">
        <f t="shared" si="28"/>
        <v>0</v>
      </c>
      <c r="F51" s="143">
        <f>$B51*F$11</f>
        <v>0</v>
      </c>
      <c r="G51" s="143">
        <f t="shared" si="28"/>
        <v>0</v>
      </c>
      <c r="H51" s="143">
        <f t="shared" si="28"/>
        <v>0</v>
      </c>
      <c r="I51" s="143">
        <f t="shared" si="28"/>
        <v>0</v>
      </c>
      <c r="J51" s="143">
        <f t="shared" si="28"/>
        <v>0</v>
      </c>
    </row>
    <row r="52" spans="1:10" s="1" customFormat="1" ht="14.4" x14ac:dyDescent="0.35">
      <c r="A52" s="201" t="s">
        <v>90</v>
      </c>
      <c r="B52" s="206"/>
      <c r="C52" s="143">
        <f>SUM(C53:C55)</f>
        <v>0</v>
      </c>
      <c r="D52" s="143">
        <f t="shared" ref="D52:J52" si="29">SUM(D53:D55)</f>
        <v>0</v>
      </c>
      <c r="E52" s="143">
        <f t="shared" si="29"/>
        <v>0</v>
      </c>
      <c r="F52" s="143">
        <f t="shared" si="29"/>
        <v>0</v>
      </c>
      <c r="G52" s="143">
        <f t="shared" si="29"/>
        <v>0</v>
      </c>
      <c r="H52" s="143">
        <f t="shared" si="29"/>
        <v>0</v>
      </c>
      <c r="I52" s="143">
        <f t="shared" si="29"/>
        <v>0</v>
      </c>
      <c r="J52" s="143">
        <f t="shared" si="29"/>
        <v>0</v>
      </c>
    </row>
    <row r="53" spans="1:10" s="1" customFormat="1" ht="14.4" x14ac:dyDescent="0.35">
      <c r="A53" s="51" t="s">
        <v>4</v>
      </c>
      <c r="B53" s="206">
        <f>'TAB4.2.3'!D$22</f>
        <v>0</v>
      </c>
      <c r="C53" s="143">
        <f>$B53*C$11</f>
        <v>0</v>
      </c>
      <c r="D53" s="143">
        <f t="shared" ref="D53:J56" si="30">$B53*D$11</f>
        <v>0</v>
      </c>
      <c r="E53" s="143">
        <f t="shared" si="30"/>
        <v>0</v>
      </c>
      <c r="F53" s="143">
        <f>$B53*F$11</f>
        <v>0</v>
      </c>
      <c r="G53" s="143">
        <f t="shared" si="30"/>
        <v>0</v>
      </c>
      <c r="H53" s="143">
        <f t="shared" si="30"/>
        <v>0</v>
      </c>
      <c r="I53" s="143">
        <f t="shared" si="30"/>
        <v>0</v>
      </c>
      <c r="J53" s="143">
        <f t="shared" si="30"/>
        <v>0</v>
      </c>
    </row>
    <row r="54" spans="1:10" s="1" customFormat="1" ht="14.4" x14ac:dyDescent="0.35">
      <c r="A54" s="51" t="s">
        <v>106</v>
      </c>
      <c r="B54" s="206">
        <f>'TAB4.2.3'!D$23</f>
        <v>0</v>
      </c>
      <c r="C54" s="143">
        <f>$B54*C$11</f>
        <v>0</v>
      </c>
      <c r="D54" s="143">
        <f t="shared" si="30"/>
        <v>0</v>
      </c>
      <c r="E54" s="143">
        <f t="shared" si="30"/>
        <v>0</v>
      </c>
      <c r="F54" s="143">
        <f>$B54*F$11</f>
        <v>0</v>
      </c>
      <c r="G54" s="143">
        <f t="shared" si="30"/>
        <v>0</v>
      </c>
      <c r="H54" s="143">
        <f t="shared" si="30"/>
        <v>0</v>
      </c>
      <c r="I54" s="143">
        <f t="shared" si="30"/>
        <v>0</v>
      </c>
      <c r="J54" s="143">
        <f t="shared" si="30"/>
        <v>0</v>
      </c>
    </row>
    <row r="55" spans="1:10" s="1" customFormat="1" ht="14.4" x14ac:dyDescent="0.35">
      <c r="A55" s="51" t="s">
        <v>108</v>
      </c>
      <c r="B55" s="206">
        <f>'TAB4.2.3'!D$24</f>
        <v>0</v>
      </c>
      <c r="C55" s="143">
        <f>$B55*C$11</f>
        <v>0</v>
      </c>
      <c r="D55" s="143">
        <f t="shared" si="30"/>
        <v>0</v>
      </c>
      <c r="E55" s="143">
        <f t="shared" si="30"/>
        <v>0</v>
      </c>
      <c r="F55" s="143">
        <f>$B55*F$11</f>
        <v>0</v>
      </c>
      <c r="G55" s="143">
        <f t="shared" si="30"/>
        <v>0</v>
      </c>
      <c r="H55" s="143">
        <f t="shared" si="30"/>
        <v>0</v>
      </c>
      <c r="I55" s="143">
        <f t="shared" si="30"/>
        <v>0</v>
      </c>
      <c r="J55" s="143">
        <f t="shared" si="30"/>
        <v>0</v>
      </c>
    </row>
    <row r="56" spans="1:10" s="1" customFormat="1" ht="14.4" x14ac:dyDescent="0.35">
      <c r="A56" s="201" t="s">
        <v>91</v>
      </c>
      <c r="B56" s="206">
        <f>'TAB4.2.3'!D$25</f>
        <v>0</v>
      </c>
      <c r="C56" s="143">
        <f>$B56*C$11</f>
        <v>0</v>
      </c>
      <c r="D56" s="143">
        <f t="shared" si="30"/>
        <v>0</v>
      </c>
      <c r="E56" s="143">
        <f t="shared" si="30"/>
        <v>0</v>
      </c>
      <c r="F56" s="143">
        <f>$B56*F$11</f>
        <v>0</v>
      </c>
      <c r="G56" s="143">
        <f t="shared" si="30"/>
        <v>0</v>
      </c>
      <c r="H56" s="143">
        <f t="shared" si="30"/>
        <v>0</v>
      </c>
      <c r="I56" s="143">
        <f t="shared" si="30"/>
        <v>0</v>
      </c>
      <c r="J56" s="143">
        <f t="shared" si="30"/>
        <v>0</v>
      </c>
    </row>
    <row r="57" spans="1:10" s="1" customFormat="1" ht="14.4" x14ac:dyDescent="0.35">
      <c r="A57" s="227" t="s">
        <v>213</v>
      </c>
      <c r="B57" s="200"/>
      <c r="C57" s="140">
        <f>SUM(C41,C51:C52,C56:C56)</f>
        <v>0</v>
      </c>
      <c r="D57" s="140">
        <f t="shared" ref="D57:J57" si="31">SUM(D41,D51:D52,D56:D56)</f>
        <v>0</v>
      </c>
      <c r="E57" s="140">
        <f t="shared" si="31"/>
        <v>0</v>
      </c>
      <c r="F57" s="140">
        <f t="shared" si="31"/>
        <v>0</v>
      </c>
      <c r="G57" s="140">
        <f t="shared" si="31"/>
        <v>0</v>
      </c>
      <c r="H57" s="140">
        <f t="shared" si="31"/>
        <v>0</v>
      </c>
      <c r="I57" s="140">
        <f t="shared" si="31"/>
        <v>0</v>
      </c>
      <c r="J57" s="140">
        <f t="shared" si="31"/>
        <v>0</v>
      </c>
    </row>
    <row r="58" spans="1:10" s="1" customFormat="1" ht="14.4" x14ac:dyDescent="0.35">
      <c r="A58" s="199" t="s">
        <v>212</v>
      </c>
      <c r="C58" s="29">
        <v>1</v>
      </c>
      <c r="D58" s="29">
        <v>1</v>
      </c>
      <c r="E58" s="29">
        <v>1</v>
      </c>
      <c r="F58" s="29">
        <v>1</v>
      </c>
      <c r="G58" s="29">
        <v>1</v>
      </c>
      <c r="H58" s="29">
        <v>1</v>
      </c>
      <c r="I58" s="29">
        <v>1</v>
      </c>
      <c r="J58" s="29">
        <v>1</v>
      </c>
    </row>
    <row r="59" spans="1:10" s="1" customFormat="1" ht="14.4" x14ac:dyDescent="0.35">
      <c r="A59" s="199" t="s">
        <v>17</v>
      </c>
      <c r="B59" s="200"/>
      <c r="C59" s="140">
        <f>SUM(C56,C51:C52,C47,C48)+C43*C58</f>
        <v>0</v>
      </c>
      <c r="D59" s="140">
        <f t="shared" ref="D59:J59" si="32">SUM(D56,D51:D52,D47,D48)+D43*D58</f>
        <v>0</v>
      </c>
      <c r="E59" s="140">
        <f t="shared" si="32"/>
        <v>0</v>
      </c>
      <c r="F59" s="140">
        <f t="shared" si="32"/>
        <v>0</v>
      </c>
      <c r="G59" s="140">
        <f t="shared" si="32"/>
        <v>0</v>
      </c>
      <c r="H59" s="140">
        <f t="shared" si="32"/>
        <v>0</v>
      </c>
      <c r="I59" s="140">
        <f t="shared" si="32"/>
        <v>0</v>
      </c>
      <c r="J59" s="140">
        <f t="shared" si="32"/>
        <v>0</v>
      </c>
    </row>
    <row r="60" spans="1:10" s="1" customFormat="1" ht="14.4" x14ac:dyDescent="0.35">
      <c r="A60" s="20" t="s">
        <v>498</v>
      </c>
      <c r="B60" s="4"/>
      <c r="C60" s="144">
        <f>C34</f>
        <v>0</v>
      </c>
      <c r="D60" s="144">
        <f t="shared" ref="D60:J60" si="33">D34</f>
        <v>0</v>
      </c>
      <c r="E60" s="144">
        <f t="shared" si="33"/>
        <v>0</v>
      </c>
      <c r="F60" s="144">
        <f t="shared" si="33"/>
        <v>0</v>
      </c>
      <c r="G60" s="144">
        <f t="shared" si="33"/>
        <v>0</v>
      </c>
      <c r="H60" s="144">
        <f t="shared" si="33"/>
        <v>0</v>
      </c>
      <c r="I60" s="144">
        <f t="shared" si="33"/>
        <v>0</v>
      </c>
      <c r="J60" s="144">
        <f t="shared" si="33"/>
        <v>0</v>
      </c>
    </row>
    <row r="61" spans="1:10" s="1" customFormat="1" ht="14.4" x14ac:dyDescent="0.35">
      <c r="A61" s="145" t="s">
        <v>499</v>
      </c>
      <c r="B61" s="146"/>
      <c r="C61" s="147">
        <f>C59-C60</f>
        <v>0</v>
      </c>
      <c r="D61" s="147">
        <f t="shared" ref="D61:J61" si="34">D59-D60</f>
        <v>0</v>
      </c>
      <c r="E61" s="147">
        <f t="shared" si="34"/>
        <v>0</v>
      </c>
      <c r="F61" s="147">
        <f t="shared" si="34"/>
        <v>0</v>
      </c>
      <c r="G61" s="147">
        <f t="shared" si="34"/>
        <v>0</v>
      </c>
      <c r="H61" s="147">
        <f t="shared" si="34"/>
        <v>0</v>
      </c>
      <c r="I61" s="147">
        <f t="shared" si="34"/>
        <v>0</v>
      </c>
      <c r="J61" s="147">
        <f t="shared" si="34"/>
        <v>0</v>
      </c>
    </row>
    <row r="62" spans="1:10" s="1" customFormat="1" ht="15" thickBot="1" x14ac:dyDescent="0.4">
      <c r="A62" s="108" t="s">
        <v>500</v>
      </c>
      <c r="B62" s="109"/>
      <c r="C62" s="296" t="str">
        <f>IFERROR((C61/C60)," ")</f>
        <v xml:space="preserve"> </v>
      </c>
      <c r="D62" s="296" t="str">
        <f t="shared" ref="D62:J62" si="35">IFERROR((D61/D60)," ")</f>
        <v xml:space="preserve"> </v>
      </c>
      <c r="E62" s="296" t="str">
        <f t="shared" si="35"/>
        <v xml:space="preserve"> </v>
      </c>
      <c r="F62" s="296" t="str">
        <f t="shared" si="35"/>
        <v xml:space="preserve"> </v>
      </c>
      <c r="G62" s="296" t="str">
        <f t="shared" si="35"/>
        <v xml:space="preserve"> </v>
      </c>
      <c r="H62" s="296" t="str">
        <f t="shared" si="35"/>
        <v xml:space="preserve"> </v>
      </c>
      <c r="I62" s="296" t="str">
        <f t="shared" si="35"/>
        <v xml:space="preserve"> </v>
      </c>
      <c r="J62" s="296" t="str">
        <f t="shared" si="35"/>
        <v xml:space="preserve"> </v>
      </c>
    </row>
    <row r="63" spans="1:10" s="1" customFormat="1" ht="15" thickTop="1" x14ac:dyDescent="0.35"/>
    <row r="64" spans="1:10" s="57" customFormat="1" ht="16.2" x14ac:dyDescent="0.35">
      <c r="A64" s="635" t="s">
        <v>501</v>
      </c>
      <c r="B64" s="636"/>
      <c r="C64" s="636"/>
      <c r="D64" s="636"/>
      <c r="E64" s="636"/>
      <c r="F64" s="636"/>
      <c r="G64" s="636"/>
      <c r="H64" s="636"/>
      <c r="I64" s="636"/>
      <c r="J64" s="637"/>
    </row>
    <row r="65" spans="1:10" s="8" customFormat="1" ht="24" x14ac:dyDescent="0.35">
      <c r="B65" s="9" t="s">
        <v>25</v>
      </c>
      <c r="C65" s="9" t="str">
        <f t="shared" ref="C65:J65" si="36">"Coût annuel estimé      "&amp;C$6</f>
        <v>Coût annuel estimé      TMT1</v>
      </c>
      <c r="D65" s="9" t="str">
        <f t="shared" si="36"/>
        <v>Coût annuel estimé      TMT2</v>
      </c>
      <c r="E65" s="9" t="str">
        <f t="shared" si="36"/>
        <v>Coût annuel estimé      TMT3</v>
      </c>
      <c r="F65" s="9" t="str">
        <f t="shared" si="36"/>
        <v>Coût annuel estimé      TMT4</v>
      </c>
      <c r="G65" s="9" t="str">
        <f t="shared" si="36"/>
        <v>Coût annuel estimé      TMT5</v>
      </c>
      <c r="H65" s="9" t="str">
        <f t="shared" si="36"/>
        <v>Coût annuel estimé      TMT6</v>
      </c>
      <c r="I65" s="9" t="str">
        <f t="shared" si="36"/>
        <v>Coût annuel estimé      TMT7</v>
      </c>
      <c r="J65" s="9" t="str">
        <f t="shared" si="36"/>
        <v>Coût annuel estimé      TMT8</v>
      </c>
    </row>
    <row r="66" spans="1:10" s="1" customFormat="1" ht="14.4" x14ac:dyDescent="0.35">
      <c r="A66" s="201" t="s">
        <v>11</v>
      </c>
      <c r="B66" s="105"/>
      <c r="C66" s="143">
        <f>SUM(C67,C72:C73)</f>
        <v>0</v>
      </c>
      <c r="D66" s="143">
        <f t="shared" ref="D66:J66" si="37">SUM(D67,D72:D73)</f>
        <v>0</v>
      </c>
      <c r="E66" s="143">
        <f t="shared" si="37"/>
        <v>0</v>
      </c>
      <c r="F66" s="143">
        <f t="shared" si="37"/>
        <v>0</v>
      </c>
      <c r="G66" s="143">
        <f t="shared" si="37"/>
        <v>0</v>
      </c>
      <c r="H66" s="143">
        <f t="shared" si="37"/>
        <v>0</v>
      </c>
      <c r="I66" s="143">
        <f t="shared" si="37"/>
        <v>0</v>
      </c>
      <c r="J66" s="143">
        <f t="shared" si="37"/>
        <v>0</v>
      </c>
    </row>
    <row r="67" spans="1:10" s="1" customFormat="1" ht="14.4" x14ac:dyDescent="0.35">
      <c r="A67" s="51" t="s">
        <v>12</v>
      </c>
      <c r="B67" s="105"/>
      <c r="C67" s="143">
        <f>C68</f>
        <v>0</v>
      </c>
      <c r="D67" s="143">
        <f t="shared" ref="D67:J67" si="38">D68</f>
        <v>0</v>
      </c>
      <c r="E67" s="143">
        <f t="shared" si="38"/>
        <v>0</v>
      </c>
      <c r="F67" s="143">
        <f t="shared" si="38"/>
        <v>0</v>
      </c>
      <c r="G67" s="143">
        <f t="shared" si="38"/>
        <v>0</v>
      </c>
      <c r="H67" s="143">
        <f t="shared" si="38"/>
        <v>0</v>
      </c>
      <c r="I67" s="143">
        <f t="shared" si="38"/>
        <v>0</v>
      </c>
      <c r="J67" s="143">
        <f t="shared" si="38"/>
        <v>0</v>
      </c>
    </row>
    <row r="68" spans="1:10" s="1" customFormat="1" ht="14.4" x14ac:dyDescent="0.35">
      <c r="A68" s="52" t="s">
        <v>13</v>
      </c>
      <c r="B68" s="105"/>
      <c r="C68" s="143">
        <f>SUM(C69:C70)</f>
        <v>0</v>
      </c>
      <c r="D68" s="143">
        <f t="shared" ref="D68:E68" si="39">SUM(D69:D70)</f>
        <v>0</v>
      </c>
      <c r="E68" s="143">
        <f t="shared" si="39"/>
        <v>0</v>
      </c>
      <c r="F68" s="143">
        <f>SUM(F69:F70)</f>
        <v>0</v>
      </c>
      <c r="G68" s="143">
        <f t="shared" ref="G68:J68" si="40">SUM(G69:G70)</f>
        <v>0</v>
      </c>
      <c r="H68" s="143">
        <f t="shared" si="40"/>
        <v>0</v>
      </c>
      <c r="I68" s="143">
        <f t="shared" si="40"/>
        <v>0</v>
      </c>
      <c r="J68" s="143">
        <f t="shared" si="40"/>
        <v>0</v>
      </c>
    </row>
    <row r="69" spans="1:10" s="1" customFormat="1" ht="14.4" x14ac:dyDescent="0.35">
      <c r="A69" s="202" t="s">
        <v>189</v>
      </c>
      <c r="B69" s="206">
        <f>'TAB4.3.3'!D$10</f>
        <v>0</v>
      </c>
      <c r="C69" s="143">
        <f>$B69*C$12*12</f>
        <v>0</v>
      </c>
      <c r="D69" s="143">
        <f t="shared" ref="D69:J70" si="41">$B69*D$12*12</f>
        <v>0</v>
      </c>
      <c r="E69" s="143">
        <f t="shared" si="41"/>
        <v>0</v>
      </c>
      <c r="F69" s="143">
        <f>$B69*F$12*12</f>
        <v>0</v>
      </c>
      <c r="G69" s="143">
        <f t="shared" si="41"/>
        <v>0</v>
      </c>
      <c r="H69" s="143">
        <f t="shared" si="41"/>
        <v>0</v>
      </c>
      <c r="I69" s="143">
        <f t="shared" si="41"/>
        <v>0</v>
      </c>
      <c r="J69" s="143">
        <f t="shared" si="41"/>
        <v>0</v>
      </c>
    </row>
    <row r="70" spans="1:10" s="1" customFormat="1" ht="14.4" x14ac:dyDescent="0.35">
      <c r="A70" s="202" t="s">
        <v>190</v>
      </c>
      <c r="B70" s="206">
        <f>'TAB4.3.3'!D$11</f>
        <v>0</v>
      </c>
      <c r="C70" s="143">
        <f>$B70*C$12*12</f>
        <v>0</v>
      </c>
      <c r="D70" s="143">
        <f t="shared" si="41"/>
        <v>0</v>
      </c>
      <c r="E70" s="143">
        <f t="shared" si="41"/>
        <v>0</v>
      </c>
      <c r="F70" s="143">
        <f>$B70*F$12*12</f>
        <v>0</v>
      </c>
      <c r="G70" s="143">
        <f t="shared" si="41"/>
        <v>0</v>
      </c>
      <c r="H70" s="143">
        <f t="shared" si="41"/>
        <v>0</v>
      </c>
      <c r="I70" s="143">
        <f t="shared" si="41"/>
        <v>0</v>
      </c>
      <c r="J70" s="143">
        <f t="shared" si="41"/>
        <v>0</v>
      </c>
    </row>
    <row r="71" spans="1:10" s="1" customFormat="1" ht="14.4" x14ac:dyDescent="0.35">
      <c r="A71" s="51" t="s">
        <v>253</v>
      </c>
      <c r="B71" s="153"/>
      <c r="C71" s="153"/>
      <c r="D71" s="153"/>
      <c r="E71" s="153"/>
      <c r="F71" s="153"/>
      <c r="G71" s="153"/>
      <c r="H71" s="153"/>
      <c r="I71" s="153"/>
      <c r="J71" s="153"/>
    </row>
    <row r="72" spans="1:10" s="1" customFormat="1" ht="14.4" x14ac:dyDescent="0.35">
      <c r="A72" s="51" t="s">
        <v>267</v>
      </c>
      <c r="B72" s="143">
        <f>'TAB4.3.3'!D$14</f>
        <v>0</v>
      </c>
      <c r="C72" s="143">
        <f>$B72</f>
        <v>0</v>
      </c>
      <c r="D72" s="143">
        <f t="shared" ref="D72:J72" si="42">$B72</f>
        <v>0</v>
      </c>
      <c r="E72" s="143">
        <f t="shared" si="42"/>
        <v>0</v>
      </c>
      <c r="F72" s="143">
        <f>$B72</f>
        <v>0</v>
      </c>
      <c r="G72" s="143">
        <f t="shared" si="42"/>
        <v>0</v>
      </c>
      <c r="H72" s="143">
        <f t="shared" si="42"/>
        <v>0</v>
      </c>
      <c r="I72" s="143">
        <f t="shared" si="42"/>
        <v>0</v>
      </c>
      <c r="J72" s="143">
        <f t="shared" si="42"/>
        <v>0</v>
      </c>
    </row>
    <row r="73" spans="1:10" s="1" customFormat="1" ht="14.4" x14ac:dyDescent="0.35">
      <c r="A73" s="51" t="s">
        <v>273</v>
      </c>
      <c r="B73" s="105"/>
      <c r="C73" s="143">
        <f>SUM(C74:C75)</f>
        <v>0</v>
      </c>
      <c r="D73" s="143">
        <f t="shared" ref="D73:E73" si="43">SUM(D74:D75)</f>
        <v>0</v>
      </c>
      <c r="E73" s="143">
        <f t="shared" si="43"/>
        <v>0</v>
      </c>
      <c r="F73" s="143">
        <f>SUM(F74:F75)</f>
        <v>0</v>
      </c>
      <c r="G73" s="143">
        <f t="shared" ref="G73:J73" si="44">SUM(G74:G75)</f>
        <v>0</v>
      </c>
      <c r="H73" s="143">
        <f t="shared" si="44"/>
        <v>0</v>
      </c>
      <c r="I73" s="143">
        <f t="shared" si="44"/>
        <v>0</v>
      </c>
      <c r="J73" s="143">
        <f t="shared" si="44"/>
        <v>0</v>
      </c>
    </row>
    <row r="74" spans="1:10" s="1" customFormat="1" ht="14.4" x14ac:dyDescent="0.35">
      <c r="A74" s="52" t="s">
        <v>88</v>
      </c>
      <c r="B74" s="206">
        <f>'TAB4.3.3'!D$17</f>
        <v>0</v>
      </c>
      <c r="C74" s="143">
        <f>$B74*C$7</f>
        <v>0</v>
      </c>
      <c r="D74" s="143">
        <f t="shared" ref="D74:J74" si="45">$B74*D$7</f>
        <v>0</v>
      </c>
      <c r="E74" s="143">
        <f t="shared" si="45"/>
        <v>0</v>
      </c>
      <c r="F74" s="143">
        <f>$B74*F$7</f>
        <v>0</v>
      </c>
      <c r="G74" s="143">
        <f t="shared" si="45"/>
        <v>0</v>
      </c>
      <c r="H74" s="143">
        <f t="shared" si="45"/>
        <v>0</v>
      </c>
      <c r="I74" s="143">
        <f t="shared" si="45"/>
        <v>0</v>
      </c>
      <c r="J74" s="143">
        <f t="shared" si="45"/>
        <v>0</v>
      </c>
    </row>
    <row r="75" spans="1:10" s="1" customFormat="1" ht="14.4" x14ac:dyDescent="0.35">
      <c r="A75" s="52" t="s">
        <v>15</v>
      </c>
      <c r="B75" s="206">
        <f>'TAB4.3.3'!D$18</f>
        <v>0</v>
      </c>
      <c r="C75" s="143">
        <f>$B75*C$8</f>
        <v>0</v>
      </c>
      <c r="D75" s="143">
        <f t="shared" ref="D75:J75" si="46">$B75*D$8</f>
        <v>0</v>
      </c>
      <c r="E75" s="143">
        <f t="shared" si="46"/>
        <v>0</v>
      </c>
      <c r="F75" s="143">
        <f>$B75*F$8</f>
        <v>0</v>
      </c>
      <c r="G75" s="143">
        <f t="shared" si="46"/>
        <v>0</v>
      </c>
      <c r="H75" s="143">
        <f t="shared" si="46"/>
        <v>0</v>
      </c>
      <c r="I75" s="143">
        <f t="shared" si="46"/>
        <v>0</v>
      </c>
      <c r="J75" s="143">
        <f t="shared" si="46"/>
        <v>0</v>
      </c>
    </row>
    <row r="76" spans="1:10" s="1" customFormat="1" ht="14.4" x14ac:dyDescent="0.35">
      <c r="A76" s="201" t="s">
        <v>18</v>
      </c>
      <c r="B76" s="206">
        <f>'TAB4.3.3'!D$20</f>
        <v>0</v>
      </c>
      <c r="C76" s="143">
        <f>$B76*C$11</f>
        <v>0</v>
      </c>
      <c r="D76" s="143">
        <f t="shared" ref="D76:J76" si="47">$B76*D$11</f>
        <v>0</v>
      </c>
      <c r="E76" s="143">
        <f t="shared" si="47"/>
        <v>0</v>
      </c>
      <c r="F76" s="143">
        <f>$B76*F$11</f>
        <v>0</v>
      </c>
      <c r="G76" s="143">
        <f t="shared" si="47"/>
        <v>0</v>
      </c>
      <c r="H76" s="143">
        <f t="shared" si="47"/>
        <v>0</v>
      </c>
      <c r="I76" s="143">
        <f t="shared" si="47"/>
        <v>0</v>
      </c>
      <c r="J76" s="143">
        <f t="shared" si="47"/>
        <v>0</v>
      </c>
    </row>
    <row r="77" spans="1:10" s="1" customFormat="1" ht="14.4" x14ac:dyDescent="0.35">
      <c r="A77" s="201" t="s">
        <v>90</v>
      </c>
      <c r="B77" s="206"/>
      <c r="C77" s="143">
        <f>SUM(C78:C80)</f>
        <v>0</v>
      </c>
      <c r="D77" s="143">
        <f t="shared" ref="D77:J77" si="48">SUM(D78:D80)</f>
        <v>0</v>
      </c>
      <c r="E77" s="143">
        <f t="shared" si="48"/>
        <v>0</v>
      </c>
      <c r="F77" s="143">
        <f t="shared" si="48"/>
        <v>0</v>
      </c>
      <c r="G77" s="143">
        <f t="shared" si="48"/>
        <v>0</v>
      </c>
      <c r="H77" s="143">
        <f t="shared" si="48"/>
        <v>0</v>
      </c>
      <c r="I77" s="143">
        <f t="shared" si="48"/>
        <v>0</v>
      </c>
      <c r="J77" s="143">
        <f t="shared" si="48"/>
        <v>0</v>
      </c>
    </row>
    <row r="78" spans="1:10" s="1" customFormat="1" ht="14.4" x14ac:dyDescent="0.35">
      <c r="A78" s="51" t="s">
        <v>4</v>
      </c>
      <c r="B78" s="206">
        <f>'TAB4.3.3'!D$22</f>
        <v>0</v>
      </c>
      <c r="C78" s="143">
        <f>$B78*C$11</f>
        <v>0</v>
      </c>
      <c r="D78" s="143">
        <f t="shared" ref="D78:J81" si="49">$B78*D$11</f>
        <v>0</v>
      </c>
      <c r="E78" s="143">
        <f t="shared" si="49"/>
        <v>0</v>
      </c>
      <c r="F78" s="143">
        <f>$B78*F$11</f>
        <v>0</v>
      </c>
      <c r="G78" s="143">
        <f t="shared" si="49"/>
        <v>0</v>
      </c>
      <c r="H78" s="143">
        <f t="shared" si="49"/>
        <v>0</v>
      </c>
      <c r="I78" s="143">
        <f t="shared" si="49"/>
        <v>0</v>
      </c>
      <c r="J78" s="143">
        <f t="shared" si="49"/>
        <v>0</v>
      </c>
    </row>
    <row r="79" spans="1:10" s="1" customFormat="1" ht="14.4" x14ac:dyDescent="0.35">
      <c r="A79" s="51" t="s">
        <v>106</v>
      </c>
      <c r="B79" s="206">
        <f>'TAB4.3.3'!D$23</f>
        <v>0</v>
      </c>
      <c r="C79" s="143">
        <f>$B79*C$11</f>
        <v>0</v>
      </c>
      <c r="D79" s="143">
        <f t="shared" si="49"/>
        <v>0</v>
      </c>
      <c r="E79" s="143">
        <f t="shared" si="49"/>
        <v>0</v>
      </c>
      <c r="F79" s="143">
        <f>$B79*F$11</f>
        <v>0</v>
      </c>
      <c r="G79" s="143">
        <f t="shared" si="49"/>
        <v>0</v>
      </c>
      <c r="H79" s="143">
        <f t="shared" si="49"/>
        <v>0</v>
      </c>
      <c r="I79" s="143">
        <f t="shared" si="49"/>
        <v>0</v>
      </c>
      <c r="J79" s="143">
        <f t="shared" si="49"/>
        <v>0</v>
      </c>
    </row>
    <row r="80" spans="1:10" s="1" customFormat="1" ht="14.4" x14ac:dyDescent="0.35">
      <c r="A80" s="51" t="s">
        <v>108</v>
      </c>
      <c r="B80" s="206">
        <f>'TAB4.3.3'!D$24</f>
        <v>0</v>
      </c>
      <c r="C80" s="143">
        <f>$B80*C$11</f>
        <v>0</v>
      </c>
      <c r="D80" s="143">
        <f t="shared" si="49"/>
        <v>0</v>
      </c>
      <c r="E80" s="143">
        <f t="shared" si="49"/>
        <v>0</v>
      </c>
      <c r="F80" s="143">
        <f>$B80*F$11</f>
        <v>0</v>
      </c>
      <c r="G80" s="143">
        <f t="shared" si="49"/>
        <v>0</v>
      </c>
      <c r="H80" s="143">
        <f t="shared" si="49"/>
        <v>0</v>
      </c>
      <c r="I80" s="143">
        <f t="shared" si="49"/>
        <v>0</v>
      </c>
      <c r="J80" s="143">
        <f t="shared" si="49"/>
        <v>0</v>
      </c>
    </row>
    <row r="81" spans="1:10" s="1" customFormat="1" ht="14.4" x14ac:dyDescent="0.35">
      <c r="A81" s="201" t="s">
        <v>91</v>
      </c>
      <c r="B81" s="206">
        <f>'TAB4.3.3'!D$25</f>
        <v>0</v>
      </c>
      <c r="C81" s="143">
        <f>$B81*C$11</f>
        <v>0</v>
      </c>
      <c r="D81" s="143">
        <f t="shared" si="49"/>
        <v>0</v>
      </c>
      <c r="E81" s="143">
        <f t="shared" si="49"/>
        <v>0</v>
      </c>
      <c r="F81" s="143">
        <f>$B81*F$11</f>
        <v>0</v>
      </c>
      <c r="G81" s="143">
        <f t="shared" si="49"/>
        <v>0</v>
      </c>
      <c r="H81" s="143">
        <f t="shared" si="49"/>
        <v>0</v>
      </c>
      <c r="I81" s="143">
        <f t="shared" si="49"/>
        <v>0</v>
      </c>
      <c r="J81" s="143">
        <f t="shared" si="49"/>
        <v>0</v>
      </c>
    </row>
    <row r="82" spans="1:10" s="1" customFormat="1" ht="14.4" x14ac:dyDescent="0.35">
      <c r="A82" s="227" t="s">
        <v>213</v>
      </c>
      <c r="B82" s="200"/>
      <c r="C82" s="140">
        <f>SUM(C66,C76:C77,C81:C81)</f>
        <v>0</v>
      </c>
      <c r="D82" s="140">
        <f t="shared" ref="D82:J82" si="50">SUM(D66,D76:D77,D81:D81)</f>
        <v>0</v>
      </c>
      <c r="E82" s="140">
        <f t="shared" si="50"/>
        <v>0</v>
      </c>
      <c r="F82" s="140">
        <f t="shared" si="50"/>
        <v>0</v>
      </c>
      <c r="G82" s="140">
        <f t="shared" si="50"/>
        <v>0</v>
      </c>
      <c r="H82" s="140">
        <f t="shared" si="50"/>
        <v>0</v>
      </c>
      <c r="I82" s="140">
        <f t="shared" si="50"/>
        <v>0</v>
      </c>
      <c r="J82" s="140">
        <f t="shared" si="50"/>
        <v>0</v>
      </c>
    </row>
    <row r="83" spans="1:10" s="1" customFormat="1" ht="14.4" x14ac:dyDescent="0.35">
      <c r="A83" s="199" t="s">
        <v>212</v>
      </c>
      <c r="C83" s="29">
        <v>1</v>
      </c>
      <c r="D83" s="29">
        <v>1</v>
      </c>
      <c r="E83" s="29">
        <v>1</v>
      </c>
      <c r="F83" s="29">
        <v>1</v>
      </c>
      <c r="G83" s="29">
        <v>1</v>
      </c>
      <c r="H83" s="29">
        <v>1</v>
      </c>
      <c r="I83" s="29">
        <v>1</v>
      </c>
      <c r="J83" s="29">
        <v>1</v>
      </c>
    </row>
    <row r="84" spans="1:10" s="1" customFormat="1" ht="14.4" x14ac:dyDescent="0.35">
      <c r="A84" s="199" t="s">
        <v>17</v>
      </c>
      <c r="B84" s="200"/>
      <c r="C84" s="140">
        <f>SUM(C81,C76:C77,C72,C73)+C68*C83</f>
        <v>0</v>
      </c>
      <c r="D84" s="140">
        <f t="shared" ref="D84:J84" si="51">SUM(D81,D76:D77,D72,D73)+D68*D83</f>
        <v>0</v>
      </c>
      <c r="E84" s="140">
        <f t="shared" si="51"/>
        <v>0</v>
      </c>
      <c r="F84" s="140">
        <f t="shared" si="51"/>
        <v>0</v>
      </c>
      <c r="G84" s="140">
        <f t="shared" si="51"/>
        <v>0</v>
      </c>
      <c r="H84" s="140">
        <f t="shared" si="51"/>
        <v>0</v>
      </c>
      <c r="I84" s="140">
        <f t="shared" si="51"/>
        <v>0</v>
      </c>
      <c r="J84" s="140">
        <f t="shared" si="51"/>
        <v>0</v>
      </c>
    </row>
    <row r="85" spans="1:10" s="1" customFormat="1" ht="14.4" x14ac:dyDescent="0.35">
      <c r="A85" s="20" t="s">
        <v>502</v>
      </c>
      <c r="B85" s="4"/>
      <c r="C85" s="144">
        <f>C59</f>
        <v>0</v>
      </c>
      <c r="D85" s="144">
        <f t="shared" ref="D85:J85" si="52">D59</f>
        <v>0</v>
      </c>
      <c r="E85" s="144">
        <f t="shared" si="52"/>
        <v>0</v>
      </c>
      <c r="F85" s="144">
        <f t="shared" si="52"/>
        <v>0</v>
      </c>
      <c r="G85" s="144">
        <f t="shared" si="52"/>
        <v>0</v>
      </c>
      <c r="H85" s="144">
        <f t="shared" si="52"/>
        <v>0</v>
      </c>
      <c r="I85" s="144">
        <f t="shared" si="52"/>
        <v>0</v>
      </c>
      <c r="J85" s="144">
        <f t="shared" si="52"/>
        <v>0</v>
      </c>
    </row>
    <row r="86" spans="1:10" s="1" customFormat="1" ht="14.4" x14ac:dyDescent="0.35">
      <c r="A86" s="145" t="s">
        <v>503</v>
      </c>
      <c r="B86" s="146"/>
      <c r="C86" s="147">
        <f>C84-C85</f>
        <v>0</v>
      </c>
      <c r="D86" s="147">
        <f t="shared" ref="D86:J86" si="53">D84-D85</f>
        <v>0</v>
      </c>
      <c r="E86" s="147">
        <f t="shared" si="53"/>
        <v>0</v>
      </c>
      <c r="F86" s="147">
        <f t="shared" si="53"/>
        <v>0</v>
      </c>
      <c r="G86" s="147">
        <f t="shared" si="53"/>
        <v>0</v>
      </c>
      <c r="H86" s="147">
        <f t="shared" si="53"/>
        <v>0</v>
      </c>
      <c r="I86" s="147">
        <f t="shared" si="53"/>
        <v>0</v>
      </c>
      <c r="J86" s="147">
        <f t="shared" si="53"/>
        <v>0</v>
      </c>
    </row>
    <row r="87" spans="1:10" s="1" customFormat="1" ht="15" thickBot="1" x14ac:dyDescent="0.4">
      <c r="A87" s="108" t="s">
        <v>504</v>
      </c>
      <c r="B87" s="109"/>
      <c r="C87" s="296" t="str">
        <f>IFERROR((C86/C85)," ")</f>
        <v xml:space="preserve"> </v>
      </c>
      <c r="D87" s="296" t="str">
        <f t="shared" ref="D87:J87" si="54">IFERROR((D86/D85)," ")</f>
        <v xml:space="preserve"> </v>
      </c>
      <c r="E87" s="296" t="str">
        <f t="shared" si="54"/>
        <v xml:space="preserve"> </v>
      </c>
      <c r="F87" s="296" t="str">
        <f t="shared" si="54"/>
        <v xml:space="preserve"> </v>
      </c>
      <c r="G87" s="296" t="str">
        <f t="shared" si="54"/>
        <v xml:space="preserve"> </v>
      </c>
      <c r="H87" s="296" t="str">
        <f t="shared" si="54"/>
        <v xml:space="preserve"> </v>
      </c>
      <c r="I87" s="296" t="str">
        <f t="shared" si="54"/>
        <v xml:space="preserve"> </v>
      </c>
      <c r="J87" s="296" t="str">
        <f t="shared" si="54"/>
        <v xml:space="preserve"> </v>
      </c>
    </row>
    <row r="88" spans="1:10" ht="12.6" thickTop="1" x14ac:dyDescent="0.3"/>
    <row r="89" spans="1:10" s="57" customFormat="1" ht="16.2" x14ac:dyDescent="0.35">
      <c r="A89" s="635" t="s">
        <v>505</v>
      </c>
      <c r="B89" s="636"/>
      <c r="C89" s="636"/>
      <c r="D89" s="636"/>
      <c r="E89" s="636"/>
      <c r="F89" s="636"/>
      <c r="G89" s="636"/>
      <c r="H89" s="636"/>
      <c r="I89" s="636"/>
      <c r="J89" s="637"/>
    </row>
    <row r="90" spans="1:10" s="8" customFormat="1" ht="24" x14ac:dyDescent="0.35">
      <c r="B90" s="9" t="s">
        <v>25</v>
      </c>
      <c r="C90" s="9" t="str">
        <f t="shared" ref="C90:J90" si="55">"Coût annuel estimé      "&amp;C$6</f>
        <v>Coût annuel estimé      TMT1</v>
      </c>
      <c r="D90" s="9" t="str">
        <f t="shared" si="55"/>
        <v>Coût annuel estimé      TMT2</v>
      </c>
      <c r="E90" s="9" t="str">
        <f t="shared" si="55"/>
        <v>Coût annuel estimé      TMT3</v>
      </c>
      <c r="F90" s="9" t="str">
        <f t="shared" si="55"/>
        <v>Coût annuel estimé      TMT4</v>
      </c>
      <c r="G90" s="9" t="str">
        <f t="shared" si="55"/>
        <v>Coût annuel estimé      TMT5</v>
      </c>
      <c r="H90" s="9" t="str">
        <f t="shared" si="55"/>
        <v>Coût annuel estimé      TMT6</v>
      </c>
      <c r="I90" s="9" t="str">
        <f t="shared" si="55"/>
        <v>Coût annuel estimé      TMT7</v>
      </c>
      <c r="J90" s="9" t="str">
        <f t="shared" si="55"/>
        <v>Coût annuel estimé      TMT8</v>
      </c>
    </row>
    <row r="91" spans="1:10" s="1" customFormat="1" ht="14.4" x14ac:dyDescent="0.35">
      <c r="A91" s="201" t="s">
        <v>11</v>
      </c>
      <c r="B91" s="105"/>
      <c r="C91" s="143">
        <f>SUM(C92,C97:C98)</f>
        <v>0</v>
      </c>
      <c r="D91" s="143">
        <f t="shared" ref="D91:J91" si="56">SUM(D92,D97:D98)</f>
        <v>0</v>
      </c>
      <c r="E91" s="143">
        <f t="shared" si="56"/>
        <v>0</v>
      </c>
      <c r="F91" s="143">
        <f t="shared" si="56"/>
        <v>0</v>
      </c>
      <c r="G91" s="143">
        <f t="shared" si="56"/>
        <v>0</v>
      </c>
      <c r="H91" s="143">
        <f t="shared" si="56"/>
        <v>0</v>
      </c>
      <c r="I91" s="143">
        <f t="shared" si="56"/>
        <v>0</v>
      </c>
      <c r="J91" s="143">
        <f t="shared" si="56"/>
        <v>0</v>
      </c>
    </row>
    <row r="92" spans="1:10" s="1" customFormat="1" ht="14.4" x14ac:dyDescent="0.35">
      <c r="A92" s="51" t="s">
        <v>12</v>
      </c>
      <c r="B92" s="105"/>
      <c r="C92" s="143">
        <f>C93</f>
        <v>0</v>
      </c>
      <c r="D92" s="143">
        <f t="shared" ref="D92:J92" si="57">D93</f>
        <v>0</v>
      </c>
      <c r="E92" s="143">
        <f t="shared" si="57"/>
        <v>0</v>
      </c>
      <c r="F92" s="143">
        <f t="shared" si="57"/>
        <v>0</v>
      </c>
      <c r="G92" s="143">
        <f t="shared" si="57"/>
        <v>0</v>
      </c>
      <c r="H92" s="143">
        <f t="shared" si="57"/>
        <v>0</v>
      </c>
      <c r="I92" s="143">
        <f t="shared" si="57"/>
        <v>0</v>
      </c>
      <c r="J92" s="143">
        <f t="shared" si="57"/>
        <v>0</v>
      </c>
    </row>
    <row r="93" spans="1:10" s="1" customFormat="1" ht="14.4" x14ac:dyDescent="0.35">
      <c r="A93" s="52" t="s">
        <v>13</v>
      </c>
      <c r="B93" s="105"/>
      <c r="C93" s="143">
        <f>SUM(C94:C95)</f>
        <v>0</v>
      </c>
      <c r="D93" s="143">
        <f t="shared" ref="D93:E93" si="58">SUM(D94:D95)</f>
        <v>0</v>
      </c>
      <c r="E93" s="143">
        <f t="shared" si="58"/>
        <v>0</v>
      </c>
      <c r="F93" s="143">
        <f>SUM(F94:F95)</f>
        <v>0</v>
      </c>
      <c r="G93" s="143">
        <f t="shared" ref="G93:J93" si="59">SUM(G94:G95)</f>
        <v>0</v>
      </c>
      <c r="H93" s="143">
        <f t="shared" si="59"/>
        <v>0</v>
      </c>
      <c r="I93" s="143">
        <f t="shared" si="59"/>
        <v>0</v>
      </c>
      <c r="J93" s="143">
        <f t="shared" si="59"/>
        <v>0</v>
      </c>
    </row>
    <row r="94" spans="1:10" s="1" customFormat="1" ht="14.4" x14ac:dyDescent="0.35">
      <c r="A94" s="202" t="s">
        <v>189</v>
      </c>
      <c r="B94" s="206">
        <f>'TAB4.4.3'!D$10</f>
        <v>0</v>
      </c>
      <c r="C94" s="143">
        <f>$B94*C$12*12</f>
        <v>0</v>
      </c>
      <c r="D94" s="143">
        <f t="shared" ref="D94:J95" si="60">$B94*D$12*12</f>
        <v>0</v>
      </c>
      <c r="E94" s="143">
        <f t="shared" si="60"/>
        <v>0</v>
      </c>
      <c r="F94" s="143">
        <f>$B94*F$12*12</f>
        <v>0</v>
      </c>
      <c r="G94" s="143">
        <f t="shared" si="60"/>
        <v>0</v>
      </c>
      <c r="H94" s="143">
        <f t="shared" si="60"/>
        <v>0</v>
      </c>
      <c r="I94" s="143">
        <f t="shared" si="60"/>
        <v>0</v>
      </c>
      <c r="J94" s="143">
        <f t="shared" si="60"/>
        <v>0</v>
      </c>
    </row>
    <row r="95" spans="1:10" s="1" customFormat="1" ht="14.4" x14ac:dyDescent="0.35">
      <c r="A95" s="202" t="s">
        <v>190</v>
      </c>
      <c r="B95" s="206">
        <f>'TAB4.4.3'!D$11</f>
        <v>0</v>
      </c>
      <c r="C95" s="143">
        <f>$B95*C$12*12</f>
        <v>0</v>
      </c>
      <c r="D95" s="143">
        <f t="shared" si="60"/>
        <v>0</v>
      </c>
      <c r="E95" s="143">
        <f t="shared" si="60"/>
        <v>0</v>
      </c>
      <c r="F95" s="143">
        <f>$B95*F$12*12</f>
        <v>0</v>
      </c>
      <c r="G95" s="143">
        <f t="shared" si="60"/>
        <v>0</v>
      </c>
      <c r="H95" s="143">
        <f t="shared" si="60"/>
        <v>0</v>
      </c>
      <c r="I95" s="143">
        <f t="shared" si="60"/>
        <v>0</v>
      </c>
      <c r="J95" s="143">
        <f t="shared" si="60"/>
        <v>0</v>
      </c>
    </row>
    <row r="96" spans="1:10" s="1" customFormat="1" ht="14.4" x14ac:dyDescent="0.35">
      <c r="A96" s="51" t="s">
        <v>253</v>
      </c>
      <c r="B96" s="153"/>
      <c r="C96" s="153"/>
      <c r="D96" s="153"/>
      <c r="E96" s="153"/>
      <c r="F96" s="153"/>
      <c r="G96" s="153"/>
      <c r="H96" s="153"/>
      <c r="I96" s="153"/>
      <c r="J96" s="153"/>
    </row>
    <row r="97" spans="1:10" s="1" customFormat="1" ht="14.4" x14ac:dyDescent="0.35">
      <c r="A97" s="51" t="s">
        <v>267</v>
      </c>
      <c r="B97" s="143">
        <f>'TAB4.4.3'!D$14</f>
        <v>0</v>
      </c>
      <c r="C97" s="143">
        <f>$B97</f>
        <v>0</v>
      </c>
      <c r="D97" s="143">
        <f t="shared" ref="D97:J97" si="61">$B97</f>
        <v>0</v>
      </c>
      <c r="E97" s="143">
        <f t="shared" si="61"/>
        <v>0</v>
      </c>
      <c r="F97" s="143">
        <f>$B97</f>
        <v>0</v>
      </c>
      <c r="G97" s="143">
        <f t="shared" si="61"/>
        <v>0</v>
      </c>
      <c r="H97" s="143">
        <f t="shared" si="61"/>
        <v>0</v>
      </c>
      <c r="I97" s="143">
        <f t="shared" si="61"/>
        <v>0</v>
      </c>
      <c r="J97" s="143">
        <f t="shared" si="61"/>
        <v>0</v>
      </c>
    </row>
    <row r="98" spans="1:10" s="1" customFormat="1" ht="14.4" x14ac:dyDescent="0.35">
      <c r="A98" s="51" t="s">
        <v>273</v>
      </c>
      <c r="B98" s="105"/>
      <c r="C98" s="143">
        <f>SUM(C99:C100)</f>
        <v>0</v>
      </c>
      <c r="D98" s="143">
        <f t="shared" ref="D98:E98" si="62">SUM(D99:D100)</f>
        <v>0</v>
      </c>
      <c r="E98" s="143">
        <f t="shared" si="62"/>
        <v>0</v>
      </c>
      <c r="F98" s="143">
        <f>SUM(F99:F100)</f>
        <v>0</v>
      </c>
      <c r="G98" s="143">
        <f t="shared" ref="G98:J98" si="63">SUM(G99:G100)</f>
        <v>0</v>
      </c>
      <c r="H98" s="143">
        <f t="shared" si="63"/>
        <v>0</v>
      </c>
      <c r="I98" s="143">
        <f t="shared" si="63"/>
        <v>0</v>
      </c>
      <c r="J98" s="143">
        <f t="shared" si="63"/>
        <v>0</v>
      </c>
    </row>
    <row r="99" spans="1:10" s="1" customFormat="1" ht="14.4" x14ac:dyDescent="0.35">
      <c r="A99" s="52" t="s">
        <v>88</v>
      </c>
      <c r="B99" s="206">
        <f>'TAB4.4.3'!D$17</f>
        <v>0</v>
      </c>
      <c r="C99" s="143">
        <f>$B99*C$7</f>
        <v>0</v>
      </c>
      <c r="D99" s="143">
        <f t="shared" ref="D99:J99" si="64">$B99*D$7</f>
        <v>0</v>
      </c>
      <c r="E99" s="143">
        <f t="shared" si="64"/>
        <v>0</v>
      </c>
      <c r="F99" s="143">
        <f>$B99*F$7</f>
        <v>0</v>
      </c>
      <c r="G99" s="143">
        <f t="shared" si="64"/>
        <v>0</v>
      </c>
      <c r="H99" s="143">
        <f t="shared" si="64"/>
        <v>0</v>
      </c>
      <c r="I99" s="143">
        <f t="shared" si="64"/>
        <v>0</v>
      </c>
      <c r="J99" s="143">
        <f t="shared" si="64"/>
        <v>0</v>
      </c>
    </row>
    <row r="100" spans="1:10" s="1" customFormat="1" ht="14.4" x14ac:dyDescent="0.35">
      <c r="A100" s="52" t="s">
        <v>15</v>
      </c>
      <c r="B100" s="206">
        <f>'TAB4.4.3'!D$18</f>
        <v>0</v>
      </c>
      <c r="C100" s="143">
        <f>$B100*C$8</f>
        <v>0</v>
      </c>
      <c r="D100" s="143">
        <f t="shared" ref="D100:J100" si="65">$B100*D$8</f>
        <v>0</v>
      </c>
      <c r="E100" s="143">
        <f t="shared" si="65"/>
        <v>0</v>
      </c>
      <c r="F100" s="143">
        <f>$B100*F$8</f>
        <v>0</v>
      </c>
      <c r="G100" s="143">
        <f t="shared" si="65"/>
        <v>0</v>
      </c>
      <c r="H100" s="143">
        <f t="shared" si="65"/>
        <v>0</v>
      </c>
      <c r="I100" s="143">
        <f t="shared" si="65"/>
        <v>0</v>
      </c>
      <c r="J100" s="143">
        <f t="shared" si="65"/>
        <v>0</v>
      </c>
    </row>
    <row r="101" spans="1:10" s="1" customFormat="1" ht="14.4" x14ac:dyDescent="0.35">
      <c r="A101" s="201" t="s">
        <v>18</v>
      </c>
      <c r="B101" s="206">
        <f>'TAB4.4.3'!D$20</f>
        <v>0</v>
      </c>
      <c r="C101" s="143">
        <f>$B101*C$11</f>
        <v>0</v>
      </c>
      <c r="D101" s="143">
        <f t="shared" ref="D101:J101" si="66">$B101*D$11</f>
        <v>0</v>
      </c>
      <c r="E101" s="143">
        <f t="shared" si="66"/>
        <v>0</v>
      </c>
      <c r="F101" s="143">
        <f>$B101*F$11</f>
        <v>0</v>
      </c>
      <c r="G101" s="143">
        <f t="shared" si="66"/>
        <v>0</v>
      </c>
      <c r="H101" s="143">
        <f t="shared" si="66"/>
        <v>0</v>
      </c>
      <c r="I101" s="143">
        <f t="shared" si="66"/>
        <v>0</v>
      </c>
      <c r="J101" s="143">
        <f t="shared" si="66"/>
        <v>0</v>
      </c>
    </row>
    <row r="102" spans="1:10" s="1" customFormat="1" ht="14.4" x14ac:dyDescent="0.35">
      <c r="A102" s="201" t="s">
        <v>90</v>
      </c>
      <c r="B102" s="206"/>
      <c r="C102" s="143">
        <f>SUM(C103:C105)</f>
        <v>0</v>
      </c>
      <c r="D102" s="143">
        <f t="shared" ref="D102:J102" si="67">SUM(D103:D105)</f>
        <v>0</v>
      </c>
      <c r="E102" s="143">
        <f t="shared" si="67"/>
        <v>0</v>
      </c>
      <c r="F102" s="143">
        <f t="shared" si="67"/>
        <v>0</v>
      </c>
      <c r="G102" s="143">
        <f t="shared" si="67"/>
        <v>0</v>
      </c>
      <c r="H102" s="143">
        <f t="shared" si="67"/>
        <v>0</v>
      </c>
      <c r="I102" s="143">
        <f t="shared" si="67"/>
        <v>0</v>
      </c>
      <c r="J102" s="143">
        <f t="shared" si="67"/>
        <v>0</v>
      </c>
    </row>
    <row r="103" spans="1:10" s="1" customFormat="1" ht="14.4" x14ac:dyDescent="0.35">
      <c r="A103" s="51" t="s">
        <v>4</v>
      </c>
      <c r="B103" s="206">
        <f>'TAB4.4.3'!D$22</f>
        <v>0</v>
      </c>
      <c r="C103" s="143">
        <f>$B103*C$11</f>
        <v>0</v>
      </c>
      <c r="D103" s="143">
        <f t="shared" ref="D103:J106" si="68">$B103*D$11</f>
        <v>0</v>
      </c>
      <c r="E103" s="143">
        <f t="shared" si="68"/>
        <v>0</v>
      </c>
      <c r="F103" s="143">
        <f>$B103*F$11</f>
        <v>0</v>
      </c>
      <c r="G103" s="143">
        <f t="shared" si="68"/>
        <v>0</v>
      </c>
      <c r="H103" s="143">
        <f t="shared" si="68"/>
        <v>0</v>
      </c>
      <c r="I103" s="143">
        <f t="shared" si="68"/>
        <v>0</v>
      </c>
      <c r="J103" s="143">
        <f t="shared" si="68"/>
        <v>0</v>
      </c>
    </row>
    <row r="104" spans="1:10" s="1" customFormat="1" ht="14.4" x14ac:dyDescent="0.35">
      <c r="A104" s="51" t="s">
        <v>106</v>
      </c>
      <c r="B104" s="206">
        <f>'TAB4.4.3'!D$23</f>
        <v>0</v>
      </c>
      <c r="C104" s="143">
        <f>$B104*C$11</f>
        <v>0</v>
      </c>
      <c r="D104" s="143">
        <f t="shared" si="68"/>
        <v>0</v>
      </c>
      <c r="E104" s="143">
        <f t="shared" si="68"/>
        <v>0</v>
      </c>
      <c r="F104" s="143">
        <f>$B104*F$11</f>
        <v>0</v>
      </c>
      <c r="G104" s="143">
        <f t="shared" si="68"/>
        <v>0</v>
      </c>
      <c r="H104" s="143">
        <f t="shared" si="68"/>
        <v>0</v>
      </c>
      <c r="I104" s="143">
        <f t="shared" si="68"/>
        <v>0</v>
      </c>
      <c r="J104" s="143">
        <f t="shared" si="68"/>
        <v>0</v>
      </c>
    </row>
    <row r="105" spans="1:10" s="1" customFormat="1" ht="14.4" x14ac:dyDescent="0.35">
      <c r="A105" s="51" t="s">
        <v>108</v>
      </c>
      <c r="B105" s="206">
        <f>'TAB4.4.3'!D$24</f>
        <v>0</v>
      </c>
      <c r="C105" s="143">
        <f>$B105*C$11</f>
        <v>0</v>
      </c>
      <c r="D105" s="143">
        <f t="shared" si="68"/>
        <v>0</v>
      </c>
      <c r="E105" s="143">
        <f t="shared" si="68"/>
        <v>0</v>
      </c>
      <c r="F105" s="143">
        <f>$B105*F$11</f>
        <v>0</v>
      </c>
      <c r="G105" s="143">
        <f t="shared" si="68"/>
        <v>0</v>
      </c>
      <c r="H105" s="143">
        <f t="shared" si="68"/>
        <v>0</v>
      </c>
      <c r="I105" s="143">
        <f t="shared" si="68"/>
        <v>0</v>
      </c>
      <c r="J105" s="143">
        <f t="shared" si="68"/>
        <v>0</v>
      </c>
    </row>
    <row r="106" spans="1:10" s="1" customFormat="1" ht="14.4" x14ac:dyDescent="0.35">
      <c r="A106" s="201" t="s">
        <v>91</v>
      </c>
      <c r="B106" s="206">
        <f>'TAB4.4.3'!D$25</f>
        <v>0</v>
      </c>
      <c r="C106" s="143">
        <f>$B106*C$11</f>
        <v>0</v>
      </c>
      <c r="D106" s="143">
        <f t="shared" si="68"/>
        <v>0</v>
      </c>
      <c r="E106" s="143">
        <f t="shared" si="68"/>
        <v>0</v>
      </c>
      <c r="F106" s="143">
        <f>$B106*F$11</f>
        <v>0</v>
      </c>
      <c r="G106" s="143">
        <f t="shared" si="68"/>
        <v>0</v>
      </c>
      <c r="H106" s="143">
        <f t="shared" si="68"/>
        <v>0</v>
      </c>
      <c r="I106" s="143">
        <f t="shared" si="68"/>
        <v>0</v>
      </c>
      <c r="J106" s="143">
        <f t="shared" si="68"/>
        <v>0</v>
      </c>
    </row>
    <row r="107" spans="1:10" s="1" customFormat="1" ht="14.4" x14ac:dyDescent="0.35">
      <c r="A107" s="227" t="s">
        <v>213</v>
      </c>
      <c r="B107" s="200"/>
      <c r="C107" s="140">
        <f>SUM(C91,C101:C102,C106:C106)</f>
        <v>0</v>
      </c>
      <c r="D107" s="140">
        <f t="shared" ref="D107:J107" si="69">SUM(D91,D101:D102,D106:D106)</f>
        <v>0</v>
      </c>
      <c r="E107" s="140">
        <f t="shared" si="69"/>
        <v>0</v>
      </c>
      <c r="F107" s="140">
        <f t="shared" si="69"/>
        <v>0</v>
      </c>
      <c r="G107" s="140">
        <f t="shared" si="69"/>
        <v>0</v>
      </c>
      <c r="H107" s="140">
        <f t="shared" si="69"/>
        <v>0</v>
      </c>
      <c r="I107" s="140">
        <f t="shared" si="69"/>
        <v>0</v>
      </c>
      <c r="J107" s="140">
        <f t="shared" si="69"/>
        <v>0</v>
      </c>
    </row>
    <row r="108" spans="1:10" s="1" customFormat="1" ht="14.4" x14ac:dyDescent="0.35">
      <c r="A108" s="199" t="s">
        <v>212</v>
      </c>
      <c r="C108" s="29">
        <v>1</v>
      </c>
      <c r="D108" s="29">
        <v>1</v>
      </c>
      <c r="E108" s="29">
        <v>1</v>
      </c>
      <c r="F108" s="29">
        <v>1</v>
      </c>
      <c r="G108" s="29">
        <v>1</v>
      </c>
      <c r="H108" s="29">
        <v>1</v>
      </c>
      <c r="I108" s="29">
        <v>1</v>
      </c>
      <c r="J108" s="29">
        <v>1</v>
      </c>
    </row>
    <row r="109" spans="1:10" s="1" customFormat="1" ht="14.4" x14ac:dyDescent="0.35">
      <c r="A109" s="199" t="s">
        <v>17</v>
      </c>
      <c r="B109" s="200"/>
      <c r="C109" s="140">
        <f>SUM(C106,C101:C102,C97,C98)+C93*C108</f>
        <v>0</v>
      </c>
      <c r="D109" s="140">
        <f t="shared" ref="D109:J109" si="70">SUM(D106,D101:D102,D97,D98)+D93*D108</f>
        <v>0</v>
      </c>
      <c r="E109" s="140">
        <f t="shared" si="70"/>
        <v>0</v>
      </c>
      <c r="F109" s="140">
        <f t="shared" si="70"/>
        <v>0</v>
      </c>
      <c r="G109" s="140">
        <f t="shared" si="70"/>
        <v>0</v>
      </c>
      <c r="H109" s="140">
        <f t="shared" si="70"/>
        <v>0</v>
      </c>
      <c r="I109" s="140">
        <f t="shared" si="70"/>
        <v>0</v>
      </c>
      <c r="J109" s="140">
        <f t="shared" si="70"/>
        <v>0</v>
      </c>
    </row>
    <row r="110" spans="1:10" s="1" customFormat="1" ht="14.4" x14ac:dyDescent="0.35">
      <c r="A110" s="20" t="s">
        <v>506</v>
      </c>
      <c r="B110" s="4"/>
      <c r="C110" s="144">
        <f>C84</f>
        <v>0</v>
      </c>
      <c r="D110" s="144">
        <f t="shared" ref="D110:J110" si="71">D84</f>
        <v>0</v>
      </c>
      <c r="E110" s="144">
        <f t="shared" si="71"/>
        <v>0</v>
      </c>
      <c r="F110" s="144">
        <f t="shared" si="71"/>
        <v>0</v>
      </c>
      <c r="G110" s="144">
        <f t="shared" si="71"/>
        <v>0</v>
      </c>
      <c r="H110" s="144">
        <f t="shared" si="71"/>
        <v>0</v>
      </c>
      <c r="I110" s="144">
        <f t="shared" si="71"/>
        <v>0</v>
      </c>
      <c r="J110" s="144">
        <f t="shared" si="71"/>
        <v>0</v>
      </c>
    </row>
    <row r="111" spans="1:10" s="1" customFormat="1" ht="14.4" x14ac:dyDescent="0.35">
      <c r="A111" s="145" t="s">
        <v>507</v>
      </c>
      <c r="B111" s="146"/>
      <c r="C111" s="147">
        <f>C109-C110</f>
        <v>0</v>
      </c>
      <c r="D111" s="147">
        <f t="shared" ref="D111:J111" si="72">D109-D110</f>
        <v>0</v>
      </c>
      <c r="E111" s="147">
        <f t="shared" si="72"/>
        <v>0</v>
      </c>
      <c r="F111" s="147">
        <f t="shared" si="72"/>
        <v>0</v>
      </c>
      <c r="G111" s="147">
        <f t="shared" si="72"/>
        <v>0</v>
      </c>
      <c r="H111" s="147">
        <f t="shared" si="72"/>
        <v>0</v>
      </c>
      <c r="I111" s="147">
        <f t="shared" si="72"/>
        <v>0</v>
      </c>
      <c r="J111" s="147">
        <f t="shared" si="72"/>
        <v>0</v>
      </c>
    </row>
    <row r="112" spans="1:10" s="1" customFormat="1" ht="15" thickBot="1" x14ac:dyDescent="0.4">
      <c r="A112" s="108" t="s">
        <v>508</v>
      </c>
      <c r="B112" s="109"/>
      <c r="C112" s="296" t="str">
        <f>IFERROR((C111/C110)," ")</f>
        <v xml:space="preserve"> </v>
      </c>
      <c r="D112" s="296" t="str">
        <f t="shared" ref="D112:J112" si="73">IFERROR((D111/D110)," ")</f>
        <v xml:space="preserve"> </v>
      </c>
      <c r="E112" s="296" t="str">
        <f t="shared" si="73"/>
        <v xml:space="preserve"> </v>
      </c>
      <c r="F112" s="296" t="str">
        <f t="shared" si="73"/>
        <v xml:space="preserve"> </v>
      </c>
      <c r="G112" s="296" t="str">
        <f t="shared" si="73"/>
        <v xml:space="preserve"> </v>
      </c>
      <c r="H112" s="296" t="str">
        <f t="shared" si="73"/>
        <v xml:space="preserve"> </v>
      </c>
      <c r="I112" s="296" t="str">
        <f t="shared" si="73"/>
        <v xml:space="preserve"> </v>
      </c>
      <c r="J112" s="296" t="str">
        <f t="shared" si="73"/>
        <v xml:space="preserve"> </v>
      </c>
    </row>
    <row r="113" ht="12.6" thickTop="1" x14ac:dyDescent="0.3"/>
  </sheetData>
  <mergeCells count="6">
    <mergeCell ref="A89:J89"/>
    <mergeCell ref="A5:B5"/>
    <mergeCell ref="A14:J14"/>
    <mergeCell ref="A6:B6"/>
    <mergeCell ref="A39:J39"/>
    <mergeCell ref="A64:J64"/>
  </mergeCells>
  <conditionalFormatting sqref="C33:J33">
    <cfRule type="containsText" dxfId="55" priority="7" operator="containsText" text="ntitulé">
      <formula>NOT(ISERROR(SEARCH("ntitulé",C33)))</formula>
    </cfRule>
    <cfRule type="containsBlanks" dxfId="54" priority="8">
      <formula>LEN(TRIM(C33))=0</formula>
    </cfRule>
  </conditionalFormatting>
  <conditionalFormatting sqref="C35:J35">
    <cfRule type="containsText" dxfId="53" priority="41" operator="containsText" text="ntitulé">
      <formula>NOT(ISERROR(SEARCH("ntitulé",C35)))</formula>
    </cfRule>
    <cfRule type="containsBlanks" dxfId="52" priority="42">
      <formula>LEN(TRIM(C35))=0</formula>
    </cfRule>
  </conditionalFormatting>
  <conditionalFormatting sqref="C58:J58">
    <cfRule type="containsText" dxfId="51" priority="5" operator="containsText" text="ntitulé">
      <formula>NOT(ISERROR(SEARCH("ntitulé",C58)))</formula>
    </cfRule>
    <cfRule type="containsBlanks" dxfId="50" priority="6">
      <formula>LEN(TRIM(C58))=0</formula>
    </cfRule>
  </conditionalFormatting>
  <conditionalFormatting sqref="C60:J60">
    <cfRule type="containsText" dxfId="49" priority="19" operator="containsText" text="ntitulé">
      <formula>NOT(ISERROR(SEARCH("ntitulé",C60)))</formula>
    </cfRule>
    <cfRule type="containsBlanks" dxfId="48" priority="20">
      <formula>LEN(TRIM(C60))=0</formula>
    </cfRule>
  </conditionalFormatting>
  <conditionalFormatting sqref="C83:J83">
    <cfRule type="containsText" dxfId="47" priority="3" operator="containsText" text="ntitulé">
      <formula>NOT(ISERROR(SEARCH("ntitulé",C83)))</formula>
    </cfRule>
    <cfRule type="containsBlanks" dxfId="46" priority="4">
      <formula>LEN(TRIM(C83))=0</formula>
    </cfRule>
  </conditionalFormatting>
  <conditionalFormatting sqref="C85:J85">
    <cfRule type="containsText" dxfId="45" priority="15" operator="containsText" text="ntitulé">
      <formula>NOT(ISERROR(SEARCH("ntitulé",C85)))</formula>
    </cfRule>
    <cfRule type="containsBlanks" dxfId="44" priority="16">
      <formula>LEN(TRIM(C85))=0</formula>
    </cfRule>
  </conditionalFormatting>
  <conditionalFormatting sqref="C108:J108">
    <cfRule type="containsText" dxfId="43" priority="1" operator="containsText" text="ntitulé">
      <formula>NOT(ISERROR(SEARCH("ntitulé",C108)))</formula>
    </cfRule>
    <cfRule type="containsBlanks" dxfId="42" priority="2">
      <formula>LEN(TRIM(C108))=0</formula>
    </cfRule>
  </conditionalFormatting>
  <conditionalFormatting sqref="C110:J110">
    <cfRule type="containsText" dxfId="41" priority="11" operator="containsText" text="ntitulé">
      <formula>NOT(ISERROR(SEARCH("ntitulé",C110)))</formula>
    </cfRule>
    <cfRule type="containsBlanks" dxfId="40" priority="12">
      <formula>LEN(TRIM(C110))=0</formula>
    </cfRule>
  </conditionalFormatting>
  <pageMargins left="0.7" right="0.7" top="0.75" bottom="0.75" header="0.3" footer="0.3"/>
  <pageSetup paperSize="9" scale="94" orientation="landscape"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3:L113"/>
  <sheetViews>
    <sheetView showGridLines="0" topLeftCell="A52" zoomScaleNormal="100" workbookViewId="0">
      <selection activeCell="A13" sqref="A13"/>
    </sheetView>
  </sheetViews>
  <sheetFormatPr baseColWidth="10" defaultColWidth="8.88671875" defaultRowHeight="14.4" x14ac:dyDescent="0.35"/>
  <cols>
    <col min="1" max="1" width="65.6640625" style="1" customWidth="1"/>
    <col min="2" max="2" width="10.33203125" style="1" bestFit="1" customWidth="1"/>
    <col min="3" max="7" width="16.5546875" style="1" customWidth="1"/>
    <col min="8" max="12" width="16.6640625" style="1" customWidth="1"/>
    <col min="13" max="16384" width="8.88671875" style="1"/>
  </cols>
  <sheetData>
    <row r="3" spans="1:12" ht="29.85" customHeight="1" x14ac:dyDescent="0.35">
      <c r="A3" s="32" t="str">
        <f>TAB00!B65&amp;" : "&amp;TAB00!C65</f>
        <v>TAB7.2 : Simulations des coûts de distribution pour les clients-type - niveau MT</v>
      </c>
      <c r="B3" s="14"/>
      <c r="C3" s="14"/>
      <c r="D3" s="14"/>
      <c r="E3" s="14"/>
      <c r="F3" s="14"/>
      <c r="G3" s="14"/>
      <c r="H3" s="14"/>
    </row>
    <row r="5" spans="1:12" x14ac:dyDescent="0.35">
      <c r="A5" s="638" t="s">
        <v>19</v>
      </c>
      <c r="B5" s="639"/>
      <c r="C5" s="6" t="s">
        <v>177</v>
      </c>
      <c r="D5" s="6" t="s">
        <v>178</v>
      </c>
      <c r="E5" s="6" t="s">
        <v>179</v>
      </c>
      <c r="F5" s="6" t="s">
        <v>180</v>
      </c>
      <c r="G5" s="6" t="s">
        <v>181</v>
      </c>
      <c r="H5" s="6" t="s">
        <v>182</v>
      </c>
    </row>
    <row r="6" spans="1:12" s="4" customFormat="1" ht="12" x14ac:dyDescent="0.3">
      <c r="A6" s="638" t="s">
        <v>49</v>
      </c>
      <c r="B6" s="639"/>
      <c r="C6" s="6" t="s">
        <v>277</v>
      </c>
      <c r="D6" s="6" t="s">
        <v>278</v>
      </c>
      <c r="E6" s="6" t="s">
        <v>279</v>
      </c>
      <c r="F6" s="6" t="s">
        <v>280</v>
      </c>
      <c r="G6" s="6" t="s">
        <v>281</v>
      </c>
      <c r="H6" s="6" t="s">
        <v>282</v>
      </c>
      <c r="I6" s="6" t="s">
        <v>283</v>
      </c>
      <c r="J6" s="6" t="s">
        <v>284</v>
      </c>
      <c r="K6" s="6" t="s">
        <v>285</v>
      </c>
      <c r="L6" s="6" t="s">
        <v>286</v>
      </c>
    </row>
    <row r="7" spans="1:12" s="4" customFormat="1" ht="12" x14ac:dyDescent="0.3">
      <c r="A7" s="57" t="s">
        <v>127</v>
      </c>
      <c r="B7" s="57"/>
      <c r="C7" s="105">
        <v>30000</v>
      </c>
      <c r="D7" s="105">
        <v>50000</v>
      </c>
      <c r="E7" s="105">
        <v>160000</v>
      </c>
      <c r="F7" s="105">
        <v>1250000</v>
      </c>
      <c r="G7" s="105">
        <v>2000000</v>
      </c>
      <c r="H7" s="105">
        <v>10000000</v>
      </c>
      <c r="I7" s="105">
        <f>I11</f>
        <v>6000000</v>
      </c>
      <c r="J7" s="105">
        <f t="shared" ref="J7:L7" si="0">J11</f>
        <v>1600000</v>
      </c>
      <c r="K7" s="105">
        <f t="shared" si="0"/>
        <v>475000</v>
      </c>
      <c r="L7" s="105">
        <f t="shared" si="0"/>
        <v>94000</v>
      </c>
    </row>
    <row r="8" spans="1:12" s="4" customFormat="1" ht="12" x14ac:dyDescent="0.3">
      <c r="A8" s="57" t="s">
        <v>20</v>
      </c>
      <c r="B8" s="57"/>
      <c r="C8" s="105">
        <v>0</v>
      </c>
      <c r="D8" s="105">
        <v>0</v>
      </c>
      <c r="E8" s="105">
        <v>0</v>
      </c>
      <c r="F8" s="105">
        <v>0</v>
      </c>
      <c r="G8" s="105">
        <v>0</v>
      </c>
      <c r="H8" s="105">
        <v>0</v>
      </c>
      <c r="I8" s="105">
        <v>0</v>
      </c>
      <c r="J8" s="105">
        <v>0</v>
      </c>
      <c r="K8" s="105">
        <v>0</v>
      </c>
      <c r="L8" s="105">
        <v>0</v>
      </c>
    </row>
    <row r="9" spans="1:12" s="4" customFormat="1" ht="12" x14ac:dyDescent="0.3">
      <c r="A9" s="57" t="s">
        <v>21</v>
      </c>
      <c r="B9" s="57"/>
      <c r="C9" s="105">
        <v>0</v>
      </c>
      <c r="D9" s="105">
        <v>0</v>
      </c>
      <c r="E9" s="105">
        <v>0</v>
      </c>
      <c r="F9" s="105">
        <v>0</v>
      </c>
      <c r="G9" s="105">
        <v>0</v>
      </c>
      <c r="H9" s="105">
        <v>0</v>
      </c>
      <c r="I9" s="105">
        <v>0</v>
      </c>
      <c r="J9" s="105">
        <v>0</v>
      </c>
      <c r="K9" s="105">
        <v>0</v>
      </c>
      <c r="L9" s="105">
        <v>0</v>
      </c>
    </row>
    <row r="10" spans="1:12" s="252" customFormat="1" ht="12" x14ac:dyDescent="0.3">
      <c r="A10" s="254" t="s">
        <v>22</v>
      </c>
      <c r="B10" s="254"/>
      <c r="C10" s="255">
        <v>0</v>
      </c>
      <c r="D10" s="255">
        <v>0</v>
      </c>
      <c r="E10" s="255">
        <v>0</v>
      </c>
      <c r="F10" s="255">
        <v>0</v>
      </c>
      <c r="G10" s="255">
        <v>0</v>
      </c>
      <c r="H10" s="255">
        <v>0</v>
      </c>
      <c r="I10" s="255">
        <v>0</v>
      </c>
      <c r="J10" s="255">
        <v>0</v>
      </c>
      <c r="K10" s="255">
        <v>0</v>
      </c>
      <c r="L10" s="255">
        <v>0</v>
      </c>
    </row>
    <row r="11" spans="1:12" s="4" customFormat="1" ht="12" x14ac:dyDescent="0.3">
      <c r="A11" s="57" t="s">
        <v>23</v>
      </c>
      <c r="B11" s="57"/>
      <c r="C11" s="105">
        <v>30000</v>
      </c>
      <c r="D11" s="105">
        <v>50000</v>
      </c>
      <c r="E11" s="105">
        <v>160000</v>
      </c>
      <c r="F11" s="105">
        <v>1250000</v>
      </c>
      <c r="G11" s="105">
        <v>2000000</v>
      </c>
      <c r="H11" s="105">
        <v>10000000</v>
      </c>
      <c r="I11" s="105">
        <v>6000000</v>
      </c>
      <c r="J11" s="105">
        <v>1600000</v>
      </c>
      <c r="K11" s="105">
        <v>475000</v>
      </c>
      <c r="L11" s="105">
        <v>94000</v>
      </c>
    </row>
    <row r="12" spans="1:12" s="4" customFormat="1" ht="12" x14ac:dyDescent="0.3">
      <c r="A12" s="10" t="s">
        <v>296</v>
      </c>
      <c r="B12" s="57"/>
      <c r="C12" s="137">
        <f>5.9*85%</f>
        <v>5.0150000000000006</v>
      </c>
      <c r="D12" s="137">
        <f>9.8*85%</f>
        <v>8.33</v>
      </c>
      <c r="E12" s="137">
        <f>31.4*85%</f>
        <v>26.689999999999998</v>
      </c>
      <c r="F12" s="137">
        <f>245*85%</f>
        <v>208.25</v>
      </c>
      <c r="G12" s="137">
        <f>392*85%</f>
        <v>333.2</v>
      </c>
      <c r="H12" s="137">
        <f>1959.9*85%</f>
        <v>1665.915</v>
      </c>
      <c r="I12" s="485">
        <v>1700</v>
      </c>
      <c r="J12" s="485">
        <v>500</v>
      </c>
      <c r="K12" s="485">
        <v>160</v>
      </c>
      <c r="L12" s="485">
        <v>44</v>
      </c>
    </row>
    <row r="13" spans="1:12" s="4" customFormat="1" ht="12" x14ac:dyDescent="0.3">
      <c r="A13" s="57" t="s">
        <v>24</v>
      </c>
      <c r="B13" s="57"/>
      <c r="C13" s="105">
        <v>0</v>
      </c>
      <c r="D13" s="105">
        <v>0</v>
      </c>
      <c r="E13" s="105">
        <v>0</v>
      </c>
      <c r="F13" s="105">
        <v>0</v>
      </c>
      <c r="G13" s="105">
        <v>0</v>
      </c>
      <c r="H13" s="211">
        <v>0</v>
      </c>
      <c r="I13" s="7">
        <f>ROUND(I11/1000000,0)*1000000</f>
        <v>6000000</v>
      </c>
      <c r="J13" s="7">
        <f t="shared" ref="J13:L13" si="1">ROUND(J11/1000000,0)*1000000</f>
        <v>2000000</v>
      </c>
      <c r="K13" s="7">
        <f t="shared" si="1"/>
        <v>0</v>
      </c>
      <c r="L13" s="7">
        <f t="shared" si="1"/>
        <v>0</v>
      </c>
    </row>
    <row r="14" spans="1:12" s="57" customFormat="1" ht="16.2" x14ac:dyDescent="0.35">
      <c r="A14" s="635" t="s">
        <v>493</v>
      </c>
      <c r="B14" s="636"/>
      <c r="C14" s="636"/>
      <c r="D14" s="636"/>
      <c r="E14" s="636"/>
      <c r="F14" s="636"/>
      <c r="G14" s="636"/>
      <c r="H14" s="636"/>
      <c r="I14" s="636"/>
      <c r="J14" s="636"/>
      <c r="K14" s="636"/>
      <c r="L14" s="637"/>
    </row>
    <row r="15" spans="1:12" s="8" customFormat="1" ht="24" x14ac:dyDescent="0.35">
      <c r="B15" s="9" t="s">
        <v>25</v>
      </c>
      <c r="C15" s="9" t="str">
        <f t="shared" ref="C15:L15" si="2">"Coût annuel estimé      "&amp;C$6</f>
        <v>Coût annuel estimé      MT1</v>
      </c>
      <c r="D15" s="9" t="str">
        <f t="shared" si="2"/>
        <v>Coût annuel estimé      MT2</v>
      </c>
      <c r="E15" s="9" t="str">
        <f t="shared" si="2"/>
        <v>Coût annuel estimé      MT3</v>
      </c>
      <c r="F15" s="9" t="str">
        <f t="shared" si="2"/>
        <v>Coût annuel estimé      MT4</v>
      </c>
      <c r="G15" s="9" t="str">
        <f t="shared" si="2"/>
        <v>Coût annuel estimé      MT5</v>
      </c>
      <c r="H15" s="9" t="str">
        <f t="shared" si="2"/>
        <v>Coût annuel estimé      MT6</v>
      </c>
      <c r="I15" s="9" t="str">
        <f t="shared" si="2"/>
        <v>Coût annuel estimé      MT7</v>
      </c>
      <c r="J15" s="9" t="str">
        <f t="shared" si="2"/>
        <v>Coût annuel estimé      MT8</v>
      </c>
      <c r="K15" s="9" t="str">
        <f t="shared" si="2"/>
        <v>Coût annuel estimé      MT9</v>
      </c>
      <c r="L15" s="9" t="str">
        <f t="shared" si="2"/>
        <v>Coût annuel estimé      MT10</v>
      </c>
    </row>
    <row r="16" spans="1:12" x14ac:dyDescent="0.35">
      <c r="A16" s="201" t="s">
        <v>11</v>
      </c>
      <c r="B16" s="105"/>
      <c r="C16" s="143">
        <f>SUM(C17,C22:C23)</f>
        <v>0</v>
      </c>
      <c r="D16" s="143">
        <f t="shared" ref="D16:L16" si="3">SUM(D17,D22:D23)</f>
        <v>0</v>
      </c>
      <c r="E16" s="143">
        <f t="shared" si="3"/>
        <v>0</v>
      </c>
      <c r="F16" s="143">
        <f t="shared" si="3"/>
        <v>0</v>
      </c>
      <c r="G16" s="143">
        <f t="shared" si="3"/>
        <v>0</v>
      </c>
      <c r="H16" s="143">
        <f t="shared" si="3"/>
        <v>0</v>
      </c>
      <c r="I16" s="143">
        <f t="shared" si="3"/>
        <v>0</v>
      </c>
      <c r="J16" s="143">
        <f t="shared" si="3"/>
        <v>0</v>
      </c>
      <c r="K16" s="143">
        <f t="shared" si="3"/>
        <v>0</v>
      </c>
      <c r="L16" s="143">
        <f t="shared" si="3"/>
        <v>0</v>
      </c>
    </row>
    <row r="17" spans="1:12" x14ac:dyDescent="0.35">
      <c r="A17" s="51" t="s">
        <v>12</v>
      </c>
      <c r="B17" s="105"/>
      <c r="C17" s="143">
        <f>C18</f>
        <v>0</v>
      </c>
      <c r="D17" s="143">
        <f t="shared" ref="D17:L17" si="4">D18</f>
        <v>0</v>
      </c>
      <c r="E17" s="143">
        <f t="shared" si="4"/>
        <v>0</v>
      </c>
      <c r="F17" s="143">
        <f t="shared" si="4"/>
        <v>0</v>
      </c>
      <c r="G17" s="143">
        <f t="shared" si="4"/>
        <v>0</v>
      </c>
      <c r="H17" s="143">
        <f t="shared" si="4"/>
        <v>0</v>
      </c>
      <c r="I17" s="143">
        <f t="shared" si="4"/>
        <v>0</v>
      </c>
      <c r="J17" s="143">
        <f t="shared" si="4"/>
        <v>0</v>
      </c>
      <c r="K17" s="143">
        <f t="shared" si="4"/>
        <v>0</v>
      </c>
      <c r="L17" s="143">
        <f t="shared" si="4"/>
        <v>0</v>
      </c>
    </row>
    <row r="18" spans="1:12" x14ac:dyDescent="0.35">
      <c r="A18" s="52" t="s">
        <v>13</v>
      </c>
      <c r="B18" s="105"/>
      <c r="C18" s="143">
        <f>SUM(C19:C20)</f>
        <v>0</v>
      </c>
      <c r="D18" s="143">
        <f t="shared" ref="D18:L18" si="5">SUM(D19:D20)</f>
        <v>0</v>
      </c>
      <c r="E18" s="143">
        <f t="shared" si="5"/>
        <v>0</v>
      </c>
      <c r="F18" s="143">
        <f t="shared" si="5"/>
        <v>0</v>
      </c>
      <c r="G18" s="143">
        <f t="shared" si="5"/>
        <v>0</v>
      </c>
      <c r="H18" s="143">
        <f t="shared" si="5"/>
        <v>0</v>
      </c>
      <c r="I18" s="143">
        <f t="shared" si="5"/>
        <v>0</v>
      </c>
      <c r="J18" s="143">
        <f t="shared" si="5"/>
        <v>0</v>
      </c>
      <c r="K18" s="143">
        <f t="shared" si="5"/>
        <v>0</v>
      </c>
      <c r="L18" s="143">
        <f t="shared" si="5"/>
        <v>0</v>
      </c>
    </row>
    <row r="19" spans="1:12" x14ac:dyDescent="0.35">
      <c r="A19" s="202" t="s">
        <v>189</v>
      </c>
      <c r="B19" s="206">
        <f>'TAB4.1.3'!G$10</f>
        <v>0</v>
      </c>
      <c r="C19" s="143">
        <f>$B19*C$12*12</f>
        <v>0</v>
      </c>
      <c r="D19" s="143">
        <f>$B19*D$12*12</f>
        <v>0</v>
      </c>
      <c r="E19" s="143">
        <f t="shared" ref="E19:L20" si="6">$B19*E$12*12</f>
        <v>0</v>
      </c>
      <c r="F19" s="143">
        <f t="shared" si="6"/>
        <v>0</v>
      </c>
      <c r="G19" s="143">
        <f t="shared" si="6"/>
        <v>0</v>
      </c>
      <c r="H19" s="143">
        <f t="shared" si="6"/>
        <v>0</v>
      </c>
      <c r="I19" s="143">
        <f t="shared" si="6"/>
        <v>0</v>
      </c>
      <c r="J19" s="143">
        <f t="shared" si="6"/>
        <v>0</v>
      </c>
      <c r="K19" s="143">
        <f t="shared" si="6"/>
        <v>0</v>
      </c>
      <c r="L19" s="143">
        <f t="shared" si="6"/>
        <v>0</v>
      </c>
    </row>
    <row r="20" spans="1:12" x14ac:dyDescent="0.35">
      <c r="A20" s="202" t="s">
        <v>190</v>
      </c>
      <c r="B20" s="206">
        <f>'TAB4.1.3'!G$11</f>
        <v>0</v>
      </c>
      <c r="C20" s="143">
        <f>$B20*C$12*12</f>
        <v>0</v>
      </c>
      <c r="D20" s="143">
        <f>$B20*D$12*12</f>
        <v>0</v>
      </c>
      <c r="E20" s="143">
        <f t="shared" si="6"/>
        <v>0</v>
      </c>
      <c r="F20" s="143">
        <f t="shared" si="6"/>
        <v>0</v>
      </c>
      <c r="G20" s="143">
        <f t="shared" si="6"/>
        <v>0</v>
      </c>
      <c r="H20" s="143">
        <f t="shared" si="6"/>
        <v>0</v>
      </c>
      <c r="I20" s="143">
        <f t="shared" si="6"/>
        <v>0</v>
      </c>
      <c r="J20" s="143">
        <f t="shared" si="6"/>
        <v>0</v>
      </c>
      <c r="K20" s="143">
        <f t="shared" si="6"/>
        <v>0</v>
      </c>
      <c r="L20" s="143">
        <f t="shared" si="6"/>
        <v>0</v>
      </c>
    </row>
    <row r="21" spans="1:12" x14ac:dyDescent="0.35">
      <c r="A21" s="51" t="s">
        <v>253</v>
      </c>
      <c r="B21" s="153"/>
      <c r="C21" s="153"/>
      <c r="D21" s="153"/>
      <c r="E21" s="153"/>
      <c r="F21" s="153"/>
      <c r="G21" s="153"/>
      <c r="H21" s="153"/>
      <c r="I21" s="153"/>
      <c r="J21" s="153"/>
      <c r="K21" s="153"/>
      <c r="L21" s="153"/>
    </row>
    <row r="22" spans="1:12" x14ac:dyDescent="0.35">
      <c r="A22" s="51" t="s">
        <v>267</v>
      </c>
      <c r="B22" s="143">
        <f>'TAB4.1.3'!G$14</f>
        <v>0</v>
      </c>
      <c r="C22" s="143">
        <f>$B22</f>
        <v>0</v>
      </c>
      <c r="D22" s="143">
        <f t="shared" ref="D22:L22" si="7">$B22</f>
        <v>0</v>
      </c>
      <c r="E22" s="143">
        <f t="shared" si="7"/>
        <v>0</v>
      </c>
      <c r="F22" s="143">
        <f t="shared" si="7"/>
        <v>0</v>
      </c>
      <c r="G22" s="143">
        <f t="shared" si="7"/>
        <v>0</v>
      </c>
      <c r="H22" s="143">
        <f t="shared" si="7"/>
        <v>0</v>
      </c>
      <c r="I22" s="143">
        <f t="shared" si="7"/>
        <v>0</v>
      </c>
      <c r="J22" s="143">
        <f t="shared" si="7"/>
        <v>0</v>
      </c>
      <c r="K22" s="143">
        <f t="shared" si="7"/>
        <v>0</v>
      </c>
      <c r="L22" s="143">
        <f t="shared" si="7"/>
        <v>0</v>
      </c>
    </row>
    <row r="23" spans="1:12" x14ac:dyDescent="0.35">
      <c r="A23" s="51" t="s">
        <v>273</v>
      </c>
      <c r="B23" s="105"/>
      <c r="C23" s="143">
        <f>SUM(C24:C25)</f>
        <v>0</v>
      </c>
      <c r="D23" s="143">
        <f t="shared" ref="D23:L23" si="8">SUM(D24:D25)</f>
        <v>0</v>
      </c>
      <c r="E23" s="143">
        <f t="shared" si="8"/>
        <v>0</v>
      </c>
      <c r="F23" s="143">
        <f t="shared" si="8"/>
        <v>0</v>
      </c>
      <c r="G23" s="143">
        <f t="shared" si="8"/>
        <v>0</v>
      </c>
      <c r="H23" s="143">
        <f t="shared" si="8"/>
        <v>0</v>
      </c>
      <c r="I23" s="143">
        <f t="shared" si="8"/>
        <v>0</v>
      </c>
      <c r="J23" s="143">
        <f t="shared" si="8"/>
        <v>0</v>
      </c>
      <c r="K23" s="143">
        <f t="shared" si="8"/>
        <v>0</v>
      </c>
      <c r="L23" s="143">
        <f t="shared" si="8"/>
        <v>0</v>
      </c>
    </row>
    <row r="24" spans="1:12" x14ac:dyDescent="0.35">
      <c r="A24" s="52" t="s">
        <v>88</v>
      </c>
      <c r="B24" s="206">
        <f>'TAB4.1.3'!G$17</f>
        <v>0</v>
      </c>
      <c r="C24" s="143">
        <f>$B24*C$7</f>
        <v>0</v>
      </c>
      <c r="D24" s="143">
        <f t="shared" ref="D24:L24" si="9">$B24*D$7</f>
        <v>0</v>
      </c>
      <c r="E24" s="143">
        <f t="shared" si="9"/>
        <v>0</v>
      </c>
      <c r="F24" s="143">
        <f t="shared" si="9"/>
        <v>0</v>
      </c>
      <c r="G24" s="143">
        <f t="shared" si="9"/>
        <v>0</v>
      </c>
      <c r="H24" s="143">
        <f t="shared" si="9"/>
        <v>0</v>
      </c>
      <c r="I24" s="143">
        <f t="shared" si="9"/>
        <v>0</v>
      </c>
      <c r="J24" s="143">
        <f t="shared" si="9"/>
        <v>0</v>
      </c>
      <c r="K24" s="143">
        <f t="shared" si="9"/>
        <v>0</v>
      </c>
      <c r="L24" s="143">
        <f t="shared" si="9"/>
        <v>0</v>
      </c>
    </row>
    <row r="25" spans="1:12" x14ac:dyDescent="0.35">
      <c r="A25" s="52" t="s">
        <v>15</v>
      </c>
      <c r="B25" s="206">
        <f>'TAB4.1.3'!G$18</f>
        <v>0</v>
      </c>
      <c r="C25" s="143">
        <f>$B25*C$8</f>
        <v>0</v>
      </c>
      <c r="D25" s="143">
        <f t="shared" ref="D25:L25" si="10">$B25*D$8</f>
        <v>0</v>
      </c>
      <c r="E25" s="143">
        <f t="shared" si="10"/>
        <v>0</v>
      </c>
      <c r="F25" s="143">
        <f t="shared" si="10"/>
        <v>0</v>
      </c>
      <c r="G25" s="143">
        <f t="shared" si="10"/>
        <v>0</v>
      </c>
      <c r="H25" s="143">
        <f t="shared" si="10"/>
        <v>0</v>
      </c>
      <c r="I25" s="143">
        <f t="shared" si="10"/>
        <v>0</v>
      </c>
      <c r="J25" s="143">
        <f t="shared" si="10"/>
        <v>0</v>
      </c>
      <c r="K25" s="143">
        <f t="shared" si="10"/>
        <v>0</v>
      </c>
      <c r="L25" s="143">
        <f t="shared" si="10"/>
        <v>0</v>
      </c>
    </row>
    <row r="26" spans="1:12" x14ac:dyDescent="0.35">
      <c r="A26" s="201" t="s">
        <v>18</v>
      </c>
      <c r="B26" s="206">
        <f>'TAB4.1.3'!G$20</f>
        <v>0</v>
      </c>
      <c r="C26" s="143">
        <f>$B26*C$11</f>
        <v>0</v>
      </c>
      <c r="D26" s="143">
        <f t="shared" ref="D26:L26" si="11">$B26*D$11</f>
        <v>0</v>
      </c>
      <c r="E26" s="143">
        <f t="shared" si="11"/>
        <v>0</v>
      </c>
      <c r="F26" s="143">
        <f t="shared" si="11"/>
        <v>0</v>
      </c>
      <c r="G26" s="143">
        <f t="shared" si="11"/>
        <v>0</v>
      </c>
      <c r="H26" s="143">
        <f t="shared" si="11"/>
        <v>0</v>
      </c>
      <c r="I26" s="143">
        <f t="shared" si="11"/>
        <v>0</v>
      </c>
      <c r="J26" s="143">
        <f t="shared" si="11"/>
        <v>0</v>
      </c>
      <c r="K26" s="143">
        <f t="shared" si="11"/>
        <v>0</v>
      </c>
      <c r="L26" s="143">
        <f t="shared" si="11"/>
        <v>0</v>
      </c>
    </row>
    <row r="27" spans="1:12" x14ac:dyDescent="0.35">
      <c r="A27" s="201" t="s">
        <v>90</v>
      </c>
      <c r="B27" s="206"/>
      <c r="C27" s="143">
        <f>SUM(C28:C30)</f>
        <v>0</v>
      </c>
      <c r="D27" s="143">
        <f t="shared" ref="D27:L27" si="12">SUM(D28:D30)</f>
        <v>0</v>
      </c>
      <c r="E27" s="143">
        <f t="shared" si="12"/>
        <v>0</v>
      </c>
      <c r="F27" s="143">
        <f t="shared" si="12"/>
        <v>0</v>
      </c>
      <c r="G27" s="143">
        <f t="shared" si="12"/>
        <v>0</v>
      </c>
      <c r="H27" s="143">
        <f t="shared" si="12"/>
        <v>0</v>
      </c>
      <c r="I27" s="143">
        <f>SUM(I28:I30)</f>
        <v>0</v>
      </c>
      <c r="J27" s="143">
        <f t="shared" si="12"/>
        <v>0</v>
      </c>
      <c r="K27" s="143">
        <f t="shared" si="12"/>
        <v>0</v>
      </c>
      <c r="L27" s="143">
        <f t="shared" si="12"/>
        <v>0</v>
      </c>
    </row>
    <row r="28" spans="1:12" x14ac:dyDescent="0.35">
      <c r="A28" s="51" t="s">
        <v>4</v>
      </c>
      <c r="B28" s="206">
        <f>'TAB4.1.3'!G$22</f>
        <v>0</v>
      </c>
      <c r="C28" s="143">
        <f>$B28*C$11</f>
        <v>0</v>
      </c>
      <c r="D28" s="143">
        <f t="shared" ref="D28:L31" si="13">$B28*D$11</f>
        <v>0</v>
      </c>
      <c r="E28" s="143">
        <f t="shared" si="13"/>
        <v>0</v>
      </c>
      <c r="F28" s="143">
        <f t="shared" si="13"/>
        <v>0</v>
      </c>
      <c r="G28" s="143">
        <f t="shared" si="13"/>
        <v>0</v>
      </c>
      <c r="H28" s="143">
        <f t="shared" si="13"/>
        <v>0</v>
      </c>
      <c r="I28" s="143">
        <f t="shared" si="13"/>
        <v>0</v>
      </c>
      <c r="J28" s="143">
        <f t="shared" si="13"/>
        <v>0</v>
      </c>
      <c r="K28" s="143">
        <f t="shared" si="13"/>
        <v>0</v>
      </c>
      <c r="L28" s="143">
        <f t="shared" si="13"/>
        <v>0</v>
      </c>
    </row>
    <row r="29" spans="1:12" x14ac:dyDescent="0.35">
      <c r="A29" s="51" t="s">
        <v>106</v>
      </c>
      <c r="B29" s="206">
        <f>'TAB4.1.3'!G$23</f>
        <v>0</v>
      </c>
      <c r="C29" s="143">
        <f>$B29*C$11</f>
        <v>0</v>
      </c>
      <c r="D29" s="143">
        <f t="shared" si="13"/>
        <v>0</v>
      </c>
      <c r="E29" s="143">
        <f t="shared" si="13"/>
        <v>0</v>
      </c>
      <c r="F29" s="143">
        <f t="shared" si="13"/>
        <v>0</v>
      </c>
      <c r="G29" s="143">
        <f t="shared" si="13"/>
        <v>0</v>
      </c>
      <c r="H29" s="143">
        <f t="shared" si="13"/>
        <v>0</v>
      </c>
      <c r="I29" s="143">
        <f>$B29*I$11</f>
        <v>0</v>
      </c>
      <c r="J29" s="143">
        <f t="shared" si="13"/>
        <v>0</v>
      </c>
      <c r="K29" s="143">
        <f t="shared" si="13"/>
        <v>0</v>
      </c>
      <c r="L29" s="143">
        <f t="shared" si="13"/>
        <v>0</v>
      </c>
    </row>
    <row r="30" spans="1:12" x14ac:dyDescent="0.35">
      <c r="A30" s="51" t="s">
        <v>108</v>
      </c>
      <c r="B30" s="206">
        <f>'TAB4.1.3'!G$24</f>
        <v>0</v>
      </c>
      <c r="C30" s="143">
        <f>$B30*C$11</f>
        <v>0</v>
      </c>
      <c r="D30" s="143">
        <f t="shared" si="13"/>
        <v>0</v>
      </c>
      <c r="E30" s="143">
        <f t="shared" si="13"/>
        <v>0</v>
      </c>
      <c r="F30" s="143">
        <f t="shared" si="13"/>
        <v>0</v>
      </c>
      <c r="G30" s="143">
        <f t="shared" si="13"/>
        <v>0</v>
      </c>
      <c r="H30" s="143">
        <f t="shared" si="13"/>
        <v>0</v>
      </c>
      <c r="I30" s="143">
        <f t="shared" si="13"/>
        <v>0</v>
      </c>
      <c r="J30" s="143">
        <f t="shared" si="13"/>
        <v>0</v>
      </c>
      <c r="K30" s="143">
        <f t="shared" si="13"/>
        <v>0</v>
      </c>
      <c r="L30" s="143">
        <f t="shared" si="13"/>
        <v>0</v>
      </c>
    </row>
    <row r="31" spans="1:12" x14ac:dyDescent="0.35">
      <c r="A31" s="201" t="s">
        <v>91</v>
      </c>
      <c r="B31" s="206">
        <f>'TAB4.1.3'!G$25</f>
        <v>0</v>
      </c>
      <c r="C31" s="143">
        <f>$B31*C$11</f>
        <v>0</v>
      </c>
      <c r="D31" s="143">
        <f t="shared" si="13"/>
        <v>0</v>
      </c>
      <c r="E31" s="143">
        <f t="shared" si="13"/>
        <v>0</v>
      </c>
      <c r="F31" s="143">
        <f t="shared" si="13"/>
        <v>0</v>
      </c>
      <c r="G31" s="143">
        <f t="shared" si="13"/>
        <v>0</v>
      </c>
      <c r="H31" s="143">
        <f t="shared" si="13"/>
        <v>0</v>
      </c>
      <c r="I31" s="143">
        <f t="shared" si="13"/>
        <v>0</v>
      </c>
      <c r="J31" s="143">
        <f t="shared" si="13"/>
        <v>0</v>
      </c>
      <c r="K31" s="143">
        <f t="shared" si="13"/>
        <v>0</v>
      </c>
      <c r="L31" s="143">
        <f t="shared" si="13"/>
        <v>0</v>
      </c>
    </row>
    <row r="32" spans="1:12" x14ac:dyDescent="0.35">
      <c r="A32" s="227" t="s">
        <v>213</v>
      </c>
      <c r="B32" s="200"/>
      <c r="C32" s="140">
        <f>SUM(C16,C26:C27,C31:C31)</f>
        <v>0</v>
      </c>
      <c r="D32" s="140">
        <f t="shared" ref="D32:L32" si="14">SUM(D16,D26:D27,D31:D31)</f>
        <v>0</v>
      </c>
      <c r="E32" s="140">
        <f t="shared" si="14"/>
        <v>0</v>
      </c>
      <c r="F32" s="140">
        <f t="shared" si="14"/>
        <v>0</v>
      </c>
      <c r="G32" s="140">
        <f t="shared" si="14"/>
        <v>0</v>
      </c>
      <c r="H32" s="140">
        <f t="shared" si="14"/>
        <v>0</v>
      </c>
      <c r="I32" s="140">
        <f t="shared" si="14"/>
        <v>0</v>
      </c>
      <c r="J32" s="140">
        <f t="shared" si="14"/>
        <v>0</v>
      </c>
      <c r="K32" s="140">
        <f t="shared" si="14"/>
        <v>0</v>
      </c>
      <c r="L32" s="140">
        <f t="shared" si="14"/>
        <v>0</v>
      </c>
    </row>
    <row r="33" spans="1:12" x14ac:dyDescent="0.35">
      <c r="A33" s="199" t="s">
        <v>212</v>
      </c>
      <c r="C33" s="29">
        <v>1</v>
      </c>
      <c r="D33" s="29">
        <v>1</v>
      </c>
      <c r="E33" s="29">
        <v>1</v>
      </c>
      <c r="F33" s="29">
        <v>1</v>
      </c>
      <c r="G33" s="29">
        <v>1</v>
      </c>
      <c r="H33" s="29">
        <v>1</v>
      </c>
      <c r="I33" s="29">
        <v>1</v>
      </c>
      <c r="J33" s="29">
        <v>1</v>
      </c>
      <c r="K33" s="29">
        <v>1</v>
      </c>
      <c r="L33" s="29">
        <v>1</v>
      </c>
    </row>
    <row r="34" spans="1:12" x14ac:dyDescent="0.35">
      <c r="A34" s="199" t="s">
        <v>17</v>
      </c>
      <c r="B34" s="200"/>
      <c r="C34" s="140">
        <f>SUM(C26:C27,C31:C31,C22:C23)+C18*C33</f>
        <v>0</v>
      </c>
      <c r="D34" s="140">
        <f t="shared" ref="D34:L34" si="15">SUM(D26:D27,D31:D31,D22:D23)+D18*D33</f>
        <v>0</v>
      </c>
      <c r="E34" s="140">
        <f t="shared" si="15"/>
        <v>0</v>
      </c>
      <c r="F34" s="140">
        <f t="shared" si="15"/>
        <v>0</v>
      </c>
      <c r="G34" s="140">
        <f t="shared" si="15"/>
        <v>0</v>
      </c>
      <c r="H34" s="140">
        <f t="shared" si="15"/>
        <v>0</v>
      </c>
      <c r="I34" s="140">
        <f t="shared" si="15"/>
        <v>0</v>
      </c>
      <c r="J34" s="140">
        <f t="shared" si="15"/>
        <v>0</v>
      </c>
      <c r="K34" s="140">
        <f t="shared" si="15"/>
        <v>0</v>
      </c>
      <c r="L34" s="140">
        <f t="shared" si="15"/>
        <v>0</v>
      </c>
    </row>
    <row r="35" spans="1:12" x14ac:dyDescent="0.35">
      <c r="A35" s="20" t="s">
        <v>494</v>
      </c>
      <c r="B35" s="4"/>
      <c r="C35" s="144"/>
      <c r="D35" s="144"/>
      <c r="E35" s="144"/>
      <c r="F35" s="144"/>
      <c r="G35" s="144"/>
      <c r="H35" s="144"/>
      <c r="I35" s="144"/>
      <c r="J35" s="144"/>
      <c r="K35" s="144"/>
      <c r="L35" s="144"/>
    </row>
    <row r="36" spans="1:12" x14ac:dyDescent="0.35">
      <c r="A36" s="145" t="s">
        <v>495</v>
      </c>
      <c r="B36" s="146"/>
      <c r="C36" s="147">
        <f>C34-C35</f>
        <v>0</v>
      </c>
      <c r="D36" s="147">
        <f t="shared" ref="D36:L36" si="16">D34-D35</f>
        <v>0</v>
      </c>
      <c r="E36" s="147">
        <f t="shared" si="16"/>
        <v>0</v>
      </c>
      <c r="F36" s="147">
        <f t="shared" si="16"/>
        <v>0</v>
      </c>
      <c r="G36" s="147">
        <f t="shared" si="16"/>
        <v>0</v>
      </c>
      <c r="H36" s="147">
        <f t="shared" si="16"/>
        <v>0</v>
      </c>
      <c r="I36" s="147">
        <f t="shared" si="16"/>
        <v>0</v>
      </c>
      <c r="J36" s="147">
        <f t="shared" si="16"/>
        <v>0</v>
      </c>
      <c r="K36" s="147">
        <f t="shared" si="16"/>
        <v>0</v>
      </c>
      <c r="L36" s="147">
        <f t="shared" si="16"/>
        <v>0</v>
      </c>
    </row>
    <row r="37" spans="1:12" ht="15" thickBot="1" x14ac:dyDescent="0.4">
      <c r="A37" s="108" t="s">
        <v>496</v>
      </c>
      <c r="B37" s="109"/>
      <c r="C37" s="207" t="str">
        <f>IFERROR((C36/C35)," ")</f>
        <v xml:space="preserve"> </v>
      </c>
      <c r="D37" s="207" t="str">
        <f t="shared" ref="D37:L37" si="17">IFERROR((D36/D35)," ")</f>
        <v xml:space="preserve"> </v>
      </c>
      <c r="E37" s="207" t="str">
        <f t="shared" si="17"/>
        <v xml:space="preserve"> </v>
      </c>
      <c r="F37" s="207" t="str">
        <f t="shared" si="17"/>
        <v xml:space="preserve"> </v>
      </c>
      <c r="G37" s="207" t="str">
        <f t="shared" si="17"/>
        <v xml:space="preserve"> </v>
      </c>
      <c r="H37" s="207" t="str">
        <f t="shared" si="17"/>
        <v xml:space="preserve"> </v>
      </c>
      <c r="I37" s="207" t="str">
        <f t="shared" si="17"/>
        <v xml:space="preserve"> </v>
      </c>
      <c r="J37" s="207" t="str">
        <f t="shared" si="17"/>
        <v xml:space="preserve"> </v>
      </c>
      <c r="K37" s="207" t="str">
        <f t="shared" si="17"/>
        <v xml:space="preserve"> </v>
      </c>
      <c r="L37" s="207" t="str">
        <f t="shared" si="17"/>
        <v xml:space="preserve"> </v>
      </c>
    </row>
    <row r="38" spans="1:12" ht="15" thickTop="1" x14ac:dyDescent="0.35"/>
    <row r="39" spans="1:12" s="57" customFormat="1" ht="16.2" x14ac:dyDescent="0.35">
      <c r="A39" s="635" t="s">
        <v>497</v>
      </c>
      <c r="B39" s="636"/>
      <c r="C39" s="636"/>
      <c r="D39" s="636"/>
      <c r="E39" s="636"/>
      <c r="F39" s="636"/>
      <c r="G39" s="636"/>
      <c r="H39" s="636"/>
      <c r="I39" s="636"/>
      <c r="J39" s="636"/>
      <c r="K39" s="636"/>
      <c r="L39" s="637"/>
    </row>
    <row r="40" spans="1:12" s="8" customFormat="1" ht="24" x14ac:dyDescent="0.35">
      <c r="B40" s="9" t="s">
        <v>25</v>
      </c>
      <c r="C40" s="9" t="str">
        <f t="shared" ref="C40:L40" si="18">"Coût annuel estimé      "&amp;C$6</f>
        <v>Coût annuel estimé      MT1</v>
      </c>
      <c r="D40" s="9" t="str">
        <f t="shared" si="18"/>
        <v>Coût annuel estimé      MT2</v>
      </c>
      <c r="E40" s="9" t="str">
        <f t="shared" si="18"/>
        <v>Coût annuel estimé      MT3</v>
      </c>
      <c r="F40" s="9" t="str">
        <f t="shared" si="18"/>
        <v>Coût annuel estimé      MT4</v>
      </c>
      <c r="G40" s="9" t="str">
        <f t="shared" si="18"/>
        <v>Coût annuel estimé      MT5</v>
      </c>
      <c r="H40" s="9" t="str">
        <f t="shared" si="18"/>
        <v>Coût annuel estimé      MT6</v>
      </c>
      <c r="I40" s="9" t="str">
        <f t="shared" si="18"/>
        <v>Coût annuel estimé      MT7</v>
      </c>
      <c r="J40" s="9" t="str">
        <f t="shared" si="18"/>
        <v>Coût annuel estimé      MT8</v>
      </c>
      <c r="K40" s="9" t="str">
        <f t="shared" si="18"/>
        <v>Coût annuel estimé      MT9</v>
      </c>
      <c r="L40" s="9" t="str">
        <f t="shared" si="18"/>
        <v>Coût annuel estimé      MT10</v>
      </c>
    </row>
    <row r="41" spans="1:12" x14ac:dyDescent="0.35">
      <c r="A41" s="201" t="s">
        <v>11</v>
      </c>
      <c r="B41" s="105"/>
      <c r="C41" s="143">
        <f>SUM(C42,C47:C48)</f>
        <v>0</v>
      </c>
      <c r="D41" s="143">
        <f t="shared" ref="D41:L41" si="19">SUM(D42,D47:D48)</f>
        <v>0</v>
      </c>
      <c r="E41" s="143">
        <f t="shared" si="19"/>
        <v>0</v>
      </c>
      <c r="F41" s="143">
        <f t="shared" si="19"/>
        <v>0</v>
      </c>
      <c r="G41" s="143">
        <f t="shared" si="19"/>
        <v>0</v>
      </c>
      <c r="H41" s="143">
        <f t="shared" si="19"/>
        <v>0</v>
      </c>
      <c r="I41" s="143">
        <f t="shared" si="19"/>
        <v>0</v>
      </c>
      <c r="J41" s="143">
        <f t="shared" si="19"/>
        <v>0</v>
      </c>
      <c r="K41" s="143">
        <f t="shared" si="19"/>
        <v>0</v>
      </c>
      <c r="L41" s="143">
        <f t="shared" si="19"/>
        <v>0</v>
      </c>
    </row>
    <row r="42" spans="1:12" x14ac:dyDescent="0.35">
      <c r="A42" s="51" t="s">
        <v>12</v>
      </c>
      <c r="B42" s="105"/>
      <c r="C42" s="143">
        <f>C43</f>
        <v>0</v>
      </c>
      <c r="D42" s="143">
        <f t="shared" ref="D42:L42" si="20">D43</f>
        <v>0</v>
      </c>
      <c r="E42" s="143">
        <f t="shared" si="20"/>
        <v>0</v>
      </c>
      <c r="F42" s="143">
        <f t="shared" si="20"/>
        <v>0</v>
      </c>
      <c r="G42" s="143">
        <f t="shared" si="20"/>
        <v>0</v>
      </c>
      <c r="H42" s="143">
        <f t="shared" si="20"/>
        <v>0</v>
      </c>
      <c r="I42" s="143">
        <f t="shared" si="20"/>
        <v>0</v>
      </c>
      <c r="J42" s="143">
        <f t="shared" si="20"/>
        <v>0</v>
      </c>
      <c r="K42" s="143">
        <f t="shared" si="20"/>
        <v>0</v>
      </c>
      <c r="L42" s="143">
        <f t="shared" si="20"/>
        <v>0</v>
      </c>
    </row>
    <row r="43" spans="1:12" x14ac:dyDescent="0.35">
      <c r="A43" s="52" t="s">
        <v>13</v>
      </c>
      <c r="B43" s="105"/>
      <c r="C43" s="143">
        <f>SUM(C44:C45)</f>
        <v>0</v>
      </c>
      <c r="D43" s="143">
        <f t="shared" ref="D43:L43" si="21">SUM(D44:D45)</f>
        <v>0</v>
      </c>
      <c r="E43" s="143">
        <f t="shared" si="21"/>
        <v>0</v>
      </c>
      <c r="F43" s="143">
        <f t="shared" si="21"/>
        <v>0</v>
      </c>
      <c r="G43" s="143">
        <f t="shared" si="21"/>
        <v>0</v>
      </c>
      <c r="H43" s="143">
        <f t="shared" si="21"/>
        <v>0</v>
      </c>
      <c r="I43" s="143">
        <f t="shared" si="21"/>
        <v>0</v>
      </c>
      <c r="J43" s="143">
        <f t="shared" si="21"/>
        <v>0</v>
      </c>
      <c r="K43" s="143">
        <f t="shared" si="21"/>
        <v>0</v>
      </c>
      <c r="L43" s="143">
        <f t="shared" si="21"/>
        <v>0</v>
      </c>
    </row>
    <row r="44" spans="1:12" x14ac:dyDescent="0.35">
      <c r="A44" s="202" t="s">
        <v>189</v>
      </c>
      <c r="B44" s="206">
        <f>'TAB4.2.3'!G$10</f>
        <v>0</v>
      </c>
      <c r="C44" s="143">
        <f>$B44*C$12*12</f>
        <v>0</v>
      </c>
      <c r="D44" s="143">
        <f>$B44*D$12*12</f>
        <v>0</v>
      </c>
      <c r="E44" s="143">
        <f t="shared" ref="E44:L45" si="22">$B44*E$12*12</f>
        <v>0</v>
      </c>
      <c r="F44" s="143">
        <f t="shared" si="22"/>
        <v>0</v>
      </c>
      <c r="G44" s="143">
        <f t="shared" si="22"/>
        <v>0</v>
      </c>
      <c r="H44" s="143">
        <f t="shared" si="22"/>
        <v>0</v>
      </c>
      <c r="I44" s="143">
        <f t="shared" si="22"/>
        <v>0</v>
      </c>
      <c r="J44" s="143">
        <f t="shared" si="22"/>
        <v>0</v>
      </c>
      <c r="K44" s="143">
        <f t="shared" si="22"/>
        <v>0</v>
      </c>
      <c r="L44" s="143">
        <f t="shared" si="22"/>
        <v>0</v>
      </c>
    </row>
    <row r="45" spans="1:12" x14ac:dyDescent="0.35">
      <c r="A45" s="202" t="s">
        <v>190</v>
      </c>
      <c r="B45" s="206">
        <f>'TAB4.2.3'!G$11</f>
        <v>0</v>
      </c>
      <c r="C45" s="143">
        <f>$B45*C$12*12</f>
        <v>0</v>
      </c>
      <c r="D45" s="143">
        <f>$B45*D$12*12</f>
        <v>0</v>
      </c>
      <c r="E45" s="143">
        <f t="shared" si="22"/>
        <v>0</v>
      </c>
      <c r="F45" s="143">
        <f t="shared" si="22"/>
        <v>0</v>
      </c>
      <c r="G45" s="143">
        <f t="shared" si="22"/>
        <v>0</v>
      </c>
      <c r="H45" s="143">
        <f t="shared" si="22"/>
        <v>0</v>
      </c>
      <c r="I45" s="143">
        <f t="shared" si="22"/>
        <v>0</v>
      </c>
      <c r="J45" s="143">
        <f t="shared" si="22"/>
        <v>0</v>
      </c>
      <c r="K45" s="143">
        <f t="shared" si="22"/>
        <v>0</v>
      </c>
      <c r="L45" s="143">
        <f t="shared" si="22"/>
        <v>0</v>
      </c>
    </row>
    <row r="46" spans="1:12" x14ac:dyDescent="0.35">
      <c r="A46" s="51" t="s">
        <v>253</v>
      </c>
      <c r="B46" s="153"/>
      <c r="C46" s="153"/>
      <c r="D46" s="153"/>
      <c r="E46" s="153"/>
      <c r="F46" s="153"/>
      <c r="G46" s="153"/>
      <c r="H46" s="153"/>
      <c r="I46" s="153"/>
      <c r="J46" s="153"/>
      <c r="K46" s="153"/>
      <c r="L46" s="153"/>
    </row>
    <row r="47" spans="1:12" x14ac:dyDescent="0.35">
      <c r="A47" s="51" t="s">
        <v>267</v>
      </c>
      <c r="B47" s="143">
        <f>'TAB4.2.3'!G$14</f>
        <v>0</v>
      </c>
      <c r="C47" s="143">
        <f>$B47</f>
        <v>0</v>
      </c>
      <c r="D47" s="143">
        <f t="shared" ref="D47:L47" si="23">$B47</f>
        <v>0</v>
      </c>
      <c r="E47" s="143">
        <f t="shared" si="23"/>
        <v>0</v>
      </c>
      <c r="F47" s="143">
        <f t="shared" si="23"/>
        <v>0</v>
      </c>
      <c r="G47" s="143">
        <f t="shared" si="23"/>
        <v>0</v>
      </c>
      <c r="H47" s="143">
        <f t="shared" si="23"/>
        <v>0</v>
      </c>
      <c r="I47" s="143">
        <f t="shared" si="23"/>
        <v>0</v>
      </c>
      <c r="J47" s="143">
        <f t="shared" si="23"/>
        <v>0</v>
      </c>
      <c r="K47" s="143">
        <f t="shared" si="23"/>
        <v>0</v>
      </c>
      <c r="L47" s="143">
        <f t="shared" si="23"/>
        <v>0</v>
      </c>
    </row>
    <row r="48" spans="1:12" x14ac:dyDescent="0.35">
      <c r="A48" s="51" t="s">
        <v>273</v>
      </c>
      <c r="B48" s="105"/>
      <c r="C48" s="143">
        <f>SUM(C49:C50)</f>
        <v>0</v>
      </c>
      <c r="D48" s="143">
        <f t="shared" ref="D48:L48" si="24">SUM(D49:D50)</f>
        <v>0</v>
      </c>
      <c r="E48" s="143">
        <f t="shared" si="24"/>
        <v>0</v>
      </c>
      <c r="F48" s="143">
        <f t="shared" si="24"/>
        <v>0</v>
      </c>
      <c r="G48" s="143">
        <f t="shared" si="24"/>
        <v>0</v>
      </c>
      <c r="H48" s="143">
        <f t="shared" si="24"/>
        <v>0</v>
      </c>
      <c r="I48" s="143">
        <f t="shared" si="24"/>
        <v>0</v>
      </c>
      <c r="J48" s="143">
        <f t="shared" si="24"/>
        <v>0</v>
      </c>
      <c r="K48" s="143">
        <f t="shared" si="24"/>
        <v>0</v>
      </c>
      <c r="L48" s="143">
        <f t="shared" si="24"/>
        <v>0</v>
      </c>
    </row>
    <row r="49" spans="1:12" x14ac:dyDescent="0.35">
      <c r="A49" s="52" t="s">
        <v>88</v>
      </c>
      <c r="B49" s="206">
        <f>'TAB4.2.3'!G$17</f>
        <v>0</v>
      </c>
      <c r="C49" s="143">
        <f>$B49*C$7</f>
        <v>0</v>
      </c>
      <c r="D49" s="143">
        <f t="shared" ref="D49:L49" si="25">$B49*D$7</f>
        <v>0</v>
      </c>
      <c r="E49" s="143">
        <f t="shared" si="25"/>
        <v>0</v>
      </c>
      <c r="F49" s="143">
        <f t="shared" si="25"/>
        <v>0</v>
      </c>
      <c r="G49" s="143">
        <f t="shared" si="25"/>
        <v>0</v>
      </c>
      <c r="H49" s="143">
        <f t="shared" si="25"/>
        <v>0</v>
      </c>
      <c r="I49" s="143">
        <f t="shared" si="25"/>
        <v>0</v>
      </c>
      <c r="J49" s="143">
        <f t="shared" si="25"/>
        <v>0</v>
      </c>
      <c r="K49" s="143">
        <f t="shared" si="25"/>
        <v>0</v>
      </c>
      <c r="L49" s="143">
        <f t="shared" si="25"/>
        <v>0</v>
      </c>
    </row>
    <row r="50" spans="1:12" x14ac:dyDescent="0.35">
      <c r="A50" s="52" t="s">
        <v>15</v>
      </c>
      <c r="B50" s="206">
        <f>'TAB4.2.3'!G$18</f>
        <v>0</v>
      </c>
      <c r="C50" s="143">
        <f>$B50*C$8</f>
        <v>0</v>
      </c>
      <c r="D50" s="143">
        <f t="shared" ref="D50:L50" si="26">$B50*D$8</f>
        <v>0</v>
      </c>
      <c r="E50" s="143">
        <f t="shared" si="26"/>
        <v>0</v>
      </c>
      <c r="F50" s="143">
        <f t="shared" si="26"/>
        <v>0</v>
      </c>
      <c r="G50" s="143">
        <f t="shared" si="26"/>
        <v>0</v>
      </c>
      <c r="H50" s="143">
        <f t="shared" si="26"/>
        <v>0</v>
      </c>
      <c r="I50" s="143">
        <f t="shared" si="26"/>
        <v>0</v>
      </c>
      <c r="J50" s="143">
        <f t="shared" si="26"/>
        <v>0</v>
      </c>
      <c r="K50" s="143">
        <f t="shared" si="26"/>
        <v>0</v>
      </c>
      <c r="L50" s="143">
        <f t="shared" si="26"/>
        <v>0</v>
      </c>
    </row>
    <row r="51" spans="1:12" x14ac:dyDescent="0.35">
      <c r="A51" s="201" t="s">
        <v>18</v>
      </c>
      <c r="B51" s="206">
        <f>'TAB4.2.3'!G$20</f>
        <v>0</v>
      </c>
      <c r="C51" s="143">
        <f>$B51*C$11</f>
        <v>0</v>
      </c>
      <c r="D51" s="143">
        <f t="shared" ref="D51:L51" si="27">$B51*D$11</f>
        <v>0</v>
      </c>
      <c r="E51" s="143">
        <f t="shared" si="27"/>
        <v>0</v>
      </c>
      <c r="F51" s="143">
        <f t="shared" si="27"/>
        <v>0</v>
      </c>
      <c r="G51" s="143">
        <f t="shared" si="27"/>
        <v>0</v>
      </c>
      <c r="H51" s="143">
        <f t="shared" si="27"/>
        <v>0</v>
      </c>
      <c r="I51" s="143">
        <f t="shared" si="27"/>
        <v>0</v>
      </c>
      <c r="J51" s="143">
        <f t="shared" si="27"/>
        <v>0</v>
      </c>
      <c r="K51" s="143">
        <f t="shared" si="27"/>
        <v>0</v>
      </c>
      <c r="L51" s="143">
        <f t="shared" si="27"/>
        <v>0</v>
      </c>
    </row>
    <row r="52" spans="1:12" x14ac:dyDescent="0.35">
      <c r="A52" s="201" t="s">
        <v>90</v>
      </c>
      <c r="B52" s="206"/>
      <c r="C52" s="143">
        <f>SUM(C53:C55)</f>
        <v>0</v>
      </c>
      <c r="D52" s="143">
        <f t="shared" ref="D52:H52" si="28">SUM(D53:D55)</f>
        <v>0</v>
      </c>
      <c r="E52" s="143">
        <f t="shared" si="28"/>
        <v>0</v>
      </c>
      <c r="F52" s="143">
        <f t="shared" si="28"/>
        <v>0</v>
      </c>
      <c r="G52" s="143">
        <f t="shared" si="28"/>
        <v>0</v>
      </c>
      <c r="H52" s="143">
        <f t="shared" si="28"/>
        <v>0</v>
      </c>
      <c r="I52" s="143">
        <f>SUM(I53:I55)</f>
        <v>0</v>
      </c>
      <c r="J52" s="143">
        <f t="shared" ref="J52:L52" si="29">SUM(J53:J55)</f>
        <v>0</v>
      </c>
      <c r="K52" s="143">
        <f t="shared" si="29"/>
        <v>0</v>
      </c>
      <c r="L52" s="143">
        <f t="shared" si="29"/>
        <v>0</v>
      </c>
    </row>
    <row r="53" spans="1:12" x14ac:dyDescent="0.35">
      <c r="A53" s="51" t="s">
        <v>4</v>
      </c>
      <c r="B53" s="206">
        <f>'TAB4.2.3'!G$22</f>
        <v>0</v>
      </c>
      <c r="C53" s="143">
        <f>$B53*C$11</f>
        <v>0</v>
      </c>
      <c r="D53" s="143">
        <f t="shared" ref="D53:L56" si="30">$B53*D$11</f>
        <v>0</v>
      </c>
      <c r="E53" s="143">
        <f t="shared" si="30"/>
        <v>0</v>
      </c>
      <c r="F53" s="143">
        <f t="shared" si="30"/>
        <v>0</v>
      </c>
      <c r="G53" s="143">
        <f t="shared" si="30"/>
        <v>0</v>
      </c>
      <c r="H53" s="143">
        <f t="shared" si="30"/>
        <v>0</v>
      </c>
      <c r="I53" s="143">
        <f t="shared" si="30"/>
        <v>0</v>
      </c>
      <c r="J53" s="143">
        <f t="shared" si="30"/>
        <v>0</v>
      </c>
      <c r="K53" s="143">
        <f t="shared" si="30"/>
        <v>0</v>
      </c>
      <c r="L53" s="143">
        <f t="shared" si="30"/>
        <v>0</v>
      </c>
    </row>
    <row r="54" spans="1:12" x14ac:dyDescent="0.35">
      <c r="A54" s="51" t="s">
        <v>106</v>
      </c>
      <c r="B54" s="206">
        <f>'TAB4.2.3'!G$23</f>
        <v>0</v>
      </c>
      <c r="C54" s="143">
        <f>$B54*C$11</f>
        <v>0</v>
      </c>
      <c r="D54" s="143">
        <f t="shared" si="30"/>
        <v>0</v>
      </c>
      <c r="E54" s="143">
        <f t="shared" si="30"/>
        <v>0</v>
      </c>
      <c r="F54" s="143">
        <f t="shared" si="30"/>
        <v>0</v>
      </c>
      <c r="G54" s="143">
        <f t="shared" si="30"/>
        <v>0</v>
      </c>
      <c r="H54" s="143">
        <f t="shared" si="30"/>
        <v>0</v>
      </c>
      <c r="I54" s="143">
        <f>$B54*I$11</f>
        <v>0</v>
      </c>
      <c r="J54" s="143">
        <f t="shared" si="30"/>
        <v>0</v>
      </c>
      <c r="K54" s="143">
        <f t="shared" si="30"/>
        <v>0</v>
      </c>
      <c r="L54" s="143">
        <f t="shared" si="30"/>
        <v>0</v>
      </c>
    </row>
    <row r="55" spans="1:12" x14ac:dyDescent="0.35">
      <c r="A55" s="51" t="s">
        <v>108</v>
      </c>
      <c r="B55" s="206">
        <f>'TAB4.2.3'!G$24</f>
        <v>0</v>
      </c>
      <c r="C55" s="143">
        <f>$B55*C$11</f>
        <v>0</v>
      </c>
      <c r="D55" s="143">
        <f t="shared" si="30"/>
        <v>0</v>
      </c>
      <c r="E55" s="143">
        <f t="shared" si="30"/>
        <v>0</v>
      </c>
      <c r="F55" s="143">
        <f t="shared" si="30"/>
        <v>0</v>
      </c>
      <c r="G55" s="143">
        <f t="shared" si="30"/>
        <v>0</v>
      </c>
      <c r="H55" s="143">
        <f t="shared" si="30"/>
        <v>0</v>
      </c>
      <c r="I55" s="143">
        <f t="shared" si="30"/>
        <v>0</v>
      </c>
      <c r="J55" s="143">
        <f t="shared" si="30"/>
        <v>0</v>
      </c>
      <c r="K55" s="143">
        <f t="shared" si="30"/>
        <v>0</v>
      </c>
      <c r="L55" s="143">
        <f t="shared" si="30"/>
        <v>0</v>
      </c>
    </row>
    <row r="56" spans="1:12" x14ac:dyDescent="0.35">
      <c r="A56" s="201" t="s">
        <v>91</v>
      </c>
      <c r="B56" s="206">
        <f>'TAB4.2.3'!G$25</f>
        <v>0</v>
      </c>
      <c r="C56" s="143">
        <f>$B56*C$11</f>
        <v>0</v>
      </c>
      <c r="D56" s="143">
        <f t="shared" si="30"/>
        <v>0</v>
      </c>
      <c r="E56" s="143">
        <f t="shared" si="30"/>
        <v>0</v>
      </c>
      <c r="F56" s="143">
        <f t="shared" si="30"/>
        <v>0</v>
      </c>
      <c r="G56" s="143">
        <f t="shared" si="30"/>
        <v>0</v>
      </c>
      <c r="H56" s="143">
        <f t="shared" si="30"/>
        <v>0</v>
      </c>
      <c r="I56" s="143">
        <f t="shared" si="30"/>
        <v>0</v>
      </c>
      <c r="J56" s="143">
        <f t="shared" si="30"/>
        <v>0</v>
      </c>
      <c r="K56" s="143">
        <f t="shared" si="30"/>
        <v>0</v>
      </c>
      <c r="L56" s="143">
        <f t="shared" si="30"/>
        <v>0</v>
      </c>
    </row>
    <row r="57" spans="1:12" x14ac:dyDescent="0.35">
      <c r="A57" s="227" t="s">
        <v>213</v>
      </c>
      <c r="B57" s="200"/>
      <c r="C57" s="140">
        <f>SUM(C41,C51:C52,C56:C56)</f>
        <v>0</v>
      </c>
      <c r="D57" s="140">
        <f t="shared" ref="D57:L57" si="31">SUM(D41,D51:D52,D56:D56)</f>
        <v>0</v>
      </c>
      <c r="E57" s="140">
        <f t="shared" si="31"/>
        <v>0</v>
      </c>
      <c r="F57" s="140">
        <f t="shared" si="31"/>
        <v>0</v>
      </c>
      <c r="G57" s="140">
        <f t="shared" si="31"/>
        <v>0</v>
      </c>
      <c r="H57" s="140">
        <f t="shared" si="31"/>
        <v>0</v>
      </c>
      <c r="I57" s="140">
        <f t="shared" si="31"/>
        <v>0</v>
      </c>
      <c r="J57" s="140">
        <f t="shared" si="31"/>
        <v>0</v>
      </c>
      <c r="K57" s="140">
        <f t="shared" si="31"/>
        <v>0</v>
      </c>
      <c r="L57" s="140">
        <f t="shared" si="31"/>
        <v>0</v>
      </c>
    </row>
    <row r="58" spans="1:12" x14ac:dyDescent="0.35">
      <c r="A58" s="199" t="s">
        <v>212</v>
      </c>
      <c r="C58" s="29">
        <v>1</v>
      </c>
      <c r="D58" s="29">
        <v>1</v>
      </c>
      <c r="E58" s="29">
        <v>1</v>
      </c>
      <c r="F58" s="29">
        <v>1</v>
      </c>
      <c r="G58" s="29">
        <v>1</v>
      </c>
      <c r="H58" s="29">
        <v>1</v>
      </c>
      <c r="I58" s="29">
        <v>1</v>
      </c>
      <c r="J58" s="29">
        <v>1</v>
      </c>
      <c r="K58" s="29">
        <v>1</v>
      </c>
      <c r="L58" s="29">
        <v>1</v>
      </c>
    </row>
    <row r="59" spans="1:12" x14ac:dyDescent="0.35">
      <c r="A59" s="199" t="s">
        <v>17</v>
      </c>
      <c r="B59" s="200"/>
      <c r="C59" s="140">
        <f>SUM(C51:C52,C56:C56,C47:C48)+C43*C58</f>
        <v>0</v>
      </c>
      <c r="D59" s="140">
        <f t="shared" ref="D59:L59" si="32">SUM(D51:D52,D56:D56,D47:D48)+D43*D58</f>
        <v>0</v>
      </c>
      <c r="E59" s="140">
        <f t="shared" si="32"/>
        <v>0</v>
      </c>
      <c r="F59" s="140">
        <f t="shared" si="32"/>
        <v>0</v>
      </c>
      <c r="G59" s="140">
        <f t="shared" si="32"/>
        <v>0</v>
      </c>
      <c r="H59" s="140">
        <f t="shared" si="32"/>
        <v>0</v>
      </c>
      <c r="I59" s="140">
        <f t="shared" si="32"/>
        <v>0</v>
      </c>
      <c r="J59" s="140">
        <f t="shared" si="32"/>
        <v>0</v>
      </c>
      <c r="K59" s="140">
        <f t="shared" si="32"/>
        <v>0</v>
      </c>
      <c r="L59" s="140">
        <f t="shared" si="32"/>
        <v>0</v>
      </c>
    </row>
    <row r="60" spans="1:12" x14ac:dyDescent="0.35">
      <c r="A60" s="20" t="s">
        <v>498</v>
      </c>
      <c r="B60" s="4"/>
      <c r="C60" s="144">
        <f>C34</f>
        <v>0</v>
      </c>
      <c r="D60" s="144">
        <f t="shared" ref="D60:L60" si="33">D34</f>
        <v>0</v>
      </c>
      <c r="E60" s="144">
        <f t="shared" si="33"/>
        <v>0</v>
      </c>
      <c r="F60" s="144">
        <f t="shared" si="33"/>
        <v>0</v>
      </c>
      <c r="G60" s="144">
        <f t="shared" si="33"/>
        <v>0</v>
      </c>
      <c r="H60" s="144">
        <f t="shared" si="33"/>
        <v>0</v>
      </c>
      <c r="I60" s="144">
        <f t="shared" si="33"/>
        <v>0</v>
      </c>
      <c r="J60" s="144">
        <f t="shared" si="33"/>
        <v>0</v>
      </c>
      <c r="K60" s="144">
        <f t="shared" si="33"/>
        <v>0</v>
      </c>
      <c r="L60" s="144">
        <f t="shared" si="33"/>
        <v>0</v>
      </c>
    </row>
    <row r="61" spans="1:12" x14ac:dyDescent="0.35">
      <c r="A61" s="145" t="s">
        <v>499</v>
      </c>
      <c r="B61" s="146"/>
      <c r="C61" s="147">
        <f>C59-C60</f>
        <v>0</v>
      </c>
      <c r="D61" s="147">
        <f t="shared" ref="D61:L61" si="34">D59-D60</f>
        <v>0</v>
      </c>
      <c r="E61" s="147">
        <f t="shared" si="34"/>
        <v>0</v>
      </c>
      <c r="F61" s="147">
        <f t="shared" si="34"/>
        <v>0</v>
      </c>
      <c r="G61" s="147">
        <f t="shared" si="34"/>
        <v>0</v>
      </c>
      <c r="H61" s="147">
        <f t="shared" si="34"/>
        <v>0</v>
      </c>
      <c r="I61" s="147">
        <f t="shared" si="34"/>
        <v>0</v>
      </c>
      <c r="J61" s="147">
        <f t="shared" si="34"/>
        <v>0</v>
      </c>
      <c r="K61" s="147">
        <f t="shared" si="34"/>
        <v>0</v>
      </c>
      <c r="L61" s="147">
        <f t="shared" si="34"/>
        <v>0</v>
      </c>
    </row>
    <row r="62" spans="1:12" ht="15" thickBot="1" x14ac:dyDescent="0.4">
      <c r="A62" s="108" t="s">
        <v>500</v>
      </c>
      <c r="B62" s="109"/>
      <c r="C62" s="207" t="str">
        <f>IFERROR((C61/C60)," ")</f>
        <v xml:space="preserve"> </v>
      </c>
      <c r="D62" s="207" t="str">
        <f t="shared" ref="D62:L62" si="35">IFERROR((D61/D60)," ")</f>
        <v xml:space="preserve"> </v>
      </c>
      <c r="E62" s="207" t="str">
        <f t="shared" si="35"/>
        <v xml:space="preserve"> </v>
      </c>
      <c r="F62" s="207" t="str">
        <f t="shared" si="35"/>
        <v xml:space="preserve"> </v>
      </c>
      <c r="G62" s="207" t="str">
        <f t="shared" si="35"/>
        <v xml:space="preserve"> </v>
      </c>
      <c r="H62" s="207" t="str">
        <f t="shared" si="35"/>
        <v xml:space="preserve"> </v>
      </c>
      <c r="I62" s="207" t="str">
        <f t="shared" si="35"/>
        <v xml:space="preserve"> </v>
      </c>
      <c r="J62" s="207" t="str">
        <f t="shared" si="35"/>
        <v xml:space="preserve"> </v>
      </c>
      <c r="K62" s="207" t="str">
        <f t="shared" si="35"/>
        <v xml:space="preserve"> </v>
      </c>
      <c r="L62" s="207" t="str">
        <f t="shared" si="35"/>
        <v xml:space="preserve"> </v>
      </c>
    </row>
    <row r="63" spans="1:12" ht="15" thickTop="1" x14ac:dyDescent="0.35"/>
    <row r="64" spans="1:12" s="57" customFormat="1" ht="16.2" x14ac:dyDescent="0.35">
      <c r="A64" s="635" t="s">
        <v>501</v>
      </c>
      <c r="B64" s="636"/>
      <c r="C64" s="636"/>
      <c r="D64" s="636"/>
      <c r="E64" s="636"/>
      <c r="F64" s="636"/>
      <c r="G64" s="636"/>
      <c r="H64" s="636"/>
      <c r="I64" s="636"/>
      <c r="J64" s="636"/>
      <c r="K64" s="636"/>
      <c r="L64" s="637"/>
    </row>
    <row r="65" spans="1:12" s="8" customFormat="1" ht="24" x14ac:dyDescent="0.35">
      <c r="B65" s="9" t="s">
        <v>25</v>
      </c>
      <c r="C65" s="9" t="str">
        <f t="shared" ref="C65:L65" si="36">"Coût annuel estimé      "&amp;C$6</f>
        <v>Coût annuel estimé      MT1</v>
      </c>
      <c r="D65" s="9" t="str">
        <f t="shared" si="36"/>
        <v>Coût annuel estimé      MT2</v>
      </c>
      <c r="E65" s="9" t="str">
        <f t="shared" si="36"/>
        <v>Coût annuel estimé      MT3</v>
      </c>
      <c r="F65" s="9" t="str">
        <f t="shared" si="36"/>
        <v>Coût annuel estimé      MT4</v>
      </c>
      <c r="G65" s="9" t="str">
        <f t="shared" si="36"/>
        <v>Coût annuel estimé      MT5</v>
      </c>
      <c r="H65" s="9" t="str">
        <f t="shared" si="36"/>
        <v>Coût annuel estimé      MT6</v>
      </c>
      <c r="I65" s="9" t="str">
        <f t="shared" si="36"/>
        <v>Coût annuel estimé      MT7</v>
      </c>
      <c r="J65" s="9" t="str">
        <f t="shared" si="36"/>
        <v>Coût annuel estimé      MT8</v>
      </c>
      <c r="K65" s="9" t="str">
        <f t="shared" si="36"/>
        <v>Coût annuel estimé      MT9</v>
      </c>
      <c r="L65" s="9" t="str">
        <f t="shared" si="36"/>
        <v>Coût annuel estimé      MT10</v>
      </c>
    </row>
    <row r="66" spans="1:12" x14ac:dyDescent="0.35">
      <c r="A66" s="201" t="s">
        <v>11</v>
      </c>
      <c r="B66" s="105"/>
      <c r="C66" s="143">
        <f>SUM(C67,C72:C73)</f>
        <v>0</v>
      </c>
      <c r="D66" s="143">
        <f t="shared" ref="D66:L66" si="37">SUM(D67,D72:D73)</f>
        <v>0</v>
      </c>
      <c r="E66" s="143">
        <f t="shared" si="37"/>
        <v>0</v>
      </c>
      <c r="F66" s="143">
        <f t="shared" si="37"/>
        <v>0</v>
      </c>
      <c r="G66" s="143">
        <f t="shared" si="37"/>
        <v>0</v>
      </c>
      <c r="H66" s="143">
        <f t="shared" si="37"/>
        <v>0</v>
      </c>
      <c r="I66" s="143">
        <f t="shared" si="37"/>
        <v>0</v>
      </c>
      <c r="J66" s="143">
        <f t="shared" si="37"/>
        <v>0</v>
      </c>
      <c r="K66" s="143">
        <f t="shared" si="37"/>
        <v>0</v>
      </c>
      <c r="L66" s="143">
        <f t="shared" si="37"/>
        <v>0</v>
      </c>
    </row>
    <row r="67" spans="1:12" x14ac:dyDescent="0.35">
      <c r="A67" s="51" t="s">
        <v>12</v>
      </c>
      <c r="B67" s="105"/>
      <c r="C67" s="143">
        <f>C68</f>
        <v>0</v>
      </c>
      <c r="D67" s="143">
        <f t="shared" ref="D67:L67" si="38">D68</f>
        <v>0</v>
      </c>
      <c r="E67" s="143">
        <f t="shared" si="38"/>
        <v>0</v>
      </c>
      <c r="F67" s="143">
        <f t="shared" si="38"/>
        <v>0</v>
      </c>
      <c r="G67" s="143">
        <f t="shared" si="38"/>
        <v>0</v>
      </c>
      <c r="H67" s="143">
        <f t="shared" si="38"/>
        <v>0</v>
      </c>
      <c r="I67" s="143">
        <f t="shared" si="38"/>
        <v>0</v>
      </c>
      <c r="J67" s="143">
        <f t="shared" si="38"/>
        <v>0</v>
      </c>
      <c r="K67" s="143">
        <f t="shared" si="38"/>
        <v>0</v>
      </c>
      <c r="L67" s="143">
        <f t="shared" si="38"/>
        <v>0</v>
      </c>
    </row>
    <row r="68" spans="1:12" x14ac:dyDescent="0.35">
      <c r="A68" s="52" t="s">
        <v>13</v>
      </c>
      <c r="B68" s="105"/>
      <c r="C68" s="143">
        <f>SUM(C69:C70)</f>
        <v>0</v>
      </c>
      <c r="D68" s="143">
        <f t="shared" ref="D68:L68" si="39">SUM(D69:D70)</f>
        <v>0</v>
      </c>
      <c r="E68" s="143">
        <f t="shared" si="39"/>
        <v>0</v>
      </c>
      <c r="F68" s="143">
        <f t="shared" si="39"/>
        <v>0</v>
      </c>
      <c r="G68" s="143">
        <f t="shared" si="39"/>
        <v>0</v>
      </c>
      <c r="H68" s="143">
        <f t="shared" si="39"/>
        <v>0</v>
      </c>
      <c r="I68" s="143">
        <f t="shared" si="39"/>
        <v>0</v>
      </c>
      <c r="J68" s="143">
        <f t="shared" si="39"/>
        <v>0</v>
      </c>
      <c r="K68" s="143">
        <f t="shared" si="39"/>
        <v>0</v>
      </c>
      <c r="L68" s="143">
        <f t="shared" si="39"/>
        <v>0</v>
      </c>
    </row>
    <row r="69" spans="1:12" x14ac:dyDescent="0.35">
      <c r="A69" s="202" t="s">
        <v>189</v>
      </c>
      <c r="B69" s="206">
        <f>'TAB4.3.3'!G$10</f>
        <v>0</v>
      </c>
      <c r="C69" s="143">
        <f>$B69*C$12*12</f>
        <v>0</v>
      </c>
      <c r="D69" s="143">
        <f>$B69*D$12*12</f>
        <v>0</v>
      </c>
      <c r="E69" s="143">
        <f t="shared" ref="E69:L70" si="40">$B69*E$12*12</f>
        <v>0</v>
      </c>
      <c r="F69" s="143">
        <f t="shared" si="40"/>
        <v>0</v>
      </c>
      <c r="G69" s="143">
        <f t="shared" si="40"/>
        <v>0</v>
      </c>
      <c r="H69" s="143">
        <f t="shared" si="40"/>
        <v>0</v>
      </c>
      <c r="I69" s="143">
        <f t="shared" si="40"/>
        <v>0</v>
      </c>
      <c r="J69" s="143">
        <f t="shared" si="40"/>
        <v>0</v>
      </c>
      <c r="K69" s="143">
        <f t="shared" si="40"/>
        <v>0</v>
      </c>
      <c r="L69" s="143">
        <f t="shared" si="40"/>
        <v>0</v>
      </c>
    </row>
    <row r="70" spans="1:12" x14ac:dyDescent="0.35">
      <c r="A70" s="202" t="s">
        <v>190</v>
      </c>
      <c r="B70" s="206">
        <f>'TAB4.3.3'!G$11</f>
        <v>0</v>
      </c>
      <c r="C70" s="143">
        <f>$B70*C$12*12</f>
        <v>0</v>
      </c>
      <c r="D70" s="143">
        <f>$B70*D$12*12</f>
        <v>0</v>
      </c>
      <c r="E70" s="143">
        <f t="shared" si="40"/>
        <v>0</v>
      </c>
      <c r="F70" s="143">
        <f t="shared" si="40"/>
        <v>0</v>
      </c>
      <c r="G70" s="143">
        <f t="shared" si="40"/>
        <v>0</v>
      </c>
      <c r="H70" s="143">
        <f t="shared" si="40"/>
        <v>0</v>
      </c>
      <c r="I70" s="143">
        <f t="shared" si="40"/>
        <v>0</v>
      </c>
      <c r="J70" s="143">
        <f t="shared" si="40"/>
        <v>0</v>
      </c>
      <c r="K70" s="143">
        <f t="shared" si="40"/>
        <v>0</v>
      </c>
      <c r="L70" s="143">
        <f t="shared" si="40"/>
        <v>0</v>
      </c>
    </row>
    <row r="71" spans="1:12" x14ac:dyDescent="0.35">
      <c r="A71" s="51" t="s">
        <v>253</v>
      </c>
      <c r="B71" s="153"/>
      <c r="C71" s="153"/>
      <c r="D71" s="153"/>
      <c r="E71" s="153"/>
      <c r="F71" s="153"/>
      <c r="G71" s="153"/>
      <c r="H71" s="153"/>
      <c r="I71" s="153"/>
      <c r="J71" s="153"/>
      <c r="K71" s="153"/>
      <c r="L71" s="153"/>
    </row>
    <row r="72" spans="1:12" x14ac:dyDescent="0.35">
      <c r="A72" s="51" t="s">
        <v>267</v>
      </c>
      <c r="B72" s="143">
        <f>'TAB4.3.3'!G$14</f>
        <v>0</v>
      </c>
      <c r="C72" s="143">
        <f>$B72</f>
        <v>0</v>
      </c>
      <c r="D72" s="143">
        <f t="shared" ref="D72:L72" si="41">$B72</f>
        <v>0</v>
      </c>
      <c r="E72" s="143">
        <f t="shared" si="41"/>
        <v>0</v>
      </c>
      <c r="F72" s="143">
        <f t="shared" si="41"/>
        <v>0</v>
      </c>
      <c r="G72" s="143">
        <f t="shared" si="41"/>
        <v>0</v>
      </c>
      <c r="H72" s="143">
        <f t="shared" si="41"/>
        <v>0</v>
      </c>
      <c r="I72" s="143">
        <f t="shared" si="41"/>
        <v>0</v>
      </c>
      <c r="J72" s="143">
        <f t="shared" si="41"/>
        <v>0</v>
      </c>
      <c r="K72" s="143">
        <f t="shared" si="41"/>
        <v>0</v>
      </c>
      <c r="L72" s="143">
        <f t="shared" si="41"/>
        <v>0</v>
      </c>
    </row>
    <row r="73" spans="1:12" x14ac:dyDescent="0.35">
      <c r="A73" s="51" t="s">
        <v>273</v>
      </c>
      <c r="B73" s="105"/>
      <c r="C73" s="143">
        <f>SUM(C74:C75)</f>
        <v>0</v>
      </c>
      <c r="D73" s="143">
        <f t="shared" ref="D73:L73" si="42">SUM(D74:D75)</f>
        <v>0</v>
      </c>
      <c r="E73" s="143">
        <f t="shared" si="42"/>
        <v>0</v>
      </c>
      <c r="F73" s="143">
        <f t="shared" si="42"/>
        <v>0</v>
      </c>
      <c r="G73" s="143">
        <f t="shared" si="42"/>
        <v>0</v>
      </c>
      <c r="H73" s="143">
        <f t="shared" si="42"/>
        <v>0</v>
      </c>
      <c r="I73" s="143">
        <f t="shared" si="42"/>
        <v>0</v>
      </c>
      <c r="J73" s="143">
        <f t="shared" si="42"/>
        <v>0</v>
      </c>
      <c r="K73" s="143">
        <f t="shared" si="42"/>
        <v>0</v>
      </c>
      <c r="L73" s="143">
        <f t="shared" si="42"/>
        <v>0</v>
      </c>
    </row>
    <row r="74" spans="1:12" x14ac:dyDescent="0.35">
      <c r="A74" s="52" t="s">
        <v>88</v>
      </c>
      <c r="B74" s="206">
        <f>'TAB4.3.3'!G$17</f>
        <v>0</v>
      </c>
      <c r="C74" s="143">
        <f>$B74*C$7</f>
        <v>0</v>
      </c>
      <c r="D74" s="143">
        <f t="shared" ref="D74:L74" si="43">$B74*D$7</f>
        <v>0</v>
      </c>
      <c r="E74" s="143">
        <f t="shared" si="43"/>
        <v>0</v>
      </c>
      <c r="F74" s="143">
        <f t="shared" si="43"/>
        <v>0</v>
      </c>
      <c r="G74" s="143">
        <f t="shared" si="43"/>
        <v>0</v>
      </c>
      <c r="H74" s="143">
        <f t="shared" si="43"/>
        <v>0</v>
      </c>
      <c r="I74" s="143">
        <f t="shared" si="43"/>
        <v>0</v>
      </c>
      <c r="J74" s="143">
        <f t="shared" si="43"/>
        <v>0</v>
      </c>
      <c r="K74" s="143">
        <f t="shared" si="43"/>
        <v>0</v>
      </c>
      <c r="L74" s="143">
        <f t="shared" si="43"/>
        <v>0</v>
      </c>
    </row>
    <row r="75" spans="1:12" x14ac:dyDescent="0.35">
      <c r="A75" s="52" t="s">
        <v>15</v>
      </c>
      <c r="B75" s="206">
        <f>'TAB4.3.3'!G$18</f>
        <v>0</v>
      </c>
      <c r="C75" s="143">
        <f>$B75*C$8</f>
        <v>0</v>
      </c>
      <c r="D75" s="143">
        <f t="shared" ref="D75:L75" si="44">$B75*D$8</f>
        <v>0</v>
      </c>
      <c r="E75" s="143">
        <f t="shared" si="44"/>
        <v>0</v>
      </c>
      <c r="F75" s="143">
        <f t="shared" si="44"/>
        <v>0</v>
      </c>
      <c r="G75" s="143">
        <f t="shared" si="44"/>
        <v>0</v>
      </c>
      <c r="H75" s="143">
        <f t="shared" si="44"/>
        <v>0</v>
      </c>
      <c r="I75" s="143">
        <f t="shared" si="44"/>
        <v>0</v>
      </c>
      <c r="J75" s="143">
        <f t="shared" si="44"/>
        <v>0</v>
      </c>
      <c r="K75" s="143">
        <f t="shared" si="44"/>
        <v>0</v>
      </c>
      <c r="L75" s="143">
        <f t="shared" si="44"/>
        <v>0</v>
      </c>
    </row>
    <row r="76" spans="1:12" x14ac:dyDescent="0.35">
      <c r="A76" s="201" t="s">
        <v>18</v>
      </c>
      <c r="B76" s="206">
        <f>'TAB4.3.3'!G$20</f>
        <v>0</v>
      </c>
      <c r="C76" s="143">
        <f>$B76*C$11</f>
        <v>0</v>
      </c>
      <c r="D76" s="143">
        <f t="shared" ref="D76:L76" si="45">$B76*D$11</f>
        <v>0</v>
      </c>
      <c r="E76" s="143">
        <f t="shared" si="45"/>
        <v>0</v>
      </c>
      <c r="F76" s="143">
        <f t="shared" si="45"/>
        <v>0</v>
      </c>
      <c r="G76" s="143">
        <f t="shared" si="45"/>
        <v>0</v>
      </c>
      <c r="H76" s="143">
        <f t="shared" si="45"/>
        <v>0</v>
      </c>
      <c r="I76" s="143">
        <f t="shared" si="45"/>
        <v>0</v>
      </c>
      <c r="J76" s="143">
        <f t="shared" si="45"/>
        <v>0</v>
      </c>
      <c r="K76" s="143">
        <f t="shared" si="45"/>
        <v>0</v>
      </c>
      <c r="L76" s="143">
        <f t="shared" si="45"/>
        <v>0</v>
      </c>
    </row>
    <row r="77" spans="1:12" x14ac:dyDescent="0.35">
      <c r="A77" s="201" t="s">
        <v>90</v>
      </c>
      <c r="B77" s="206"/>
      <c r="C77" s="143">
        <f>SUM(C78:C80)</f>
        <v>0</v>
      </c>
      <c r="D77" s="143">
        <f t="shared" ref="D77:H77" si="46">SUM(D78:D80)</f>
        <v>0</v>
      </c>
      <c r="E77" s="143">
        <f t="shared" si="46"/>
        <v>0</v>
      </c>
      <c r="F77" s="143">
        <f t="shared" si="46"/>
        <v>0</v>
      </c>
      <c r="G77" s="143">
        <f t="shared" si="46"/>
        <v>0</v>
      </c>
      <c r="H77" s="143">
        <f t="shared" si="46"/>
        <v>0</v>
      </c>
      <c r="I77" s="143">
        <f>SUM(I78:I80)</f>
        <v>0</v>
      </c>
      <c r="J77" s="143">
        <f t="shared" ref="J77:L77" si="47">SUM(J78:J80)</f>
        <v>0</v>
      </c>
      <c r="K77" s="143">
        <f t="shared" si="47"/>
        <v>0</v>
      </c>
      <c r="L77" s="143">
        <f t="shared" si="47"/>
        <v>0</v>
      </c>
    </row>
    <row r="78" spans="1:12" x14ac:dyDescent="0.35">
      <c r="A78" s="51" t="s">
        <v>4</v>
      </c>
      <c r="B78" s="206">
        <f>'TAB4.3.3'!G$22</f>
        <v>0</v>
      </c>
      <c r="C78" s="143">
        <f>$B78*C$11</f>
        <v>0</v>
      </c>
      <c r="D78" s="143">
        <f t="shared" ref="D78:L81" si="48">$B78*D$11</f>
        <v>0</v>
      </c>
      <c r="E78" s="143">
        <f t="shared" si="48"/>
        <v>0</v>
      </c>
      <c r="F78" s="143">
        <f t="shared" si="48"/>
        <v>0</v>
      </c>
      <c r="G78" s="143">
        <f t="shared" si="48"/>
        <v>0</v>
      </c>
      <c r="H78" s="143">
        <f t="shared" si="48"/>
        <v>0</v>
      </c>
      <c r="I78" s="143">
        <f t="shared" si="48"/>
        <v>0</v>
      </c>
      <c r="J78" s="143">
        <f t="shared" si="48"/>
        <v>0</v>
      </c>
      <c r="K78" s="143">
        <f t="shared" si="48"/>
        <v>0</v>
      </c>
      <c r="L78" s="143">
        <f t="shared" si="48"/>
        <v>0</v>
      </c>
    </row>
    <row r="79" spans="1:12" x14ac:dyDescent="0.35">
      <c r="A79" s="51" t="s">
        <v>106</v>
      </c>
      <c r="B79" s="206">
        <f>'TAB4.3.3'!G$23</f>
        <v>0</v>
      </c>
      <c r="C79" s="143">
        <f>$B79*C$11</f>
        <v>0</v>
      </c>
      <c r="D79" s="143">
        <f t="shared" si="48"/>
        <v>0</v>
      </c>
      <c r="E79" s="143">
        <f t="shared" si="48"/>
        <v>0</v>
      </c>
      <c r="F79" s="143">
        <f t="shared" si="48"/>
        <v>0</v>
      </c>
      <c r="G79" s="143">
        <f t="shared" si="48"/>
        <v>0</v>
      </c>
      <c r="H79" s="143">
        <f t="shared" si="48"/>
        <v>0</v>
      </c>
      <c r="I79" s="143">
        <f>$B79*I$11</f>
        <v>0</v>
      </c>
      <c r="J79" s="143">
        <f t="shared" si="48"/>
        <v>0</v>
      </c>
      <c r="K79" s="143">
        <f t="shared" si="48"/>
        <v>0</v>
      </c>
      <c r="L79" s="143">
        <f t="shared" si="48"/>
        <v>0</v>
      </c>
    </row>
    <row r="80" spans="1:12" x14ac:dyDescent="0.35">
      <c r="A80" s="51" t="s">
        <v>108</v>
      </c>
      <c r="B80" s="206">
        <f>'TAB4.3.3'!G$24</f>
        <v>0</v>
      </c>
      <c r="C80" s="143">
        <f>$B80*C$11</f>
        <v>0</v>
      </c>
      <c r="D80" s="143">
        <f t="shared" si="48"/>
        <v>0</v>
      </c>
      <c r="E80" s="143">
        <f t="shared" si="48"/>
        <v>0</v>
      </c>
      <c r="F80" s="143">
        <f t="shared" si="48"/>
        <v>0</v>
      </c>
      <c r="G80" s="143">
        <f t="shared" si="48"/>
        <v>0</v>
      </c>
      <c r="H80" s="143">
        <f t="shared" si="48"/>
        <v>0</v>
      </c>
      <c r="I80" s="143">
        <f t="shared" si="48"/>
        <v>0</v>
      </c>
      <c r="J80" s="143">
        <f t="shared" si="48"/>
        <v>0</v>
      </c>
      <c r="K80" s="143">
        <f t="shared" si="48"/>
        <v>0</v>
      </c>
      <c r="L80" s="143">
        <f t="shared" si="48"/>
        <v>0</v>
      </c>
    </row>
    <row r="81" spans="1:12" x14ac:dyDescent="0.35">
      <c r="A81" s="201" t="s">
        <v>91</v>
      </c>
      <c r="B81" s="206">
        <f>'TAB4.3.3'!G$25</f>
        <v>0</v>
      </c>
      <c r="C81" s="143">
        <f>$B81*C$11</f>
        <v>0</v>
      </c>
      <c r="D81" s="143">
        <f t="shared" si="48"/>
        <v>0</v>
      </c>
      <c r="E81" s="143">
        <f t="shared" si="48"/>
        <v>0</v>
      </c>
      <c r="F81" s="143">
        <f t="shared" si="48"/>
        <v>0</v>
      </c>
      <c r="G81" s="143">
        <f t="shared" si="48"/>
        <v>0</v>
      </c>
      <c r="H81" s="143">
        <f t="shared" si="48"/>
        <v>0</v>
      </c>
      <c r="I81" s="143">
        <f t="shared" si="48"/>
        <v>0</v>
      </c>
      <c r="J81" s="143">
        <f t="shared" si="48"/>
        <v>0</v>
      </c>
      <c r="K81" s="143">
        <f t="shared" si="48"/>
        <v>0</v>
      </c>
      <c r="L81" s="143">
        <f t="shared" si="48"/>
        <v>0</v>
      </c>
    </row>
    <row r="82" spans="1:12" x14ac:dyDescent="0.35">
      <c r="A82" s="227" t="s">
        <v>213</v>
      </c>
      <c r="B82" s="200"/>
      <c r="C82" s="140">
        <f>SUM(C66,C76:C77,C81:C81)</f>
        <v>0</v>
      </c>
      <c r="D82" s="140">
        <f t="shared" ref="D82:L82" si="49">SUM(D66,D76:D77,D81:D81)</f>
        <v>0</v>
      </c>
      <c r="E82" s="140">
        <f t="shared" si="49"/>
        <v>0</v>
      </c>
      <c r="F82" s="140">
        <f t="shared" si="49"/>
        <v>0</v>
      </c>
      <c r="G82" s="140">
        <f t="shared" si="49"/>
        <v>0</v>
      </c>
      <c r="H82" s="140">
        <f t="shared" si="49"/>
        <v>0</v>
      </c>
      <c r="I82" s="140">
        <f t="shared" si="49"/>
        <v>0</v>
      </c>
      <c r="J82" s="140">
        <f t="shared" si="49"/>
        <v>0</v>
      </c>
      <c r="K82" s="140">
        <f t="shared" si="49"/>
        <v>0</v>
      </c>
      <c r="L82" s="140">
        <f t="shared" si="49"/>
        <v>0</v>
      </c>
    </row>
    <row r="83" spans="1:12" x14ac:dyDescent="0.35">
      <c r="A83" s="199" t="s">
        <v>212</v>
      </c>
      <c r="C83" s="29">
        <v>1</v>
      </c>
      <c r="D83" s="29">
        <v>1</v>
      </c>
      <c r="E83" s="29">
        <v>1</v>
      </c>
      <c r="F83" s="29">
        <v>1</v>
      </c>
      <c r="G83" s="29">
        <v>1</v>
      </c>
      <c r="H83" s="29">
        <v>1</v>
      </c>
      <c r="I83" s="29">
        <v>1</v>
      </c>
      <c r="J83" s="29">
        <v>1</v>
      </c>
      <c r="K83" s="29">
        <v>1</v>
      </c>
      <c r="L83" s="29">
        <v>1</v>
      </c>
    </row>
    <row r="84" spans="1:12" x14ac:dyDescent="0.35">
      <c r="A84" s="199" t="s">
        <v>17</v>
      </c>
      <c r="B84" s="200"/>
      <c r="C84" s="140">
        <f>SUM(C76:C77,C81:C81,C72:C73)+C68*C83</f>
        <v>0</v>
      </c>
      <c r="D84" s="140">
        <f t="shared" ref="D84:L84" si="50">SUM(D76:D77,D81:D81,D72:D73)+D68*D83</f>
        <v>0</v>
      </c>
      <c r="E84" s="140">
        <f t="shared" si="50"/>
        <v>0</v>
      </c>
      <c r="F84" s="140">
        <f t="shared" si="50"/>
        <v>0</v>
      </c>
      <c r="G84" s="140">
        <f t="shared" si="50"/>
        <v>0</v>
      </c>
      <c r="H84" s="140">
        <f t="shared" si="50"/>
        <v>0</v>
      </c>
      <c r="I84" s="140">
        <f t="shared" si="50"/>
        <v>0</v>
      </c>
      <c r="J84" s="140">
        <f t="shared" si="50"/>
        <v>0</v>
      </c>
      <c r="K84" s="140">
        <f t="shared" si="50"/>
        <v>0</v>
      </c>
      <c r="L84" s="140">
        <f t="shared" si="50"/>
        <v>0</v>
      </c>
    </row>
    <row r="85" spans="1:12" x14ac:dyDescent="0.35">
      <c r="A85" s="20" t="s">
        <v>502</v>
      </c>
      <c r="B85" s="4"/>
      <c r="C85" s="144">
        <f>C59</f>
        <v>0</v>
      </c>
      <c r="D85" s="144">
        <f t="shared" ref="D85:L85" si="51">D59</f>
        <v>0</v>
      </c>
      <c r="E85" s="144">
        <f t="shared" si="51"/>
        <v>0</v>
      </c>
      <c r="F85" s="144">
        <f t="shared" si="51"/>
        <v>0</v>
      </c>
      <c r="G85" s="144">
        <f t="shared" si="51"/>
        <v>0</v>
      </c>
      <c r="H85" s="144">
        <f t="shared" si="51"/>
        <v>0</v>
      </c>
      <c r="I85" s="144">
        <f t="shared" si="51"/>
        <v>0</v>
      </c>
      <c r="J85" s="144">
        <f t="shared" si="51"/>
        <v>0</v>
      </c>
      <c r="K85" s="144">
        <f t="shared" si="51"/>
        <v>0</v>
      </c>
      <c r="L85" s="144">
        <f t="shared" si="51"/>
        <v>0</v>
      </c>
    </row>
    <row r="86" spans="1:12" x14ac:dyDescent="0.35">
      <c r="A86" s="145" t="s">
        <v>503</v>
      </c>
      <c r="B86" s="146"/>
      <c r="C86" s="147">
        <f>C84-C85</f>
        <v>0</v>
      </c>
      <c r="D86" s="147">
        <f t="shared" ref="D86:L86" si="52">D84-D85</f>
        <v>0</v>
      </c>
      <c r="E86" s="147">
        <f t="shared" si="52"/>
        <v>0</v>
      </c>
      <c r="F86" s="147">
        <f t="shared" si="52"/>
        <v>0</v>
      </c>
      <c r="G86" s="147">
        <f t="shared" si="52"/>
        <v>0</v>
      </c>
      <c r="H86" s="147">
        <f t="shared" si="52"/>
        <v>0</v>
      </c>
      <c r="I86" s="147">
        <f t="shared" si="52"/>
        <v>0</v>
      </c>
      <c r="J86" s="147">
        <f t="shared" si="52"/>
        <v>0</v>
      </c>
      <c r="K86" s="147">
        <f t="shared" si="52"/>
        <v>0</v>
      </c>
      <c r="L86" s="147">
        <f t="shared" si="52"/>
        <v>0</v>
      </c>
    </row>
    <row r="87" spans="1:12" ht="15" thickBot="1" x14ac:dyDescent="0.4">
      <c r="A87" s="108" t="s">
        <v>504</v>
      </c>
      <c r="B87" s="109"/>
      <c r="C87" s="207" t="str">
        <f>IFERROR((C86/C85)," ")</f>
        <v xml:space="preserve"> </v>
      </c>
      <c r="D87" s="207" t="str">
        <f t="shared" ref="D87:L87" si="53">IFERROR((D86/D85)," ")</f>
        <v xml:space="preserve"> </v>
      </c>
      <c r="E87" s="207" t="str">
        <f t="shared" si="53"/>
        <v xml:space="preserve"> </v>
      </c>
      <c r="F87" s="207" t="str">
        <f t="shared" si="53"/>
        <v xml:space="preserve"> </v>
      </c>
      <c r="G87" s="207" t="str">
        <f t="shared" si="53"/>
        <v xml:space="preserve"> </v>
      </c>
      <c r="H87" s="207" t="str">
        <f t="shared" si="53"/>
        <v xml:space="preserve"> </v>
      </c>
      <c r="I87" s="207" t="str">
        <f t="shared" si="53"/>
        <v xml:space="preserve"> </v>
      </c>
      <c r="J87" s="207" t="str">
        <f t="shared" si="53"/>
        <v xml:space="preserve"> </v>
      </c>
      <c r="K87" s="207" t="str">
        <f t="shared" si="53"/>
        <v xml:space="preserve"> </v>
      </c>
      <c r="L87" s="207" t="str">
        <f t="shared" si="53"/>
        <v xml:space="preserve"> </v>
      </c>
    </row>
    <row r="88" spans="1:12" ht="15" thickTop="1" x14ac:dyDescent="0.35"/>
    <row r="89" spans="1:12" s="57" customFormat="1" ht="16.2" x14ac:dyDescent="0.35">
      <c r="A89" s="635" t="s">
        <v>505</v>
      </c>
      <c r="B89" s="636"/>
      <c r="C89" s="636"/>
      <c r="D89" s="636"/>
      <c r="E89" s="636"/>
      <c r="F89" s="636"/>
      <c r="G89" s="636"/>
      <c r="H89" s="636"/>
      <c r="I89" s="636"/>
      <c r="J89" s="636"/>
      <c r="K89" s="636"/>
      <c r="L89" s="637"/>
    </row>
    <row r="90" spans="1:12" s="8" customFormat="1" ht="24" x14ac:dyDescent="0.35">
      <c r="B90" s="9" t="s">
        <v>25</v>
      </c>
      <c r="C90" s="9" t="str">
        <f t="shared" ref="C90:L90" si="54">"Coût annuel estimé      "&amp;C$6</f>
        <v>Coût annuel estimé      MT1</v>
      </c>
      <c r="D90" s="9" t="str">
        <f t="shared" si="54"/>
        <v>Coût annuel estimé      MT2</v>
      </c>
      <c r="E90" s="9" t="str">
        <f t="shared" si="54"/>
        <v>Coût annuel estimé      MT3</v>
      </c>
      <c r="F90" s="9" t="str">
        <f t="shared" si="54"/>
        <v>Coût annuel estimé      MT4</v>
      </c>
      <c r="G90" s="9" t="str">
        <f t="shared" si="54"/>
        <v>Coût annuel estimé      MT5</v>
      </c>
      <c r="H90" s="9" t="str">
        <f t="shared" si="54"/>
        <v>Coût annuel estimé      MT6</v>
      </c>
      <c r="I90" s="9" t="str">
        <f t="shared" si="54"/>
        <v>Coût annuel estimé      MT7</v>
      </c>
      <c r="J90" s="9" t="str">
        <f t="shared" si="54"/>
        <v>Coût annuel estimé      MT8</v>
      </c>
      <c r="K90" s="9" t="str">
        <f t="shared" si="54"/>
        <v>Coût annuel estimé      MT9</v>
      </c>
      <c r="L90" s="9" t="str">
        <f t="shared" si="54"/>
        <v>Coût annuel estimé      MT10</v>
      </c>
    </row>
    <row r="91" spans="1:12" x14ac:dyDescent="0.35">
      <c r="A91" s="201" t="s">
        <v>11</v>
      </c>
      <c r="B91" s="105"/>
      <c r="C91" s="143">
        <f>SUM(C92,C97:C98)</f>
        <v>0</v>
      </c>
      <c r="D91" s="143">
        <f t="shared" ref="D91:L91" si="55">SUM(D92,D97:D98)</f>
        <v>0</v>
      </c>
      <c r="E91" s="143">
        <f t="shared" si="55"/>
        <v>0</v>
      </c>
      <c r="F91" s="143">
        <f t="shared" si="55"/>
        <v>0</v>
      </c>
      <c r="G91" s="143">
        <f t="shared" si="55"/>
        <v>0</v>
      </c>
      <c r="H91" s="143">
        <f t="shared" si="55"/>
        <v>0</v>
      </c>
      <c r="I91" s="143">
        <f t="shared" si="55"/>
        <v>0</v>
      </c>
      <c r="J91" s="143">
        <f t="shared" si="55"/>
        <v>0</v>
      </c>
      <c r="K91" s="143">
        <f t="shared" si="55"/>
        <v>0</v>
      </c>
      <c r="L91" s="143">
        <f t="shared" si="55"/>
        <v>0</v>
      </c>
    </row>
    <row r="92" spans="1:12" x14ac:dyDescent="0.35">
      <c r="A92" s="51" t="s">
        <v>12</v>
      </c>
      <c r="B92" s="105"/>
      <c r="C92" s="143">
        <f>C93</f>
        <v>0</v>
      </c>
      <c r="D92" s="143">
        <f t="shared" ref="D92:L92" si="56">D93</f>
        <v>0</v>
      </c>
      <c r="E92" s="143">
        <f t="shared" si="56"/>
        <v>0</v>
      </c>
      <c r="F92" s="143">
        <f t="shared" si="56"/>
        <v>0</v>
      </c>
      <c r="G92" s="143">
        <f t="shared" si="56"/>
        <v>0</v>
      </c>
      <c r="H92" s="143">
        <f t="shared" si="56"/>
        <v>0</v>
      </c>
      <c r="I92" s="143">
        <f t="shared" si="56"/>
        <v>0</v>
      </c>
      <c r="J92" s="143">
        <f t="shared" si="56"/>
        <v>0</v>
      </c>
      <c r="K92" s="143">
        <f t="shared" si="56"/>
        <v>0</v>
      </c>
      <c r="L92" s="143">
        <f t="shared" si="56"/>
        <v>0</v>
      </c>
    </row>
    <row r="93" spans="1:12" x14ac:dyDescent="0.35">
      <c r="A93" s="52" t="s">
        <v>13</v>
      </c>
      <c r="B93" s="105"/>
      <c r="C93" s="143">
        <f>SUM(C94:C95)</f>
        <v>0</v>
      </c>
      <c r="D93" s="143">
        <f t="shared" ref="D93:L93" si="57">SUM(D94:D95)</f>
        <v>0</v>
      </c>
      <c r="E93" s="143">
        <f t="shared" si="57"/>
        <v>0</v>
      </c>
      <c r="F93" s="143">
        <f t="shared" si="57"/>
        <v>0</v>
      </c>
      <c r="G93" s="143">
        <f t="shared" si="57"/>
        <v>0</v>
      </c>
      <c r="H93" s="143">
        <f t="shared" si="57"/>
        <v>0</v>
      </c>
      <c r="I93" s="143">
        <f t="shared" si="57"/>
        <v>0</v>
      </c>
      <c r="J93" s="143">
        <f t="shared" si="57"/>
        <v>0</v>
      </c>
      <c r="K93" s="143">
        <f t="shared" si="57"/>
        <v>0</v>
      </c>
      <c r="L93" s="143">
        <f t="shared" si="57"/>
        <v>0</v>
      </c>
    </row>
    <row r="94" spans="1:12" x14ac:dyDescent="0.35">
      <c r="A94" s="202" t="s">
        <v>189</v>
      </c>
      <c r="B94" s="206">
        <f>'TAB4.4.3'!G$10</f>
        <v>0</v>
      </c>
      <c r="C94" s="143">
        <f>$B94*C$12*12</f>
        <v>0</v>
      </c>
      <c r="D94" s="143">
        <f>$B94*D$12*12</f>
        <v>0</v>
      </c>
      <c r="E94" s="143">
        <f t="shared" ref="E94:L95" si="58">$B94*E$12*12</f>
        <v>0</v>
      </c>
      <c r="F94" s="143">
        <f t="shared" si="58"/>
        <v>0</v>
      </c>
      <c r="G94" s="143">
        <f t="shared" si="58"/>
        <v>0</v>
      </c>
      <c r="H94" s="143">
        <f t="shared" si="58"/>
        <v>0</v>
      </c>
      <c r="I94" s="143">
        <f t="shared" si="58"/>
        <v>0</v>
      </c>
      <c r="J94" s="143">
        <f t="shared" si="58"/>
        <v>0</v>
      </c>
      <c r="K94" s="143">
        <f t="shared" si="58"/>
        <v>0</v>
      </c>
      <c r="L94" s="143">
        <f t="shared" si="58"/>
        <v>0</v>
      </c>
    </row>
    <row r="95" spans="1:12" x14ac:dyDescent="0.35">
      <c r="A95" s="202" t="s">
        <v>190</v>
      </c>
      <c r="B95" s="206">
        <f>'TAB4.4.3'!G$11</f>
        <v>0</v>
      </c>
      <c r="C95" s="143">
        <f>$B95*C$12*12</f>
        <v>0</v>
      </c>
      <c r="D95" s="143">
        <f>$B95*D$12*12</f>
        <v>0</v>
      </c>
      <c r="E95" s="143">
        <f t="shared" si="58"/>
        <v>0</v>
      </c>
      <c r="F95" s="143">
        <f t="shared" si="58"/>
        <v>0</v>
      </c>
      <c r="G95" s="143">
        <f t="shared" si="58"/>
        <v>0</v>
      </c>
      <c r="H95" s="143">
        <f t="shared" si="58"/>
        <v>0</v>
      </c>
      <c r="I95" s="143">
        <f t="shared" si="58"/>
        <v>0</v>
      </c>
      <c r="J95" s="143">
        <f t="shared" si="58"/>
        <v>0</v>
      </c>
      <c r="K95" s="143">
        <f t="shared" si="58"/>
        <v>0</v>
      </c>
      <c r="L95" s="143">
        <f t="shared" si="58"/>
        <v>0</v>
      </c>
    </row>
    <row r="96" spans="1:12" x14ac:dyDescent="0.35">
      <c r="A96" s="51" t="s">
        <v>253</v>
      </c>
      <c r="B96" s="153"/>
      <c r="C96" s="153"/>
      <c r="D96" s="153"/>
      <c r="E96" s="153"/>
      <c r="F96" s="153"/>
      <c r="G96" s="153"/>
      <c r="H96" s="153"/>
      <c r="I96" s="153"/>
      <c r="J96" s="153"/>
      <c r="K96" s="153"/>
      <c r="L96" s="153"/>
    </row>
    <row r="97" spans="1:12" x14ac:dyDescent="0.35">
      <c r="A97" s="51" t="s">
        <v>267</v>
      </c>
      <c r="B97" s="143">
        <f>'TAB4.4.3'!G$14</f>
        <v>0</v>
      </c>
      <c r="C97" s="143">
        <f>$B97</f>
        <v>0</v>
      </c>
      <c r="D97" s="143">
        <f t="shared" ref="D97:L97" si="59">$B97</f>
        <v>0</v>
      </c>
      <c r="E97" s="143">
        <f t="shared" si="59"/>
        <v>0</v>
      </c>
      <c r="F97" s="143">
        <f t="shared" si="59"/>
        <v>0</v>
      </c>
      <c r="G97" s="143">
        <f t="shared" si="59"/>
        <v>0</v>
      </c>
      <c r="H97" s="143">
        <f t="shared" si="59"/>
        <v>0</v>
      </c>
      <c r="I97" s="143">
        <f t="shared" si="59"/>
        <v>0</v>
      </c>
      <c r="J97" s="143">
        <f t="shared" si="59"/>
        <v>0</v>
      </c>
      <c r="K97" s="143">
        <f t="shared" si="59"/>
        <v>0</v>
      </c>
      <c r="L97" s="143">
        <f t="shared" si="59"/>
        <v>0</v>
      </c>
    </row>
    <row r="98" spans="1:12" x14ac:dyDescent="0.35">
      <c r="A98" s="51" t="s">
        <v>273</v>
      </c>
      <c r="B98" s="105"/>
      <c r="C98" s="143">
        <f>SUM(C99:C100)</f>
        <v>0</v>
      </c>
      <c r="D98" s="143">
        <f t="shared" ref="D98:L98" si="60">SUM(D99:D100)</f>
        <v>0</v>
      </c>
      <c r="E98" s="143">
        <f t="shared" si="60"/>
        <v>0</v>
      </c>
      <c r="F98" s="143">
        <f t="shared" si="60"/>
        <v>0</v>
      </c>
      <c r="G98" s="143">
        <f t="shared" si="60"/>
        <v>0</v>
      </c>
      <c r="H98" s="143">
        <f t="shared" si="60"/>
        <v>0</v>
      </c>
      <c r="I98" s="143">
        <f t="shared" si="60"/>
        <v>0</v>
      </c>
      <c r="J98" s="143">
        <f t="shared" si="60"/>
        <v>0</v>
      </c>
      <c r="K98" s="143">
        <f t="shared" si="60"/>
        <v>0</v>
      </c>
      <c r="L98" s="143">
        <f t="shared" si="60"/>
        <v>0</v>
      </c>
    </row>
    <row r="99" spans="1:12" x14ac:dyDescent="0.35">
      <c r="A99" s="52" t="s">
        <v>88</v>
      </c>
      <c r="B99" s="206">
        <f>'TAB4.4.3'!G$17</f>
        <v>0</v>
      </c>
      <c r="C99" s="143">
        <f>$B99*C$7</f>
        <v>0</v>
      </c>
      <c r="D99" s="143">
        <f t="shared" ref="D99:L99" si="61">$B99*D$7</f>
        <v>0</v>
      </c>
      <c r="E99" s="143">
        <f t="shared" si="61"/>
        <v>0</v>
      </c>
      <c r="F99" s="143">
        <f t="shared" si="61"/>
        <v>0</v>
      </c>
      <c r="G99" s="143">
        <f t="shared" si="61"/>
        <v>0</v>
      </c>
      <c r="H99" s="143">
        <f t="shared" si="61"/>
        <v>0</v>
      </c>
      <c r="I99" s="143">
        <f t="shared" si="61"/>
        <v>0</v>
      </c>
      <c r="J99" s="143">
        <f t="shared" si="61"/>
        <v>0</v>
      </c>
      <c r="K99" s="143">
        <f t="shared" si="61"/>
        <v>0</v>
      </c>
      <c r="L99" s="143">
        <f t="shared" si="61"/>
        <v>0</v>
      </c>
    </row>
    <row r="100" spans="1:12" x14ac:dyDescent="0.35">
      <c r="A100" s="52" t="s">
        <v>15</v>
      </c>
      <c r="B100" s="206">
        <f>'TAB4.4.3'!G$18</f>
        <v>0</v>
      </c>
      <c r="C100" s="143">
        <f>$B100*C$8</f>
        <v>0</v>
      </c>
      <c r="D100" s="143">
        <f t="shared" ref="D100:L100" si="62">$B100*D$8</f>
        <v>0</v>
      </c>
      <c r="E100" s="143">
        <f t="shared" si="62"/>
        <v>0</v>
      </c>
      <c r="F100" s="143">
        <f t="shared" si="62"/>
        <v>0</v>
      </c>
      <c r="G100" s="143">
        <f t="shared" si="62"/>
        <v>0</v>
      </c>
      <c r="H100" s="143">
        <f t="shared" si="62"/>
        <v>0</v>
      </c>
      <c r="I100" s="143">
        <f t="shared" si="62"/>
        <v>0</v>
      </c>
      <c r="J100" s="143">
        <f t="shared" si="62"/>
        <v>0</v>
      </c>
      <c r="K100" s="143">
        <f t="shared" si="62"/>
        <v>0</v>
      </c>
      <c r="L100" s="143">
        <f t="shared" si="62"/>
        <v>0</v>
      </c>
    </row>
    <row r="101" spans="1:12" x14ac:dyDescent="0.35">
      <c r="A101" s="201" t="s">
        <v>18</v>
      </c>
      <c r="B101" s="206">
        <f>'TAB4.4.3'!G$20</f>
        <v>0</v>
      </c>
      <c r="C101" s="143">
        <f>$B101*C$11</f>
        <v>0</v>
      </c>
      <c r="D101" s="143">
        <f t="shared" ref="D101:L101" si="63">$B101*D$11</f>
        <v>0</v>
      </c>
      <c r="E101" s="143">
        <f t="shared" si="63"/>
        <v>0</v>
      </c>
      <c r="F101" s="143">
        <f t="shared" si="63"/>
        <v>0</v>
      </c>
      <c r="G101" s="143">
        <f t="shared" si="63"/>
        <v>0</v>
      </c>
      <c r="H101" s="143">
        <f t="shared" si="63"/>
        <v>0</v>
      </c>
      <c r="I101" s="143">
        <f t="shared" si="63"/>
        <v>0</v>
      </c>
      <c r="J101" s="143">
        <f t="shared" si="63"/>
        <v>0</v>
      </c>
      <c r="K101" s="143">
        <f t="shared" si="63"/>
        <v>0</v>
      </c>
      <c r="L101" s="143">
        <f t="shared" si="63"/>
        <v>0</v>
      </c>
    </row>
    <row r="102" spans="1:12" x14ac:dyDescent="0.35">
      <c r="A102" s="201" t="s">
        <v>90</v>
      </c>
      <c r="B102" s="206"/>
      <c r="C102" s="143">
        <f>SUM(C103:C105)</f>
        <v>0</v>
      </c>
      <c r="D102" s="143">
        <f t="shared" ref="D102:H102" si="64">SUM(D103:D105)</f>
        <v>0</v>
      </c>
      <c r="E102" s="143">
        <f t="shared" si="64"/>
        <v>0</v>
      </c>
      <c r="F102" s="143">
        <f t="shared" si="64"/>
        <v>0</v>
      </c>
      <c r="G102" s="143">
        <f t="shared" si="64"/>
        <v>0</v>
      </c>
      <c r="H102" s="143">
        <f t="shared" si="64"/>
        <v>0</v>
      </c>
      <c r="I102" s="143">
        <f>SUM(I103:I105)</f>
        <v>0</v>
      </c>
      <c r="J102" s="143">
        <f t="shared" ref="J102:L102" si="65">SUM(J103:J105)</f>
        <v>0</v>
      </c>
      <c r="K102" s="143">
        <f t="shared" si="65"/>
        <v>0</v>
      </c>
      <c r="L102" s="143">
        <f t="shared" si="65"/>
        <v>0</v>
      </c>
    </row>
    <row r="103" spans="1:12" x14ac:dyDescent="0.35">
      <c r="A103" s="51" t="s">
        <v>4</v>
      </c>
      <c r="B103" s="206">
        <f>'TAB4.4.3'!G$22</f>
        <v>0</v>
      </c>
      <c r="C103" s="143">
        <f>$B103*C$11</f>
        <v>0</v>
      </c>
      <c r="D103" s="143">
        <f t="shared" ref="D103:L106" si="66">$B103*D$11</f>
        <v>0</v>
      </c>
      <c r="E103" s="143">
        <f t="shared" si="66"/>
        <v>0</v>
      </c>
      <c r="F103" s="143">
        <f t="shared" si="66"/>
        <v>0</v>
      </c>
      <c r="G103" s="143">
        <f t="shared" si="66"/>
        <v>0</v>
      </c>
      <c r="H103" s="143">
        <f t="shared" si="66"/>
        <v>0</v>
      </c>
      <c r="I103" s="143">
        <f t="shared" si="66"/>
        <v>0</v>
      </c>
      <c r="J103" s="143">
        <f t="shared" si="66"/>
        <v>0</v>
      </c>
      <c r="K103" s="143">
        <f t="shared" si="66"/>
        <v>0</v>
      </c>
      <c r="L103" s="143">
        <f t="shared" si="66"/>
        <v>0</v>
      </c>
    </row>
    <row r="104" spans="1:12" x14ac:dyDescent="0.35">
      <c r="A104" s="51" t="s">
        <v>106</v>
      </c>
      <c r="B104" s="206">
        <f>'TAB4.4.3'!G$23</f>
        <v>0</v>
      </c>
      <c r="C104" s="143">
        <f>$B104*C$11</f>
        <v>0</v>
      </c>
      <c r="D104" s="143">
        <f t="shared" si="66"/>
        <v>0</v>
      </c>
      <c r="E104" s="143">
        <f t="shared" si="66"/>
        <v>0</v>
      </c>
      <c r="F104" s="143">
        <f t="shared" si="66"/>
        <v>0</v>
      </c>
      <c r="G104" s="143">
        <f t="shared" si="66"/>
        <v>0</v>
      </c>
      <c r="H104" s="143">
        <f t="shared" si="66"/>
        <v>0</v>
      </c>
      <c r="I104" s="143">
        <f>$B104*I$11</f>
        <v>0</v>
      </c>
      <c r="J104" s="143">
        <f t="shared" si="66"/>
        <v>0</v>
      </c>
      <c r="K104" s="143">
        <f t="shared" si="66"/>
        <v>0</v>
      </c>
      <c r="L104" s="143">
        <f t="shared" si="66"/>
        <v>0</v>
      </c>
    </row>
    <row r="105" spans="1:12" x14ac:dyDescent="0.35">
      <c r="A105" s="51" t="s">
        <v>108</v>
      </c>
      <c r="B105" s="206">
        <f>'TAB4.4.3'!G$24</f>
        <v>0</v>
      </c>
      <c r="C105" s="143">
        <f>$B105*C$11</f>
        <v>0</v>
      </c>
      <c r="D105" s="143">
        <f t="shared" si="66"/>
        <v>0</v>
      </c>
      <c r="E105" s="143">
        <f t="shared" si="66"/>
        <v>0</v>
      </c>
      <c r="F105" s="143">
        <f t="shared" si="66"/>
        <v>0</v>
      </c>
      <c r="G105" s="143">
        <f t="shared" si="66"/>
        <v>0</v>
      </c>
      <c r="H105" s="143">
        <f t="shared" si="66"/>
        <v>0</v>
      </c>
      <c r="I105" s="143">
        <f t="shared" si="66"/>
        <v>0</v>
      </c>
      <c r="J105" s="143">
        <f t="shared" si="66"/>
        <v>0</v>
      </c>
      <c r="K105" s="143">
        <f t="shared" si="66"/>
        <v>0</v>
      </c>
      <c r="L105" s="143">
        <f t="shared" si="66"/>
        <v>0</v>
      </c>
    </row>
    <row r="106" spans="1:12" x14ac:dyDescent="0.35">
      <c r="A106" s="201" t="s">
        <v>91</v>
      </c>
      <c r="B106" s="206">
        <f>'TAB4.4.3'!G$25</f>
        <v>0</v>
      </c>
      <c r="C106" s="143">
        <f>$B106*C$11</f>
        <v>0</v>
      </c>
      <c r="D106" s="143">
        <f t="shared" si="66"/>
        <v>0</v>
      </c>
      <c r="E106" s="143">
        <f t="shared" si="66"/>
        <v>0</v>
      </c>
      <c r="F106" s="143">
        <f t="shared" si="66"/>
        <v>0</v>
      </c>
      <c r="G106" s="143">
        <f t="shared" si="66"/>
        <v>0</v>
      </c>
      <c r="H106" s="143">
        <f t="shared" si="66"/>
        <v>0</v>
      </c>
      <c r="I106" s="143">
        <f t="shared" si="66"/>
        <v>0</v>
      </c>
      <c r="J106" s="143">
        <f t="shared" si="66"/>
        <v>0</v>
      </c>
      <c r="K106" s="143">
        <f t="shared" si="66"/>
        <v>0</v>
      </c>
      <c r="L106" s="143">
        <f t="shared" si="66"/>
        <v>0</v>
      </c>
    </row>
    <row r="107" spans="1:12" x14ac:dyDescent="0.35">
      <c r="A107" s="227" t="s">
        <v>213</v>
      </c>
      <c r="B107" s="200"/>
      <c r="C107" s="140">
        <f>SUM(C91,C101:C102,C106:C106)</f>
        <v>0</v>
      </c>
      <c r="D107" s="140">
        <f t="shared" ref="D107:L107" si="67">SUM(D91,D101:D102,D106:D106)</f>
        <v>0</v>
      </c>
      <c r="E107" s="140">
        <f t="shared" si="67"/>
        <v>0</v>
      </c>
      <c r="F107" s="140">
        <f t="shared" si="67"/>
        <v>0</v>
      </c>
      <c r="G107" s="140">
        <f t="shared" si="67"/>
        <v>0</v>
      </c>
      <c r="H107" s="140">
        <f t="shared" si="67"/>
        <v>0</v>
      </c>
      <c r="I107" s="140">
        <f t="shared" si="67"/>
        <v>0</v>
      </c>
      <c r="J107" s="140">
        <f t="shared" si="67"/>
        <v>0</v>
      </c>
      <c r="K107" s="140">
        <f t="shared" si="67"/>
        <v>0</v>
      </c>
      <c r="L107" s="140">
        <f t="shared" si="67"/>
        <v>0</v>
      </c>
    </row>
    <row r="108" spans="1:12" x14ac:dyDescent="0.35">
      <c r="A108" s="199" t="s">
        <v>212</v>
      </c>
      <c r="C108" s="29">
        <v>1</v>
      </c>
      <c r="D108" s="29">
        <v>1</v>
      </c>
      <c r="E108" s="29">
        <v>1</v>
      </c>
      <c r="F108" s="29">
        <v>1</v>
      </c>
      <c r="G108" s="29">
        <v>1</v>
      </c>
      <c r="H108" s="29">
        <v>1</v>
      </c>
      <c r="I108" s="29">
        <v>1</v>
      </c>
      <c r="J108" s="29">
        <v>1</v>
      </c>
      <c r="K108" s="29">
        <v>1</v>
      </c>
      <c r="L108" s="29">
        <v>1</v>
      </c>
    </row>
    <row r="109" spans="1:12" x14ac:dyDescent="0.35">
      <c r="A109" s="199" t="s">
        <v>17</v>
      </c>
      <c r="B109" s="200"/>
      <c r="C109" s="140">
        <f>SUM(C101:C102,C106:C106,C97:C98)+C93*C108</f>
        <v>0</v>
      </c>
      <c r="D109" s="140">
        <f t="shared" ref="D109:L109" si="68">SUM(D101:D102,D106:D106,D97:D98)+D93*D108</f>
        <v>0</v>
      </c>
      <c r="E109" s="140">
        <f t="shared" si="68"/>
        <v>0</v>
      </c>
      <c r="F109" s="140">
        <f t="shared" si="68"/>
        <v>0</v>
      </c>
      <c r="G109" s="140">
        <f t="shared" si="68"/>
        <v>0</v>
      </c>
      <c r="H109" s="140">
        <f t="shared" si="68"/>
        <v>0</v>
      </c>
      <c r="I109" s="140">
        <f t="shared" si="68"/>
        <v>0</v>
      </c>
      <c r="J109" s="140">
        <f t="shared" si="68"/>
        <v>0</v>
      </c>
      <c r="K109" s="140">
        <f t="shared" si="68"/>
        <v>0</v>
      </c>
      <c r="L109" s="140">
        <f t="shared" si="68"/>
        <v>0</v>
      </c>
    </row>
    <row r="110" spans="1:12" x14ac:dyDescent="0.35">
      <c r="A110" s="20" t="s">
        <v>506</v>
      </c>
      <c r="B110" s="4"/>
      <c r="C110" s="144">
        <f>C84</f>
        <v>0</v>
      </c>
      <c r="D110" s="144">
        <f t="shared" ref="D110:L110" si="69">D84</f>
        <v>0</v>
      </c>
      <c r="E110" s="144">
        <f t="shared" si="69"/>
        <v>0</v>
      </c>
      <c r="F110" s="144">
        <f t="shared" si="69"/>
        <v>0</v>
      </c>
      <c r="G110" s="144">
        <f t="shared" si="69"/>
        <v>0</v>
      </c>
      <c r="H110" s="144">
        <f t="shared" si="69"/>
        <v>0</v>
      </c>
      <c r="I110" s="144">
        <f t="shared" si="69"/>
        <v>0</v>
      </c>
      <c r="J110" s="144">
        <f t="shared" si="69"/>
        <v>0</v>
      </c>
      <c r="K110" s="144">
        <f t="shared" si="69"/>
        <v>0</v>
      </c>
      <c r="L110" s="144">
        <f t="shared" si="69"/>
        <v>0</v>
      </c>
    </row>
    <row r="111" spans="1:12" x14ac:dyDescent="0.35">
      <c r="A111" s="145" t="s">
        <v>507</v>
      </c>
      <c r="B111" s="146"/>
      <c r="C111" s="147">
        <f>C109-C110</f>
        <v>0</v>
      </c>
      <c r="D111" s="147">
        <f t="shared" ref="D111:L111" si="70">D109-D110</f>
        <v>0</v>
      </c>
      <c r="E111" s="147">
        <f t="shared" si="70"/>
        <v>0</v>
      </c>
      <c r="F111" s="147">
        <f t="shared" si="70"/>
        <v>0</v>
      </c>
      <c r="G111" s="147">
        <f t="shared" si="70"/>
        <v>0</v>
      </c>
      <c r="H111" s="147">
        <f t="shared" si="70"/>
        <v>0</v>
      </c>
      <c r="I111" s="147">
        <f t="shared" si="70"/>
        <v>0</v>
      </c>
      <c r="J111" s="147">
        <f t="shared" si="70"/>
        <v>0</v>
      </c>
      <c r="K111" s="147">
        <f t="shared" si="70"/>
        <v>0</v>
      </c>
      <c r="L111" s="147">
        <f t="shared" si="70"/>
        <v>0</v>
      </c>
    </row>
    <row r="112" spans="1:12" ht="15" thickBot="1" x14ac:dyDescent="0.4">
      <c r="A112" s="108" t="s">
        <v>508</v>
      </c>
      <c r="B112" s="109"/>
      <c r="C112" s="207" t="str">
        <f>IFERROR((C111/C110)," ")</f>
        <v xml:space="preserve"> </v>
      </c>
      <c r="D112" s="207" t="str">
        <f t="shared" ref="D112:L112" si="71">IFERROR((D111/D110)," ")</f>
        <v xml:space="preserve"> </v>
      </c>
      <c r="E112" s="207" t="str">
        <f t="shared" si="71"/>
        <v xml:space="preserve"> </v>
      </c>
      <c r="F112" s="207" t="str">
        <f t="shared" si="71"/>
        <v xml:space="preserve"> </v>
      </c>
      <c r="G112" s="207" t="str">
        <f t="shared" si="71"/>
        <v xml:space="preserve"> </v>
      </c>
      <c r="H112" s="207" t="str">
        <f t="shared" si="71"/>
        <v xml:space="preserve"> </v>
      </c>
      <c r="I112" s="207" t="str">
        <f t="shared" si="71"/>
        <v xml:space="preserve"> </v>
      </c>
      <c r="J112" s="207" t="str">
        <f t="shared" si="71"/>
        <v xml:space="preserve"> </v>
      </c>
      <c r="K112" s="207" t="str">
        <f t="shared" si="71"/>
        <v xml:space="preserve"> </v>
      </c>
      <c r="L112" s="207" t="str">
        <f t="shared" si="71"/>
        <v xml:space="preserve"> </v>
      </c>
    </row>
    <row r="113" ht="15" thickTop="1" x14ac:dyDescent="0.35"/>
  </sheetData>
  <mergeCells count="6">
    <mergeCell ref="A89:L89"/>
    <mergeCell ref="A5:B5"/>
    <mergeCell ref="A6:B6"/>
    <mergeCell ref="A14:L14"/>
    <mergeCell ref="A39:L39"/>
    <mergeCell ref="A64:L64"/>
  </mergeCells>
  <phoneticPr fontId="17" type="noConversion"/>
  <conditionalFormatting sqref="C33:L33">
    <cfRule type="containsText" dxfId="39" priority="7" operator="containsText" text="ntitulé">
      <formula>NOT(ISERROR(SEARCH("ntitulé",C33)))</formula>
    </cfRule>
    <cfRule type="containsBlanks" dxfId="38" priority="8">
      <formula>LEN(TRIM(C33))=0</formula>
    </cfRule>
  </conditionalFormatting>
  <conditionalFormatting sqref="C35:L35">
    <cfRule type="containsText" dxfId="37" priority="61" operator="containsText" text="ntitulé">
      <formula>NOT(ISERROR(SEARCH("ntitulé",C35)))</formula>
    </cfRule>
    <cfRule type="containsBlanks" dxfId="36" priority="62">
      <formula>LEN(TRIM(C35))=0</formula>
    </cfRule>
  </conditionalFormatting>
  <conditionalFormatting sqref="C58:L58">
    <cfRule type="containsText" dxfId="35" priority="5" operator="containsText" text="ntitulé">
      <formula>NOT(ISERROR(SEARCH("ntitulé",C58)))</formula>
    </cfRule>
    <cfRule type="containsBlanks" dxfId="34" priority="6">
      <formula>LEN(TRIM(C58))=0</formula>
    </cfRule>
  </conditionalFormatting>
  <conditionalFormatting sqref="C60:L60">
    <cfRule type="containsText" dxfId="33" priority="19" operator="containsText" text="ntitulé">
      <formula>NOT(ISERROR(SEARCH("ntitulé",C60)))</formula>
    </cfRule>
    <cfRule type="containsBlanks" dxfId="32" priority="20">
      <formula>LEN(TRIM(C60))=0</formula>
    </cfRule>
  </conditionalFormatting>
  <conditionalFormatting sqref="C83:L83">
    <cfRule type="containsText" dxfId="31" priority="3" operator="containsText" text="ntitulé">
      <formula>NOT(ISERROR(SEARCH("ntitulé",C83)))</formula>
    </cfRule>
    <cfRule type="containsBlanks" dxfId="30" priority="4">
      <formula>LEN(TRIM(C83))=0</formula>
    </cfRule>
  </conditionalFormatting>
  <conditionalFormatting sqref="C85:L85">
    <cfRule type="containsText" dxfId="29" priority="15" operator="containsText" text="ntitulé">
      <formula>NOT(ISERROR(SEARCH("ntitulé",C85)))</formula>
    </cfRule>
    <cfRule type="containsBlanks" dxfId="28" priority="16">
      <formula>LEN(TRIM(C85))=0</formula>
    </cfRule>
  </conditionalFormatting>
  <conditionalFormatting sqref="C108:L108">
    <cfRule type="containsText" dxfId="27" priority="1" operator="containsText" text="ntitulé">
      <formula>NOT(ISERROR(SEARCH("ntitulé",C108)))</formula>
    </cfRule>
    <cfRule type="containsBlanks" dxfId="26" priority="2">
      <formula>LEN(TRIM(C108))=0</formula>
    </cfRule>
  </conditionalFormatting>
  <conditionalFormatting sqref="C110:L110">
    <cfRule type="containsText" dxfId="25" priority="11" operator="containsText" text="ntitulé">
      <formula>NOT(ISERROR(SEARCH("ntitulé",C110)))</formula>
    </cfRule>
    <cfRule type="containsBlanks" dxfId="24" priority="12">
      <formula>LEN(TRIM(C110))=0</formula>
    </cfRule>
  </conditionalFormatting>
  <pageMargins left="0.7" right="0.7" top="0.75" bottom="0.75" header="0.3" footer="0.3"/>
  <pageSetup paperSize="9" scale="85" orientation="landscape" verticalDpi="300" r:id="rId1"/>
  <colBreaks count="1" manualBreakCount="1">
    <brk id="9" max="133"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K113"/>
  <sheetViews>
    <sheetView showGridLines="0" zoomScaleNormal="100" workbookViewId="0">
      <selection activeCell="C11" sqref="C11"/>
    </sheetView>
  </sheetViews>
  <sheetFormatPr baseColWidth="10" defaultColWidth="8.88671875" defaultRowHeight="14.4" x14ac:dyDescent="0.35"/>
  <cols>
    <col min="1" max="1" width="46.33203125" style="1" bestFit="1" customWidth="1"/>
    <col min="2" max="2" width="15.88671875" style="1" customWidth="1"/>
    <col min="3" max="7" width="16.5546875" style="1" customWidth="1"/>
    <col min="8" max="11" width="16.6640625" style="1" customWidth="1"/>
    <col min="12" max="16384" width="8.88671875" style="1"/>
  </cols>
  <sheetData>
    <row r="3" spans="1:11" ht="29.85" customHeight="1" x14ac:dyDescent="0.35">
      <c r="A3" s="32" t="s">
        <v>26</v>
      </c>
      <c r="B3" s="14"/>
      <c r="C3" s="14"/>
      <c r="D3" s="14"/>
      <c r="E3" s="14"/>
      <c r="F3" s="14"/>
      <c r="G3" s="14"/>
    </row>
    <row r="5" spans="1:11" s="4" customFormat="1" ht="12" x14ac:dyDescent="0.3">
      <c r="A5" s="110" t="s">
        <v>19</v>
      </c>
      <c r="B5" s="110"/>
      <c r="C5" s="6" t="s">
        <v>177</v>
      </c>
      <c r="D5" s="6" t="s">
        <v>178</v>
      </c>
      <c r="E5" s="6" t="s">
        <v>179</v>
      </c>
      <c r="F5" s="6" t="s">
        <v>187</v>
      </c>
      <c r="G5" s="6" t="s">
        <v>188</v>
      </c>
    </row>
    <row r="6" spans="1:11" s="4" customFormat="1" ht="12" x14ac:dyDescent="0.3">
      <c r="A6" s="110" t="s">
        <v>49</v>
      </c>
      <c r="B6" s="110"/>
      <c r="C6" s="6" t="s">
        <v>287</v>
      </c>
      <c r="D6" s="6" t="s">
        <v>288</v>
      </c>
      <c r="E6" s="6" t="s">
        <v>289</v>
      </c>
      <c r="F6" s="6" t="s">
        <v>290</v>
      </c>
      <c r="G6" s="6" t="s">
        <v>291</v>
      </c>
      <c r="H6" s="6" t="s">
        <v>292</v>
      </c>
      <c r="I6" s="6" t="s">
        <v>293</v>
      </c>
      <c r="J6" s="6" t="s">
        <v>294</v>
      </c>
      <c r="K6" s="6" t="s">
        <v>295</v>
      </c>
    </row>
    <row r="7" spans="1:11" s="4" customFormat="1" ht="12" x14ac:dyDescent="0.3">
      <c r="A7" s="57" t="s">
        <v>127</v>
      </c>
      <c r="B7" s="57"/>
      <c r="C7" s="105">
        <v>30000</v>
      </c>
      <c r="D7" s="105">
        <v>50000</v>
      </c>
      <c r="E7" s="105">
        <v>160000</v>
      </c>
      <c r="F7" s="105">
        <v>250000</v>
      </c>
      <c r="G7" s="105">
        <v>350000</v>
      </c>
      <c r="H7" s="7">
        <f>H11</f>
        <v>1200000</v>
      </c>
      <c r="I7" s="7">
        <f t="shared" ref="I7:K7" si="0">I11</f>
        <v>570000</v>
      </c>
      <c r="J7" s="7">
        <f t="shared" si="0"/>
        <v>140000</v>
      </c>
      <c r="K7" s="7">
        <f t="shared" si="0"/>
        <v>37000</v>
      </c>
    </row>
    <row r="8" spans="1:11" s="4" customFormat="1" ht="12" x14ac:dyDescent="0.3">
      <c r="A8" s="57" t="s">
        <v>20</v>
      </c>
      <c r="B8" s="57"/>
      <c r="C8" s="105">
        <v>0</v>
      </c>
      <c r="D8" s="105">
        <v>0</v>
      </c>
      <c r="E8" s="105">
        <v>0</v>
      </c>
      <c r="F8" s="105">
        <v>0</v>
      </c>
      <c r="G8" s="105">
        <v>0</v>
      </c>
      <c r="H8" s="105">
        <v>0</v>
      </c>
      <c r="I8" s="105">
        <v>0</v>
      </c>
      <c r="J8" s="105">
        <v>0</v>
      </c>
      <c r="K8" s="105">
        <v>0</v>
      </c>
    </row>
    <row r="9" spans="1:11" s="4" customFormat="1" ht="12" x14ac:dyDescent="0.3">
      <c r="A9" s="57" t="s">
        <v>21</v>
      </c>
      <c r="B9" s="57"/>
      <c r="C9" s="105">
        <v>0</v>
      </c>
      <c r="D9" s="105">
        <v>0</v>
      </c>
      <c r="E9" s="105">
        <v>0</v>
      </c>
      <c r="F9" s="105">
        <v>0</v>
      </c>
      <c r="G9" s="105">
        <v>0</v>
      </c>
      <c r="H9" s="105">
        <v>0</v>
      </c>
      <c r="I9" s="105">
        <v>0</v>
      </c>
      <c r="J9" s="105">
        <v>0</v>
      </c>
      <c r="K9" s="105">
        <v>0</v>
      </c>
    </row>
    <row r="10" spans="1:11" s="252" customFormat="1" ht="12" x14ac:dyDescent="0.3">
      <c r="A10" s="254" t="s">
        <v>22</v>
      </c>
      <c r="B10" s="254"/>
      <c r="C10" s="255">
        <v>0</v>
      </c>
      <c r="D10" s="255">
        <v>0</v>
      </c>
      <c r="E10" s="255">
        <v>0</v>
      </c>
      <c r="F10" s="255">
        <v>0</v>
      </c>
      <c r="G10" s="255">
        <v>0</v>
      </c>
      <c r="H10" s="255">
        <v>0</v>
      </c>
      <c r="I10" s="255">
        <v>0</v>
      </c>
      <c r="J10" s="255">
        <v>0</v>
      </c>
      <c r="K10" s="255">
        <v>0</v>
      </c>
    </row>
    <row r="11" spans="1:11" s="4" customFormat="1" ht="12" x14ac:dyDescent="0.3">
      <c r="A11" s="57" t="s">
        <v>23</v>
      </c>
      <c r="B11" s="57"/>
      <c r="C11" s="105">
        <v>30000</v>
      </c>
      <c r="D11" s="105">
        <v>50000</v>
      </c>
      <c r="E11" s="105">
        <v>160000</v>
      </c>
      <c r="F11" s="105">
        <v>250000</v>
      </c>
      <c r="G11" s="105">
        <v>350000</v>
      </c>
      <c r="H11" s="105">
        <v>1200000</v>
      </c>
      <c r="I11" s="105">
        <v>570000</v>
      </c>
      <c r="J11" s="105">
        <v>140000</v>
      </c>
      <c r="K11" s="105">
        <v>37000</v>
      </c>
    </row>
    <row r="12" spans="1:11" s="4" customFormat="1" ht="12" x14ac:dyDescent="0.3">
      <c r="A12" s="10" t="s">
        <v>296</v>
      </c>
      <c r="B12" s="57"/>
      <c r="C12" s="137">
        <f>5.9*90%</f>
        <v>5.3100000000000005</v>
      </c>
      <c r="D12" s="137">
        <f>9.8*90%</f>
        <v>8.82</v>
      </c>
      <c r="E12" s="137">
        <f>31.4*90%</f>
        <v>28.259999999999998</v>
      </c>
      <c r="F12" s="137">
        <f>49*90%</f>
        <v>44.1</v>
      </c>
      <c r="G12" s="137">
        <f>68.6*90%</f>
        <v>61.739999999999995</v>
      </c>
      <c r="H12" s="105">
        <v>300</v>
      </c>
      <c r="I12" s="105">
        <v>160</v>
      </c>
      <c r="J12" s="105">
        <v>60</v>
      </c>
      <c r="K12" s="105">
        <v>20</v>
      </c>
    </row>
    <row r="13" spans="1:11" s="4" customFormat="1" ht="12" x14ac:dyDescent="0.3">
      <c r="A13" s="57" t="s">
        <v>24</v>
      </c>
      <c r="B13" s="57"/>
      <c r="C13" s="105">
        <v>0</v>
      </c>
      <c r="D13" s="105">
        <v>0</v>
      </c>
      <c r="E13" s="105">
        <v>0</v>
      </c>
      <c r="F13" s="105">
        <v>0</v>
      </c>
      <c r="G13" s="105">
        <v>0</v>
      </c>
      <c r="H13" s="105">
        <v>0</v>
      </c>
      <c r="I13" s="105">
        <v>0</v>
      </c>
      <c r="J13" s="105">
        <v>0</v>
      </c>
      <c r="K13" s="105">
        <v>0</v>
      </c>
    </row>
    <row r="14" spans="1:11" s="57" customFormat="1" ht="16.2" x14ac:dyDescent="0.35">
      <c r="A14" s="640" t="s">
        <v>493</v>
      </c>
      <c r="B14" s="641"/>
      <c r="C14" s="641"/>
      <c r="D14" s="641"/>
      <c r="E14" s="641"/>
      <c r="F14" s="641"/>
      <c r="G14" s="641"/>
      <c r="H14" s="641"/>
      <c r="I14" s="641"/>
      <c r="J14" s="641"/>
      <c r="K14" s="642"/>
    </row>
    <row r="15" spans="1:11" s="8" customFormat="1" ht="24" x14ac:dyDescent="0.35">
      <c r="B15" s="9" t="s">
        <v>25</v>
      </c>
      <c r="C15" s="9" t="str">
        <f t="shared" ref="C15:K15" si="1">"Coût annuel estimé      "&amp;C$6</f>
        <v>Coût annuel estimé      TBT1</v>
      </c>
      <c r="D15" s="9" t="str">
        <f t="shared" si="1"/>
        <v>Coût annuel estimé      TBT2</v>
      </c>
      <c r="E15" s="9" t="str">
        <f t="shared" si="1"/>
        <v>Coût annuel estimé      TBT3</v>
      </c>
      <c r="F15" s="9" t="str">
        <f t="shared" si="1"/>
        <v>Coût annuel estimé      TBT4</v>
      </c>
      <c r="G15" s="9" t="str">
        <f t="shared" si="1"/>
        <v>Coût annuel estimé      TBT5</v>
      </c>
      <c r="H15" s="9" t="str">
        <f t="shared" si="1"/>
        <v>Coût annuel estimé      TBT6</v>
      </c>
      <c r="I15" s="9" t="str">
        <f t="shared" si="1"/>
        <v>Coût annuel estimé      TBT7</v>
      </c>
      <c r="J15" s="9" t="str">
        <f t="shared" si="1"/>
        <v>Coût annuel estimé      TBT8</v>
      </c>
      <c r="K15" s="9" t="str">
        <f t="shared" si="1"/>
        <v>Coût annuel estimé      TBT9</v>
      </c>
    </row>
    <row r="16" spans="1:11" s="57" customFormat="1" ht="12" x14ac:dyDescent="0.3">
      <c r="A16" s="201" t="s">
        <v>11</v>
      </c>
      <c r="B16" s="105"/>
      <c r="C16" s="143">
        <f>SUM(C17,C22:C23)</f>
        <v>0</v>
      </c>
      <c r="D16" s="143">
        <f t="shared" ref="D16:K16" si="2">SUM(D17,D22:D23)</f>
        <v>0</v>
      </c>
      <c r="E16" s="143">
        <f t="shared" si="2"/>
        <v>0</v>
      </c>
      <c r="F16" s="143">
        <f t="shared" si="2"/>
        <v>0</v>
      </c>
      <c r="G16" s="143">
        <f t="shared" si="2"/>
        <v>0</v>
      </c>
      <c r="H16" s="143">
        <f t="shared" si="2"/>
        <v>0</v>
      </c>
      <c r="I16" s="143">
        <f t="shared" si="2"/>
        <v>0</v>
      </c>
      <c r="J16" s="143">
        <f t="shared" si="2"/>
        <v>0</v>
      </c>
      <c r="K16" s="143">
        <f t="shared" si="2"/>
        <v>0</v>
      </c>
    </row>
    <row r="17" spans="1:11" s="57" customFormat="1" ht="12" x14ac:dyDescent="0.3">
      <c r="A17" s="51" t="s">
        <v>12</v>
      </c>
      <c r="B17" s="105"/>
      <c r="C17" s="143">
        <f>C18</f>
        <v>0</v>
      </c>
      <c r="D17" s="143">
        <f t="shared" ref="D17:K17" si="3">D18</f>
        <v>0</v>
      </c>
      <c r="E17" s="143">
        <f t="shared" si="3"/>
        <v>0</v>
      </c>
      <c r="F17" s="143">
        <f t="shared" si="3"/>
        <v>0</v>
      </c>
      <c r="G17" s="143">
        <f t="shared" si="3"/>
        <v>0</v>
      </c>
      <c r="H17" s="143">
        <f t="shared" si="3"/>
        <v>0</v>
      </c>
      <c r="I17" s="143">
        <f t="shared" si="3"/>
        <v>0</v>
      </c>
      <c r="J17" s="143">
        <f t="shared" si="3"/>
        <v>0</v>
      </c>
      <c r="K17" s="143">
        <f t="shared" si="3"/>
        <v>0</v>
      </c>
    </row>
    <row r="18" spans="1:11" s="57" customFormat="1" ht="12" x14ac:dyDescent="0.3">
      <c r="A18" s="52" t="s">
        <v>13</v>
      </c>
      <c r="B18" s="105"/>
      <c r="C18" s="143">
        <f>SUM(C19:C20)</f>
        <v>0</v>
      </c>
      <c r="D18" s="143">
        <f t="shared" ref="D18:K18" si="4">SUM(D19:D20)</f>
        <v>0</v>
      </c>
      <c r="E18" s="143">
        <f t="shared" si="4"/>
        <v>0</v>
      </c>
      <c r="F18" s="143">
        <f t="shared" si="4"/>
        <v>0</v>
      </c>
      <c r="G18" s="143">
        <f t="shared" si="4"/>
        <v>0</v>
      </c>
      <c r="H18" s="143">
        <f t="shared" si="4"/>
        <v>0</v>
      </c>
      <c r="I18" s="143">
        <f t="shared" si="4"/>
        <v>0</v>
      </c>
      <c r="J18" s="143">
        <f t="shared" si="4"/>
        <v>0</v>
      </c>
      <c r="K18" s="143">
        <f t="shared" si="4"/>
        <v>0</v>
      </c>
    </row>
    <row r="19" spans="1:11" s="57" customFormat="1" ht="12" x14ac:dyDescent="0.3">
      <c r="A19" s="202" t="s">
        <v>189</v>
      </c>
      <c r="B19" s="206">
        <f>'TAB4.1.3'!J$10</f>
        <v>0</v>
      </c>
      <c r="C19" s="143">
        <f>$B19*C$12*12</f>
        <v>0</v>
      </c>
      <c r="D19" s="143">
        <f t="shared" ref="D19:K20" si="5">$B19*D$12*12</f>
        <v>0</v>
      </c>
      <c r="E19" s="143">
        <f t="shared" si="5"/>
        <v>0</v>
      </c>
      <c r="F19" s="143">
        <f t="shared" si="5"/>
        <v>0</v>
      </c>
      <c r="G19" s="143">
        <f t="shared" si="5"/>
        <v>0</v>
      </c>
      <c r="H19" s="143">
        <f t="shared" si="5"/>
        <v>0</v>
      </c>
      <c r="I19" s="143">
        <f t="shared" si="5"/>
        <v>0</v>
      </c>
      <c r="J19" s="143">
        <f t="shared" si="5"/>
        <v>0</v>
      </c>
      <c r="K19" s="143">
        <f t="shared" si="5"/>
        <v>0</v>
      </c>
    </row>
    <row r="20" spans="1:11" s="57" customFormat="1" ht="12" x14ac:dyDescent="0.3">
      <c r="A20" s="202" t="s">
        <v>190</v>
      </c>
      <c r="B20" s="206">
        <f>'TAB4.1.3'!J$11</f>
        <v>0</v>
      </c>
      <c r="C20" s="143">
        <f>$B20*C$12*12</f>
        <v>0</v>
      </c>
      <c r="D20" s="143">
        <f t="shared" si="5"/>
        <v>0</v>
      </c>
      <c r="E20" s="143">
        <f t="shared" si="5"/>
        <v>0</v>
      </c>
      <c r="F20" s="143">
        <f t="shared" si="5"/>
        <v>0</v>
      </c>
      <c r="G20" s="143">
        <f t="shared" si="5"/>
        <v>0</v>
      </c>
      <c r="H20" s="143">
        <f t="shared" si="5"/>
        <v>0</v>
      </c>
      <c r="I20" s="143">
        <f t="shared" si="5"/>
        <v>0</v>
      </c>
      <c r="J20" s="143">
        <f t="shared" si="5"/>
        <v>0</v>
      </c>
      <c r="K20" s="143">
        <f t="shared" si="5"/>
        <v>0</v>
      </c>
    </row>
    <row r="21" spans="1:11" s="57" customFormat="1" ht="12" x14ac:dyDescent="0.3">
      <c r="A21" s="51" t="s">
        <v>253</v>
      </c>
      <c r="B21" s="153"/>
      <c r="C21" s="153"/>
      <c r="D21" s="153"/>
      <c r="E21" s="153"/>
      <c r="F21" s="153"/>
      <c r="G21" s="153"/>
      <c r="H21" s="153"/>
      <c r="I21" s="153"/>
      <c r="J21" s="153"/>
      <c r="K21" s="153"/>
    </row>
    <row r="22" spans="1:11" s="57" customFormat="1" ht="12" x14ac:dyDescent="0.3">
      <c r="A22" s="51" t="s">
        <v>267</v>
      </c>
      <c r="B22" s="143">
        <f>'TAB4.1.3'!J$14</f>
        <v>0</v>
      </c>
      <c r="C22" s="143">
        <f>$B22</f>
        <v>0</v>
      </c>
      <c r="D22" s="143">
        <f t="shared" ref="D22:K22" si="6">$B22</f>
        <v>0</v>
      </c>
      <c r="E22" s="143">
        <f t="shared" si="6"/>
        <v>0</v>
      </c>
      <c r="F22" s="143">
        <f t="shared" si="6"/>
        <v>0</v>
      </c>
      <c r="G22" s="143">
        <f t="shared" si="6"/>
        <v>0</v>
      </c>
      <c r="H22" s="143">
        <f t="shared" si="6"/>
        <v>0</v>
      </c>
      <c r="I22" s="143">
        <f t="shared" si="6"/>
        <v>0</v>
      </c>
      <c r="J22" s="143">
        <f t="shared" si="6"/>
        <v>0</v>
      </c>
      <c r="K22" s="143">
        <f t="shared" si="6"/>
        <v>0</v>
      </c>
    </row>
    <row r="23" spans="1:11" s="57" customFormat="1" ht="12" x14ac:dyDescent="0.3">
      <c r="A23" s="51" t="s">
        <v>273</v>
      </c>
      <c r="B23" s="105"/>
      <c r="C23" s="143">
        <f>SUM(C24:C25)</f>
        <v>0</v>
      </c>
      <c r="D23" s="143">
        <f t="shared" ref="D23:K23" si="7">SUM(D24:D25)</f>
        <v>0</v>
      </c>
      <c r="E23" s="143">
        <f t="shared" si="7"/>
        <v>0</v>
      </c>
      <c r="F23" s="143">
        <f t="shared" si="7"/>
        <v>0</v>
      </c>
      <c r="G23" s="143">
        <f t="shared" si="7"/>
        <v>0</v>
      </c>
      <c r="H23" s="143">
        <f t="shared" si="7"/>
        <v>0</v>
      </c>
      <c r="I23" s="143">
        <f t="shared" si="7"/>
        <v>0</v>
      </c>
      <c r="J23" s="143">
        <f t="shared" si="7"/>
        <v>0</v>
      </c>
      <c r="K23" s="143">
        <f t="shared" si="7"/>
        <v>0</v>
      </c>
    </row>
    <row r="24" spans="1:11" s="57" customFormat="1" ht="12" x14ac:dyDescent="0.3">
      <c r="A24" s="52" t="s">
        <v>88</v>
      </c>
      <c r="B24" s="206">
        <f>'TAB4.1.3'!J$17</f>
        <v>0</v>
      </c>
      <c r="C24" s="143">
        <f>$B24*C$7</f>
        <v>0</v>
      </c>
      <c r="D24" s="143">
        <f t="shared" ref="D24:K24" si="8">$B24*D$7</f>
        <v>0</v>
      </c>
      <c r="E24" s="143">
        <f t="shared" si="8"/>
        <v>0</v>
      </c>
      <c r="F24" s="143">
        <f t="shared" si="8"/>
        <v>0</v>
      </c>
      <c r="G24" s="143">
        <f t="shared" si="8"/>
        <v>0</v>
      </c>
      <c r="H24" s="143">
        <f t="shared" si="8"/>
        <v>0</v>
      </c>
      <c r="I24" s="143">
        <f t="shared" si="8"/>
        <v>0</v>
      </c>
      <c r="J24" s="143">
        <f t="shared" si="8"/>
        <v>0</v>
      </c>
      <c r="K24" s="143">
        <f t="shared" si="8"/>
        <v>0</v>
      </c>
    </row>
    <row r="25" spans="1:11" s="57" customFormat="1" ht="12" x14ac:dyDescent="0.3">
      <c r="A25" s="52" t="s">
        <v>15</v>
      </c>
      <c r="B25" s="206">
        <f>'TAB4.1.3'!J$18</f>
        <v>0</v>
      </c>
      <c r="C25" s="143">
        <f>$B25*C$8</f>
        <v>0</v>
      </c>
      <c r="D25" s="143">
        <f t="shared" ref="D25:K25" si="9">$B25*D$8</f>
        <v>0</v>
      </c>
      <c r="E25" s="143">
        <f t="shared" si="9"/>
        <v>0</v>
      </c>
      <c r="F25" s="143">
        <f t="shared" si="9"/>
        <v>0</v>
      </c>
      <c r="G25" s="143">
        <f t="shared" si="9"/>
        <v>0</v>
      </c>
      <c r="H25" s="143">
        <f t="shared" si="9"/>
        <v>0</v>
      </c>
      <c r="I25" s="143">
        <f t="shared" si="9"/>
        <v>0</v>
      </c>
      <c r="J25" s="143">
        <f t="shared" si="9"/>
        <v>0</v>
      </c>
      <c r="K25" s="143">
        <f t="shared" si="9"/>
        <v>0</v>
      </c>
    </row>
    <row r="26" spans="1:11" s="57" customFormat="1" ht="12" x14ac:dyDescent="0.3">
      <c r="A26" s="201" t="s">
        <v>18</v>
      </c>
      <c r="B26" s="206">
        <f>'TAB4.1.3'!J$20</f>
        <v>0</v>
      </c>
      <c r="C26" s="143">
        <f>$B26*C$7</f>
        <v>0</v>
      </c>
      <c r="D26" s="143">
        <f t="shared" ref="D26:K26" si="10">$B26*D$7</f>
        <v>0</v>
      </c>
      <c r="E26" s="143">
        <f t="shared" si="10"/>
        <v>0</v>
      </c>
      <c r="F26" s="143">
        <f t="shared" si="10"/>
        <v>0</v>
      </c>
      <c r="G26" s="143">
        <f t="shared" si="10"/>
        <v>0</v>
      </c>
      <c r="H26" s="143">
        <f t="shared" si="10"/>
        <v>0</v>
      </c>
      <c r="I26" s="143">
        <f t="shared" si="10"/>
        <v>0</v>
      </c>
      <c r="J26" s="143">
        <f t="shared" si="10"/>
        <v>0</v>
      </c>
      <c r="K26" s="143">
        <f t="shared" si="10"/>
        <v>0</v>
      </c>
    </row>
    <row r="27" spans="1:11" s="57" customFormat="1" ht="12" x14ac:dyDescent="0.3">
      <c r="A27" s="201" t="s">
        <v>90</v>
      </c>
      <c r="B27" s="206"/>
      <c r="C27" s="143">
        <f>SUM(C28:C30)</f>
        <v>0</v>
      </c>
      <c r="D27" s="143">
        <f t="shared" ref="D27:K27" si="11">SUM(D28:D30)</f>
        <v>0</v>
      </c>
      <c r="E27" s="143">
        <f t="shared" si="11"/>
        <v>0</v>
      </c>
      <c r="F27" s="143">
        <f t="shared" si="11"/>
        <v>0</v>
      </c>
      <c r="G27" s="143">
        <f t="shared" si="11"/>
        <v>0</v>
      </c>
      <c r="H27" s="143">
        <f t="shared" si="11"/>
        <v>0</v>
      </c>
      <c r="I27" s="143">
        <f t="shared" si="11"/>
        <v>0</v>
      </c>
      <c r="J27" s="143">
        <f t="shared" si="11"/>
        <v>0</v>
      </c>
      <c r="K27" s="143">
        <f t="shared" si="11"/>
        <v>0</v>
      </c>
    </row>
    <row r="28" spans="1:11" s="57" customFormat="1" ht="12" x14ac:dyDescent="0.3">
      <c r="A28" s="51" t="s">
        <v>4</v>
      </c>
      <c r="B28" s="206">
        <f>'TAB4.1.3'!J$22</f>
        <v>0</v>
      </c>
      <c r="C28" s="143">
        <f>$B28*C$7</f>
        <v>0</v>
      </c>
      <c r="D28" s="143">
        <f t="shared" ref="D28:K31" si="12">$B28*D$7</f>
        <v>0</v>
      </c>
      <c r="E28" s="143">
        <f t="shared" si="12"/>
        <v>0</v>
      </c>
      <c r="F28" s="143">
        <f t="shared" si="12"/>
        <v>0</v>
      </c>
      <c r="G28" s="143">
        <f t="shared" si="12"/>
        <v>0</v>
      </c>
      <c r="H28" s="143">
        <f t="shared" si="12"/>
        <v>0</v>
      </c>
      <c r="I28" s="143">
        <f t="shared" si="12"/>
        <v>0</v>
      </c>
      <c r="J28" s="143">
        <f t="shared" si="12"/>
        <v>0</v>
      </c>
      <c r="K28" s="143">
        <f t="shared" si="12"/>
        <v>0</v>
      </c>
    </row>
    <row r="29" spans="1:11" s="57" customFormat="1" ht="12" x14ac:dyDescent="0.3">
      <c r="A29" s="51" t="s">
        <v>106</v>
      </c>
      <c r="B29" s="206">
        <f>'TAB4.1.3'!J$23</f>
        <v>0</v>
      </c>
      <c r="C29" s="143">
        <f>$B29*C$7</f>
        <v>0</v>
      </c>
      <c r="D29" s="143">
        <f t="shared" si="12"/>
        <v>0</v>
      </c>
      <c r="E29" s="143">
        <f t="shared" si="12"/>
        <v>0</v>
      </c>
      <c r="F29" s="143">
        <f t="shared" si="12"/>
        <v>0</v>
      </c>
      <c r="G29" s="143">
        <f t="shared" si="12"/>
        <v>0</v>
      </c>
      <c r="H29" s="143">
        <f t="shared" si="12"/>
        <v>0</v>
      </c>
      <c r="I29" s="143">
        <f t="shared" si="12"/>
        <v>0</v>
      </c>
      <c r="J29" s="143">
        <f t="shared" si="12"/>
        <v>0</v>
      </c>
      <c r="K29" s="143">
        <f t="shared" si="12"/>
        <v>0</v>
      </c>
    </row>
    <row r="30" spans="1:11" s="57" customFormat="1" ht="12" x14ac:dyDescent="0.3">
      <c r="A30" s="51" t="s">
        <v>108</v>
      </c>
      <c r="B30" s="206">
        <f>'TAB4.1.3'!J$24</f>
        <v>0</v>
      </c>
      <c r="C30" s="143">
        <f>$B30*C$7</f>
        <v>0</v>
      </c>
      <c r="D30" s="143">
        <f t="shared" si="12"/>
        <v>0</v>
      </c>
      <c r="E30" s="143">
        <f t="shared" si="12"/>
        <v>0</v>
      </c>
      <c r="F30" s="143">
        <f t="shared" si="12"/>
        <v>0</v>
      </c>
      <c r="G30" s="143">
        <f t="shared" si="12"/>
        <v>0</v>
      </c>
      <c r="H30" s="143">
        <f t="shared" si="12"/>
        <v>0</v>
      </c>
      <c r="I30" s="143">
        <f t="shared" si="12"/>
        <v>0</v>
      </c>
      <c r="J30" s="143">
        <f t="shared" si="12"/>
        <v>0</v>
      </c>
      <c r="K30" s="143">
        <f>$B30*K$7</f>
        <v>0</v>
      </c>
    </row>
    <row r="31" spans="1:11" s="57" customFormat="1" ht="12" x14ac:dyDescent="0.3">
      <c r="A31" s="201" t="s">
        <v>91</v>
      </c>
      <c r="B31" s="206">
        <f>'TAB4.1.3'!J$25</f>
        <v>0</v>
      </c>
      <c r="C31" s="143">
        <f>$B31*C$7</f>
        <v>0</v>
      </c>
      <c r="D31" s="143">
        <f t="shared" si="12"/>
        <v>0</v>
      </c>
      <c r="E31" s="143">
        <f t="shared" si="12"/>
        <v>0</v>
      </c>
      <c r="F31" s="143">
        <f t="shared" si="12"/>
        <v>0</v>
      </c>
      <c r="G31" s="143">
        <f t="shared" si="12"/>
        <v>0</v>
      </c>
      <c r="H31" s="143">
        <f t="shared" si="12"/>
        <v>0</v>
      </c>
      <c r="I31" s="143">
        <f t="shared" si="12"/>
        <v>0</v>
      </c>
      <c r="J31" s="143">
        <f t="shared" si="12"/>
        <v>0</v>
      </c>
      <c r="K31" s="143">
        <f>$B31*K$7</f>
        <v>0</v>
      </c>
    </row>
    <row r="32" spans="1:11" s="57" customFormat="1" ht="28.8" x14ac:dyDescent="0.35">
      <c r="A32" s="227" t="s">
        <v>213</v>
      </c>
      <c r="B32" s="200"/>
      <c r="C32" s="140">
        <f>SUM(C16,C26:C27,C31:C31)</f>
        <v>0</v>
      </c>
      <c r="D32" s="140">
        <f t="shared" ref="D32:K32" si="13">SUM(D16,D26:D27,D31:D31)</f>
        <v>0</v>
      </c>
      <c r="E32" s="140">
        <f t="shared" si="13"/>
        <v>0</v>
      </c>
      <c r="F32" s="140">
        <f t="shared" si="13"/>
        <v>0</v>
      </c>
      <c r="G32" s="140">
        <f t="shared" si="13"/>
        <v>0</v>
      </c>
      <c r="H32" s="140">
        <f t="shared" si="13"/>
        <v>0</v>
      </c>
      <c r="I32" s="140">
        <f t="shared" si="13"/>
        <v>0</v>
      </c>
      <c r="J32" s="140">
        <f t="shared" si="13"/>
        <v>0</v>
      </c>
      <c r="K32" s="140">
        <f t="shared" si="13"/>
        <v>0</v>
      </c>
    </row>
    <row r="33" spans="1:11" s="57" customFormat="1" x14ac:dyDescent="0.35">
      <c r="A33" s="199" t="s">
        <v>212</v>
      </c>
      <c r="B33" s="1"/>
      <c r="C33" s="29">
        <v>1</v>
      </c>
      <c r="D33" s="29">
        <v>1</v>
      </c>
      <c r="E33" s="29">
        <v>1</v>
      </c>
      <c r="F33" s="29">
        <v>1</v>
      </c>
      <c r="G33" s="29">
        <v>1</v>
      </c>
      <c r="H33" s="29">
        <v>1</v>
      </c>
      <c r="I33" s="29">
        <v>1</v>
      </c>
      <c r="J33" s="29">
        <v>1</v>
      </c>
      <c r="K33" s="29">
        <v>1</v>
      </c>
    </row>
    <row r="34" spans="1:11" s="57" customFormat="1" x14ac:dyDescent="0.35">
      <c r="A34" s="199" t="s">
        <v>17</v>
      </c>
      <c r="B34" s="200"/>
      <c r="C34" s="140">
        <f>+SUM(C22:C23,C26:C27,C31:C31)+C17*C33</f>
        <v>0</v>
      </c>
      <c r="D34" s="140">
        <f t="shared" ref="D34:K34" si="14">+SUM(D22:D23,D26:D27,D31:D31)+D17*D33</f>
        <v>0</v>
      </c>
      <c r="E34" s="140">
        <f t="shared" si="14"/>
        <v>0</v>
      </c>
      <c r="F34" s="140">
        <f t="shared" si="14"/>
        <v>0</v>
      </c>
      <c r="G34" s="140">
        <f t="shared" si="14"/>
        <v>0</v>
      </c>
      <c r="H34" s="140">
        <f t="shared" si="14"/>
        <v>0</v>
      </c>
      <c r="I34" s="140">
        <f t="shared" si="14"/>
        <v>0</v>
      </c>
      <c r="J34" s="140">
        <f t="shared" si="14"/>
        <v>0</v>
      </c>
      <c r="K34" s="140">
        <f t="shared" si="14"/>
        <v>0</v>
      </c>
    </row>
    <row r="35" spans="1:11" s="57" customFormat="1" ht="12" x14ac:dyDescent="0.3">
      <c r="A35" s="20" t="s">
        <v>494</v>
      </c>
      <c r="B35" s="4"/>
      <c r="C35" s="144"/>
      <c r="D35" s="144"/>
      <c r="E35" s="144"/>
      <c r="F35" s="144"/>
      <c r="G35" s="144"/>
      <c r="H35" s="144"/>
      <c r="I35" s="144"/>
      <c r="J35" s="144"/>
      <c r="K35" s="144"/>
    </row>
    <row r="36" spans="1:11" s="57" customFormat="1" ht="12" x14ac:dyDescent="0.3">
      <c r="A36" s="145" t="s">
        <v>495</v>
      </c>
      <c r="B36" s="146"/>
      <c r="C36" s="147">
        <f>C34-C35</f>
        <v>0</v>
      </c>
      <c r="D36" s="147">
        <f t="shared" ref="D36:K36" si="15">D34-D35</f>
        <v>0</v>
      </c>
      <c r="E36" s="147">
        <f t="shared" si="15"/>
        <v>0</v>
      </c>
      <c r="F36" s="147">
        <f t="shared" si="15"/>
        <v>0</v>
      </c>
      <c r="G36" s="147">
        <f t="shared" si="15"/>
        <v>0</v>
      </c>
      <c r="H36" s="147">
        <f t="shared" si="15"/>
        <v>0</v>
      </c>
      <c r="I36" s="147">
        <f t="shared" si="15"/>
        <v>0</v>
      </c>
      <c r="J36" s="147">
        <f t="shared" si="15"/>
        <v>0</v>
      </c>
      <c r="K36" s="147">
        <f t="shared" si="15"/>
        <v>0</v>
      </c>
    </row>
    <row r="37" spans="1:11" s="8" customFormat="1" ht="12.6" thickBot="1" x14ac:dyDescent="0.35">
      <c r="A37" s="108" t="s">
        <v>496</v>
      </c>
      <c r="B37" s="109"/>
      <c r="C37" s="207" t="str">
        <f>IFERROR((C36/C35)," ")</f>
        <v xml:space="preserve"> </v>
      </c>
      <c r="D37" s="207" t="str">
        <f t="shared" ref="D37:K37" si="16">IFERROR((D36/D35)," ")</f>
        <v xml:space="preserve"> </v>
      </c>
      <c r="E37" s="207" t="str">
        <f t="shared" si="16"/>
        <v xml:space="preserve"> </v>
      </c>
      <c r="F37" s="207" t="str">
        <f t="shared" si="16"/>
        <v xml:space="preserve"> </v>
      </c>
      <c r="G37" s="207" t="str">
        <f t="shared" si="16"/>
        <v xml:space="preserve"> </v>
      </c>
      <c r="H37" s="207" t="str">
        <f t="shared" si="16"/>
        <v xml:space="preserve"> </v>
      </c>
      <c r="I37" s="207" t="str">
        <f t="shared" si="16"/>
        <v xml:space="preserve"> </v>
      </c>
      <c r="J37" s="207" t="str">
        <f t="shared" si="16"/>
        <v xml:space="preserve"> </v>
      </c>
      <c r="K37" s="207" t="str">
        <f t="shared" si="16"/>
        <v xml:space="preserve"> </v>
      </c>
    </row>
    <row r="38" spans="1:11" ht="15" thickTop="1" x14ac:dyDescent="0.35"/>
    <row r="39" spans="1:11" s="57" customFormat="1" ht="16.2" x14ac:dyDescent="0.35">
      <c r="A39" s="640" t="s">
        <v>497</v>
      </c>
      <c r="B39" s="641"/>
      <c r="C39" s="641"/>
      <c r="D39" s="641"/>
      <c r="E39" s="641"/>
      <c r="F39" s="641"/>
      <c r="G39" s="641"/>
      <c r="H39" s="641"/>
      <c r="I39" s="641"/>
      <c r="J39" s="641"/>
      <c r="K39" s="642"/>
    </row>
    <row r="40" spans="1:11" s="8" customFormat="1" ht="24" x14ac:dyDescent="0.35">
      <c r="B40" s="9" t="s">
        <v>25</v>
      </c>
      <c r="C40" s="9" t="str">
        <f t="shared" ref="C40:K40" si="17">"Coût annuel estimé      "&amp;C$6</f>
        <v>Coût annuel estimé      TBT1</v>
      </c>
      <c r="D40" s="9" t="str">
        <f t="shared" si="17"/>
        <v>Coût annuel estimé      TBT2</v>
      </c>
      <c r="E40" s="9" t="str">
        <f t="shared" si="17"/>
        <v>Coût annuel estimé      TBT3</v>
      </c>
      <c r="F40" s="9" t="str">
        <f t="shared" si="17"/>
        <v>Coût annuel estimé      TBT4</v>
      </c>
      <c r="G40" s="9" t="str">
        <f t="shared" si="17"/>
        <v>Coût annuel estimé      TBT5</v>
      </c>
      <c r="H40" s="9" t="str">
        <f t="shared" si="17"/>
        <v>Coût annuel estimé      TBT6</v>
      </c>
      <c r="I40" s="9" t="str">
        <f t="shared" si="17"/>
        <v>Coût annuel estimé      TBT7</v>
      </c>
      <c r="J40" s="9" t="str">
        <f t="shared" si="17"/>
        <v>Coût annuel estimé      TBT8</v>
      </c>
      <c r="K40" s="9" t="str">
        <f t="shared" si="17"/>
        <v>Coût annuel estimé      TBT9</v>
      </c>
    </row>
    <row r="41" spans="1:11" s="57" customFormat="1" ht="12" x14ac:dyDescent="0.3">
      <c r="A41" s="201" t="s">
        <v>11</v>
      </c>
      <c r="B41" s="105"/>
      <c r="C41" s="143">
        <f>SUM(C42,C47:C48)</f>
        <v>0</v>
      </c>
      <c r="D41" s="143">
        <f t="shared" ref="D41:K41" si="18">SUM(D42,D47:D48)</f>
        <v>0</v>
      </c>
      <c r="E41" s="143">
        <f t="shared" si="18"/>
        <v>0</v>
      </c>
      <c r="F41" s="143">
        <f t="shared" si="18"/>
        <v>0</v>
      </c>
      <c r="G41" s="143">
        <f t="shared" si="18"/>
        <v>0</v>
      </c>
      <c r="H41" s="143">
        <f t="shared" si="18"/>
        <v>0</v>
      </c>
      <c r="I41" s="143">
        <f t="shared" si="18"/>
        <v>0</v>
      </c>
      <c r="J41" s="143">
        <f t="shared" si="18"/>
        <v>0</v>
      </c>
      <c r="K41" s="143">
        <f t="shared" si="18"/>
        <v>0</v>
      </c>
    </row>
    <row r="42" spans="1:11" s="57" customFormat="1" ht="12" x14ac:dyDescent="0.3">
      <c r="A42" s="51" t="s">
        <v>12</v>
      </c>
      <c r="B42" s="105"/>
      <c r="C42" s="143">
        <f>C43</f>
        <v>0</v>
      </c>
      <c r="D42" s="143">
        <f t="shared" ref="D42:K42" si="19">D43</f>
        <v>0</v>
      </c>
      <c r="E42" s="143">
        <f t="shared" si="19"/>
        <v>0</v>
      </c>
      <c r="F42" s="143">
        <f t="shared" si="19"/>
        <v>0</v>
      </c>
      <c r="G42" s="143">
        <f t="shared" si="19"/>
        <v>0</v>
      </c>
      <c r="H42" s="143">
        <f t="shared" si="19"/>
        <v>0</v>
      </c>
      <c r="I42" s="143">
        <f t="shared" si="19"/>
        <v>0</v>
      </c>
      <c r="J42" s="143">
        <f t="shared" si="19"/>
        <v>0</v>
      </c>
      <c r="K42" s="143">
        <f t="shared" si="19"/>
        <v>0</v>
      </c>
    </row>
    <row r="43" spans="1:11" s="57" customFormat="1" ht="12" x14ac:dyDescent="0.3">
      <c r="A43" s="52" t="s">
        <v>13</v>
      </c>
      <c r="B43" s="105"/>
      <c r="C43" s="143">
        <f>SUM(C44:C45)</f>
        <v>0</v>
      </c>
      <c r="D43" s="143">
        <f t="shared" ref="D43:K43" si="20">SUM(D44:D45)</f>
        <v>0</v>
      </c>
      <c r="E43" s="143">
        <f t="shared" si="20"/>
        <v>0</v>
      </c>
      <c r="F43" s="143">
        <f t="shared" si="20"/>
        <v>0</v>
      </c>
      <c r="G43" s="143">
        <f t="shared" si="20"/>
        <v>0</v>
      </c>
      <c r="H43" s="143">
        <f t="shared" si="20"/>
        <v>0</v>
      </c>
      <c r="I43" s="143">
        <f t="shared" si="20"/>
        <v>0</v>
      </c>
      <c r="J43" s="143">
        <f t="shared" si="20"/>
        <v>0</v>
      </c>
      <c r="K43" s="143">
        <f t="shared" si="20"/>
        <v>0</v>
      </c>
    </row>
    <row r="44" spans="1:11" s="57" customFormat="1" ht="12" x14ac:dyDescent="0.3">
      <c r="A44" s="202" t="s">
        <v>189</v>
      </c>
      <c r="B44" s="206">
        <f>'TAB4.2.3'!J$10</f>
        <v>0</v>
      </c>
      <c r="C44" s="143">
        <f>$B44*C$12*12</f>
        <v>0</v>
      </c>
      <c r="D44" s="143">
        <f t="shared" ref="D44:K45" si="21">$B44*D$12*12</f>
        <v>0</v>
      </c>
      <c r="E44" s="143">
        <f t="shared" si="21"/>
        <v>0</v>
      </c>
      <c r="F44" s="143">
        <f t="shared" si="21"/>
        <v>0</v>
      </c>
      <c r="G44" s="143">
        <f t="shared" si="21"/>
        <v>0</v>
      </c>
      <c r="H44" s="143">
        <f t="shared" si="21"/>
        <v>0</v>
      </c>
      <c r="I44" s="143">
        <f t="shared" si="21"/>
        <v>0</v>
      </c>
      <c r="J44" s="143">
        <f t="shared" si="21"/>
        <v>0</v>
      </c>
      <c r="K44" s="143">
        <f t="shared" si="21"/>
        <v>0</v>
      </c>
    </row>
    <row r="45" spans="1:11" s="57" customFormat="1" ht="12" x14ac:dyDescent="0.3">
      <c r="A45" s="202" t="s">
        <v>190</v>
      </c>
      <c r="B45" s="206">
        <f>'TAB4.2.3'!J$11</f>
        <v>0</v>
      </c>
      <c r="C45" s="143">
        <f>$B45*C$12*12</f>
        <v>0</v>
      </c>
      <c r="D45" s="143">
        <f t="shared" si="21"/>
        <v>0</v>
      </c>
      <c r="E45" s="143">
        <f t="shared" si="21"/>
        <v>0</v>
      </c>
      <c r="F45" s="143">
        <f t="shared" si="21"/>
        <v>0</v>
      </c>
      <c r="G45" s="143">
        <f t="shared" si="21"/>
        <v>0</v>
      </c>
      <c r="H45" s="143">
        <f t="shared" si="21"/>
        <v>0</v>
      </c>
      <c r="I45" s="143">
        <f t="shared" si="21"/>
        <v>0</v>
      </c>
      <c r="J45" s="143">
        <f t="shared" si="21"/>
        <v>0</v>
      </c>
      <c r="K45" s="143">
        <f t="shared" si="21"/>
        <v>0</v>
      </c>
    </row>
    <row r="46" spans="1:11" s="57" customFormat="1" ht="12" x14ac:dyDescent="0.3">
      <c r="A46" s="51" t="s">
        <v>253</v>
      </c>
      <c r="B46" s="153"/>
      <c r="C46" s="153"/>
      <c r="D46" s="153"/>
      <c r="E46" s="153"/>
      <c r="F46" s="153"/>
      <c r="G46" s="153"/>
      <c r="H46" s="153"/>
      <c r="I46" s="153"/>
      <c r="J46" s="153"/>
      <c r="K46" s="153"/>
    </row>
    <row r="47" spans="1:11" s="57" customFormat="1" ht="12" x14ac:dyDescent="0.3">
      <c r="A47" s="51" t="s">
        <v>267</v>
      </c>
      <c r="B47" s="143">
        <f>'TAB4.2.3'!J$14</f>
        <v>0</v>
      </c>
      <c r="C47" s="143">
        <f>$B47</f>
        <v>0</v>
      </c>
      <c r="D47" s="143">
        <f t="shared" ref="D47:K47" si="22">$B47</f>
        <v>0</v>
      </c>
      <c r="E47" s="143">
        <f t="shared" si="22"/>
        <v>0</v>
      </c>
      <c r="F47" s="143">
        <f t="shared" si="22"/>
        <v>0</v>
      </c>
      <c r="G47" s="143">
        <f t="shared" si="22"/>
        <v>0</v>
      </c>
      <c r="H47" s="143">
        <f t="shared" si="22"/>
        <v>0</v>
      </c>
      <c r="I47" s="143">
        <f t="shared" si="22"/>
        <v>0</v>
      </c>
      <c r="J47" s="143">
        <f t="shared" si="22"/>
        <v>0</v>
      </c>
      <c r="K47" s="143">
        <f t="shared" si="22"/>
        <v>0</v>
      </c>
    </row>
    <row r="48" spans="1:11" s="57" customFormat="1" ht="12" x14ac:dyDescent="0.3">
      <c r="A48" s="51" t="s">
        <v>273</v>
      </c>
      <c r="B48" s="105"/>
      <c r="C48" s="143">
        <f>SUM(C49:C50)</f>
        <v>0</v>
      </c>
      <c r="D48" s="143">
        <f t="shared" ref="D48:K48" si="23">SUM(D49:D50)</f>
        <v>0</v>
      </c>
      <c r="E48" s="143">
        <f t="shared" si="23"/>
        <v>0</v>
      </c>
      <c r="F48" s="143">
        <f t="shared" si="23"/>
        <v>0</v>
      </c>
      <c r="G48" s="143">
        <f t="shared" si="23"/>
        <v>0</v>
      </c>
      <c r="H48" s="143">
        <f t="shared" si="23"/>
        <v>0</v>
      </c>
      <c r="I48" s="143">
        <f t="shared" si="23"/>
        <v>0</v>
      </c>
      <c r="J48" s="143">
        <f t="shared" si="23"/>
        <v>0</v>
      </c>
      <c r="K48" s="143">
        <f t="shared" si="23"/>
        <v>0</v>
      </c>
    </row>
    <row r="49" spans="1:11" s="57" customFormat="1" ht="12" x14ac:dyDescent="0.3">
      <c r="A49" s="52" t="s">
        <v>88</v>
      </c>
      <c r="B49" s="206">
        <f>'TAB4.2.3'!J$17</f>
        <v>0</v>
      </c>
      <c r="C49" s="143">
        <f>$B49*C$7</f>
        <v>0</v>
      </c>
      <c r="D49" s="143">
        <f t="shared" ref="D49:K49" si="24">$B49*D$7</f>
        <v>0</v>
      </c>
      <c r="E49" s="143">
        <f t="shared" si="24"/>
        <v>0</v>
      </c>
      <c r="F49" s="143">
        <f t="shared" si="24"/>
        <v>0</v>
      </c>
      <c r="G49" s="143">
        <f t="shared" si="24"/>
        <v>0</v>
      </c>
      <c r="H49" s="143">
        <f t="shared" si="24"/>
        <v>0</v>
      </c>
      <c r="I49" s="143">
        <f t="shared" si="24"/>
        <v>0</v>
      </c>
      <c r="J49" s="143">
        <f t="shared" si="24"/>
        <v>0</v>
      </c>
      <c r="K49" s="143">
        <f t="shared" si="24"/>
        <v>0</v>
      </c>
    </row>
    <row r="50" spans="1:11" s="57" customFormat="1" ht="12" x14ac:dyDescent="0.3">
      <c r="A50" s="52" t="s">
        <v>15</v>
      </c>
      <c r="B50" s="206">
        <f>'TAB4.2.3'!J$18</f>
        <v>0</v>
      </c>
      <c r="C50" s="143">
        <f>$B50*C$8</f>
        <v>0</v>
      </c>
      <c r="D50" s="143">
        <f t="shared" ref="D50:K50" si="25">$B50*D$8</f>
        <v>0</v>
      </c>
      <c r="E50" s="143">
        <f t="shared" si="25"/>
        <v>0</v>
      </c>
      <c r="F50" s="143">
        <f t="shared" si="25"/>
        <v>0</v>
      </c>
      <c r="G50" s="143">
        <f t="shared" si="25"/>
        <v>0</v>
      </c>
      <c r="H50" s="143">
        <f t="shared" si="25"/>
        <v>0</v>
      </c>
      <c r="I50" s="143">
        <f t="shared" si="25"/>
        <v>0</v>
      </c>
      <c r="J50" s="143">
        <f t="shared" si="25"/>
        <v>0</v>
      </c>
      <c r="K50" s="143">
        <f t="shared" si="25"/>
        <v>0</v>
      </c>
    </row>
    <row r="51" spans="1:11" s="57" customFormat="1" ht="12" x14ac:dyDescent="0.3">
      <c r="A51" s="201" t="s">
        <v>18</v>
      </c>
      <c r="B51" s="206">
        <f>'TAB4.2.3'!J$20</f>
        <v>0</v>
      </c>
      <c r="C51" s="143">
        <f>$B51*C$7</f>
        <v>0</v>
      </c>
      <c r="D51" s="143">
        <f t="shared" ref="D51:K51" si="26">$B51*D$7</f>
        <v>0</v>
      </c>
      <c r="E51" s="143">
        <f t="shared" si="26"/>
        <v>0</v>
      </c>
      <c r="F51" s="143">
        <f t="shared" si="26"/>
        <v>0</v>
      </c>
      <c r="G51" s="143">
        <f t="shared" si="26"/>
        <v>0</v>
      </c>
      <c r="H51" s="143">
        <f t="shared" si="26"/>
        <v>0</v>
      </c>
      <c r="I51" s="143">
        <f t="shared" si="26"/>
        <v>0</v>
      </c>
      <c r="J51" s="143">
        <f t="shared" si="26"/>
        <v>0</v>
      </c>
      <c r="K51" s="143">
        <f t="shared" si="26"/>
        <v>0</v>
      </c>
    </row>
    <row r="52" spans="1:11" s="57" customFormat="1" ht="12" x14ac:dyDescent="0.3">
      <c r="A52" s="201" t="s">
        <v>90</v>
      </c>
      <c r="B52" s="206"/>
      <c r="C52" s="143">
        <f>SUM(C53:C55)</f>
        <v>0</v>
      </c>
      <c r="D52" s="143">
        <f t="shared" ref="D52:K52" si="27">SUM(D53:D55)</f>
        <v>0</v>
      </c>
      <c r="E52" s="143">
        <f t="shared" si="27"/>
        <v>0</v>
      </c>
      <c r="F52" s="143">
        <f t="shared" si="27"/>
        <v>0</v>
      </c>
      <c r="G52" s="143">
        <f t="shared" si="27"/>
        <v>0</v>
      </c>
      <c r="H52" s="143">
        <f t="shared" si="27"/>
        <v>0</v>
      </c>
      <c r="I52" s="143">
        <f t="shared" si="27"/>
        <v>0</v>
      </c>
      <c r="J52" s="143">
        <f t="shared" si="27"/>
        <v>0</v>
      </c>
      <c r="K52" s="143">
        <f t="shared" si="27"/>
        <v>0</v>
      </c>
    </row>
    <row r="53" spans="1:11" s="57" customFormat="1" ht="12" x14ac:dyDescent="0.3">
      <c r="A53" s="51" t="s">
        <v>4</v>
      </c>
      <c r="B53" s="206">
        <f>'TAB4.2.3'!J$22</f>
        <v>0</v>
      </c>
      <c r="C53" s="143">
        <f>$B53*C$7</f>
        <v>0</v>
      </c>
      <c r="D53" s="143">
        <f t="shared" ref="D53:K56" si="28">$B53*D$7</f>
        <v>0</v>
      </c>
      <c r="E53" s="143">
        <f t="shared" si="28"/>
        <v>0</v>
      </c>
      <c r="F53" s="143">
        <f t="shared" si="28"/>
        <v>0</v>
      </c>
      <c r="G53" s="143">
        <f t="shared" si="28"/>
        <v>0</v>
      </c>
      <c r="H53" s="143">
        <f t="shared" si="28"/>
        <v>0</v>
      </c>
      <c r="I53" s="143">
        <f t="shared" si="28"/>
        <v>0</v>
      </c>
      <c r="J53" s="143">
        <f t="shared" si="28"/>
        <v>0</v>
      </c>
      <c r="K53" s="143">
        <f t="shared" si="28"/>
        <v>0</v>
      </c>
    </row>
    <row r="54" spans="1:11" s="57" customFormat="1" ht="12" x14ac:dyDescent="0.3">
      <c r="A54" s="51" t="s">
        <v>106</v>
      </c>
      <c r="B54" s="206">
        <f>'TAB4.2.3'!J$23</f>
        <v>0</v>
      </c>
      <c r="C54" s="143">
        <f>$B54*C$7</f>
        <v>0</v>
      </c>
      <c r="D54" s="143">
        <f t="shared" si="28"/>
        <v>0</v>
      </c>
      <c r="E54" s="143">
        <f t="shared" si="28"/>
        <v>0</v>
      </c>
      <c r="F54" s="143">
        <f t="shared" si="28"/>
        <v>0</v>
      </c>
      <c r="G54" s="143">
        <f t="shared" si="28"/>
        <v>0</v>
      </c>
      <c r="H54" s="143">
        <f t="shared" si="28"/>
        <v>0</v>
      </c>
      <c r="I54" s="143">
        <f t="shared" si="28"/>
        <v>0</v>
      </c>
      <c r="J54" s="143">
        <f t="shared" si="28"/>
        <v>0</v>
      </c>
      <c r="K54" s="143">
        <f t="shared" si="28"/>
        <v>0</v>
      </c>
    </row>
    <row r="55" spans="1:11" s="57" customFormat="1" ht="12" x14ac:dyDescent="0.3">
      <c r="A55" s="51" t="s">
        <v>108</v>
      </c>
      <c r="B55" s="206">
        <f>'TAB4.2.3'!J$24</f>
        <v>0</v>
      </c>
      <c r="C55" s="143">
        <f>$B55*C$7</f>
        <v>0</v>
      </c>
      <c r="D55" s="143">
        <f t="shared" si="28"/>
        <v>0</v>
      </c>
      <c r="E55" s="143">
        <f t="shared" si="28"/>
        <v>0</v>
      </c>
      <c r="F55" s="143">
        <f t="shared" si="28"/>
        <v>0</v>
      </c>
      <c r="G55" s="143">
        <f t="shared" si="28"/>
        <v>0</v>
      </c>
      <c r="H55" s="143">
        <f t="shared" si="28"/>
        <v>0</v>
      </c>
      <c r="I55" s="143">
        <f t="shared" si="28"/>
        <v>0</v>
      </c>
      <c r="J55" s="143">
        <f t="shared" si="28"/>
        <v>0</v>
      </c>
      <c r="K55" s="143">
        <f>$B55*K$7</f>
        <v>0</v>
      </c>
    </row>
    <row r="56" spans="1:11" s="57" customFormat="1" ht="12" x14ac:dyDescent="0.3">
      <c r="A56" s="201" t="s">
        <v>91</v>
      </c>
      <c r="B56" s="206">
        <f>'TAB4.2.3'!J$25</f>
        <v>0</v>
      </c>
      <c r="C56" s="143">
        <f>$B56*C$7</f>
        <v>0</v>
      </c>
      <c r="D56" s="143">
        <f t="shared" si="28"/>
        <v>0</v>
      </c>
      <c r="E56" s="143">
        <f t="shared" si="28"/>
        <v>0</v>
      </c>
      <c r="F56" s="143">
        <f t="shared" si="28"/>
        <v>0</v>
      </c>
      <c r="G56" s="143">
        <f t="shared" si="28"/>
        <v>0</v>
      </c>
      <c r="H56" s="143">
        <f t="shared" si="28"/>
        <v>0</v>
      </c>
      <c r="I56" s="143">
        <f t="shared" si="28"/>
        <v>0</v>
      </c>
      <c r="J56" s="143">
        <f t="shared" si="28"/>
        <v>0</v>
      </c>
      <c r="K56" s="143">
        <f>$B56*K$7</f>
        <v>0</v>
      </c>
    </row>
    <row r="57" spans="1:11" s="57" customFormat="1" ht="28.8" x14ac:dyDescent="0.35">
      <c r="A57" s="227" t="s">
        <v>213</v>
      </c>
      <c r="B57" s="200"/>
      <c r="C57" s="140">
        <f>SUM(C41,C51:C52,C56:C56)</f>
        <v>0</v>
      </c>
      <c r="D57" s="140">
        <f t="shared" ref="D57:K57" si="29">SUM(D41,D51:D52,D56:D56)</f>
        <v>0</v>
      </c>
      <c r="E57" s="140">
        <f t="shared" si="29"/>
        <v>0</v>
      </c>
      <c r="F57" s="140">
        <f t="shared" si="29"/>
        <v>0</v>
      </c>
      <c r="G57" s="140">
        <f t="shared" si="29"/>
        <v>0</v>
      </c>
      <c r="H57" s="140">
        <f t="shared" si="29"/>
        <v>0</v>
      </c>
      <c r="I57" s="140">
        <f t="shared" si="29"/>
        <v>0</v>
      </c>
      <c r="J57" s="140">
        <f t="shared" si="29"/>
        <v>0</v>
      </c>
      <c r="K57" s="140">
        <f t="shared" si="29"/>
        <v>0</v>
      </c>
    </row>
    <row r="58" spans="1:11" s="57" customFormat="1" x14ac:dyDescent="0.35">
      <c r="A58" s="199" t="s">
        <v>212</v>
      </c>
      <c r="B58" s="1"/>
      <c r="C58" s="29">
        <v>1</v>
      </c>
      <c r="D58" s="29">
        <v>1</v>
      </c>
      <c r="E58" s="29">
        <v>1</v>
      </c>
      <c r="F58" s="29">
        <v>1</v>
      </c>
      <c r="G58" s="29">
        <v>1</v>
      </c>
      <c r="H58" s="29">
        <v>1</v>
      </c>
      <c r="I58" s="29">
        <v>1</v>
      </c>
      <c r="J58" s="29">
        <v>1</v>
      </c>
      <c r="K58" s="29">
        <v>1</v>
      </c>
    </row>
    <row r="59" spans="1:11" s="57" customFormat="1" x14ac:dyDescent="0.35">
      <c r="A59" s="199" t="s">
        <v>17</v>
      </c>
      <c r="B59" s="200"/>
      <c r="C59" s="140">
        <f>+SUM(C47:C48,C51:C52,C56:C56)+C42*C58</f>
        <v>0</v>
      </c>
      <c r="D59" s="140">
        <f t="shared" ref="D59:K59" si="30">+SUM(D47:D48,D51:D52,D56:D56)+D42*D58</f>
        <v>0</v>
      </c>
      <c r="E59" s="140">
        <f t="shared" si="30"/>
        <v>0</v>
      </c>
      <c r="F59" s="140">
        <f t="shared" si="30"/>
        <v>0</v>
      </c>
      <c r="G59" s="140">
        <f t="shared" si="30"/>
        <v>0</v>
      </c>
      <c r="H59" s="140">
        <f t="shared" si="30"/>
        <v>0</v>
      </c>
      <c r="I59" s="140">
        <f t="shared" si="30"/>
        <v>0</v>
      </c>
      <c r="J59" s="140">
        <f t="shared" si="30"/>
        <v>0</v>
      </c>
      <c r="K59" s="140">
        <f t="shared" si="30"/>
        <v>0</v>
      </c>
    </row>
    <row r="60" spans="1:11" s="57" customFormat="1" ht="12" x14ac:dyDescent="0.3">
      <c r="A60" s="20" t="s">
        <v>498</v>
      </c>
      <c r="B60" s="4"/>
      <c r="C60" s="144">
        <f>C34</f>
        <v>0</v>
      </c>
      <c r="D60" s="144">
        <f t="shared" ref="D60:K60" si="31">D34</f>
        <v>0</v>
      </c>
      <c r="E60" s="144">
        <f t="shared" si="31"/>
        <v>0</v>
      </c>
      <c r="F60" s="144">
        <f t="shared" si="31"/>
        <v>0</v>
      </c>
      <c r="G60" s="144">
        <f t="shared" si="31"/>
        <v>0</v>
      </c>
      <c r="H60" s="144">
        <f t="shared" si="31"/>
        <v>0</v>
      </c>
      <c r="I60" s="144">
        <f t="shared" si="31"/>
        <v>0</v>
      </c>
      <c r="J60" s="144">
        <f t="shared" si="31"/>
        <v>0</v>
      </c>
      <c r="K60" s="144">
        <f t="shared" si="31"/>
        <v>0</v>
      </c>
    </row>
    <row r="61" spans="1:11" s="57" customFormat="1" ht="12" x14ac:dyDescent="0.3">
      <c r="A61" s="145" t="s">
        <v>500</v>
      </c>
      <c r="B61" s="146"/>
      <c r="C61" s="147">
        <f>C59-C60</f>
        <v>0</v>
      </c>
      <c r="D61" s="147">
        <f t="shared" ref="D61:K61" si="32">D59-D60</f>
        <v>0</v>
      </c>
      <c r="E61" s="147">
        <f t="shared" si="32"/>
        <v>0</v>
      </c>
      <c r="F61" s="147">
        <f t="shared" si="32"/>
        <v>0</v>
      </c>
      <c r="G61" s="147">
        <f t="shared" si="32"/>
        <v>0</v>
      </c>
      <c r="H61" s="147">
        <f t="shared" si="32"/>
        <v>0</v>
      </c>
      <c r="I61" s="147">
        <f t="shared" si="32"/>
        <v>0</v>
      </c>
      <c r="J61" s="147">
        <f t="shared" si="32"/>
        <v>0</v>
      </c>
      <c r="K61" s="147">
        <f t="shared" si="32"/>
        <v>0</v>
      </c>
    </row>
    <row r="62" spans="1:11" s="8" customFormat="1" ht="12.6" thickBot="1" x14ac:dyDescent="0.35">
      <c r="A62" s="108" t="s">
        <v>500</v>
      </c>
      <c r="B62" s="109"/>
      <c r="C62" s="207" t="str">
        <f>IFERROR((C61/C60)," ")</f>
        <v xml:space="preserve"> </v>
      </c>
      <c r="D62" s="207" t="str">
        <f t="shared" ref="D62:K62" si="33">IFERROR((D61/D60)," ")</f>
        <v xml:space="preserve"> </v>
      </c>
      <c r="E62" s="207" t="str">
        <f t="shared" si="33"/>
        <v xml:space="preserve"> </v>
      </c>
      <c r="F62" s="207" t="str">
        <f t="shared" si="33"/>
        <v xml:space="preserve"> </v>
      </c>
      <c r="G62" s="207" t="str">
        <f t="shared" si="33"/>
        <v xml:space="preserve"> </v>
      </c>
      <c r="H62" s="207" t="str">
        <f t="shared" si="33"/>
        <v xml:space="preserve"> </v>
      </c>
      <c r="I62" s="207" t="str">
        <f t="shared" si="33"/>
        <v xml:space="preserve"> </v>
      </c>
      <c r="J62" s="207" t="str">
        <f t="shared" si="33"/>
        <v xml:space="preserve"> </v>
      </c>
      <c r="K62" s="207" t="str">
        <f t="shared" si="33"/>
        <v xml:space="preserve"> </v>
      </c>
    </row>
    <row r="63" spans="1:11" ht="15" thickTop="1" x14ac:dyDescent="0.35"/>
    <row r="64" spans="1:11" s="57" customFormat="1" ht="16.2" x14ac:dyDescent="0.35">
      <c r="A64" s="640" t="s">
        <v>501</v>
      </c>
      <c r="B64" s="641"/>
      <c r="C64" s="641"/>
      <c r="D64" s="641"/>
      <c r="E64" s="641"/>
      <c r="F64" s="641"/>
      <c r="G64" s="641"/>
      <c r="H64" s="641"/>
      <c r="I64" s="641"/>
      <c r="J64" s="641"/>
      <c r="K64" s="642"/>
    </row>
    <row r="65" spans="1:11" s="8" customFormat="1" ht="24" x14ac:dyDescent="0.35">
      <c r="B65" s="9" t="s">
        <v>25</v>
      </c>
      <c r="C65" s="9" t="str">
        <f t="shared" ref="C65:K65" si="34">"Coût annuel estimé      "&amp;C$6</f>
        <v>Coût annuel estimé      TBT1</v>
      </c>
      <c r="D65" s="9" t="str">
        <f t="shared" si="34"/>
        <v>Coût annuel estimé      TBT2</v>
      </c>
      <c r="E65" s="9" t="str">
        <f t="shared" si="34"/>
        <v>Coût annuel estimé      TBT3</v>
      </c>
      <c r="F65" s="9" t="str">
        <f t="shared" si="34"/>
        <v>Coût annuel estimé      TBT4</v>
      </c>
      <c r="G65" s="9" t="str">
        <f t="shared" si="34"/>
        <v>Coût annuel estimé      TBT5</v>
      </c>
      <c r="H65" s="9" t="str">
        <f t="shared" si="34"/>
        <v>Coût annuel estimé      TBT6</v>
      </c>
      <c r="I65" s="9" t="str">
        <f t="shared" si="34"/>
        <v>Coût annuel estimé      TBT7</v>
      </c>
      <c r="J65" s="9" t="str">
        <f t="shared" si="34"/>
        <v>Coût annuel estimé      TBT8</v>
      </c>
      <c r="K65" s="9" t="str">
        <f t="shared" si="34"/>
        <v>Coût annuel estimé      TBT9</v>
      </c>
    </row>
    <row r="66" spans="1:11" s="57" customFormat="1" ht="12" x14ac:dyDescent="0.3">
      <c r="A66" s="201" t="s">
        <v>11</v>
      </c>
      <c r="B66" s="105"/>
      <c r="C66" s="143">
        <f>SUM(C67,C72:C73)</f>
        <v>0</v>
      </c>
      <c r="D66" s="143">
        <f t="shared" ref="D66:K66" si="35">SUM(D67,D72:D73)</f>
        <v>0</v>
      </c>
      <c r="E66" s="143">
        <f t="shared" si="35"/>
        <v>0</v>
      </c>
      <c r="F66" s="143">
        <f t="shared" si="35"/>
        <v>0</v>
      </c>
      <c r="G66" s="143">
        <f t="shared" si="35"/>
        <v>0</v>
      </c>
      <c r="H66" s="143">
        <f t="shared" si="35"/>
        <v>0</v>
      </c>
      <c r="I66" s="143">
        <f t="shared" si="35"/>
        <v>0</v>
      </c>
      <c r="J66" s="143">
        <f t="shared" si="35"/>
        <v>0</v>
      </c>
      <c r="K66" s="143">
        <f t="shared" si="35"/>
        <v>0</v>
      </c>
    </row>
    <row r="67" spans="1:11" s="57" customFormat="1" ht="12" x14ac:dyDescent="0.3">
      <c r="A67" s="51" t="s">
        <v>12</v>
      </c>
      <c r="B67" s="105"/>
      <c r="C67" s="143">
        <f>C68</f>
        <v>0</v>
      </c>
      <c r="D67" s="143">
        <f t="shared" ref="D67:K67" si="36">D68</f>
        <v>0</v>
      </c>
      <c r="E67" s="143">
        <f t="shared" si="36"/>
        <v>0</v>
      </c>
      <c r="F67" s="143">
        <f t="shared" si="36"/>
        <v>0</v>
      </c>
      <c r="G67" s="143">
        <f t="shared" si="36"/>
        <v>0</v>
      </c>
      <c r="H67" s="143">
        <f t="shared" si="36"/>
        <v>0</v>
      </c>
      <c r="I67" s="143">
        <f t="shared" si="36"/>
        <v>0</v>
      </c>
      <c r="J67" s="143">
        <f t="shared" si="36"/>
        <v>0</v>
      </c>
      <c r="K67" s="143">
        <f t="shared" si="36"/>
        <v>0</v>
      </c>
    </row>
    <row r="68" spans="1:11" s="57" customFormat="1" ht="12" x14ac:dyDescent="0.3">
      <c r="A68" s="52" t="s">
        <v>13</v>
      </c>
      <c r="B68" s="105"/>
      <c r="C68" s="143">
        <f>SUM(C69:C70)</f>
        <v>0</v>
      </c>
      <c r="D68" s="143">
        <f t="shared" ref="D68:K68" si="37">SUM(D69:D70)</f>
        <v>0</v>
      </c>
      <c r="E68" s="143">
        <f t="shared" si="37"/>
        <v>0</v>
      </c>
      <c r="F68" s="143">
        <f t="shared" si="37"/>
        <v>0</v>
      </c>
      <c r="G68" s="143">
        <f t="shared" si="37"/>
        <v>0</v>
      </c>
      <c r="H68" s="143">
        <f t="shared" si="37"/>
        <v>0</v>
      </c>
      <c r="I68" s="143">
        <f t="shared" si="37"/>
        <v>0</v>
      </c>
      <c r="J68" s="143">
        <f t="shared" si="37"/>
        <v>0</v>
      </c>
      <c r="K68" s="143">
        <f t="shared" si="37"/>
        <v>0</v>
      </c>
    </row>
    <row r="69" spans="1:11" s="57" customFormat="1" ht="12" x14ac:dyDescent="0.3">
      <c r="A69" s="202" t="s">
        <v>189</v>
      </c>
      <c r="B69" s="206">
        <f>'TAB4.3.3'!J$10</f>
        <v>0</v>
      </c>
      <c r="C69" s="143">
        <f>$B69*C$12*12</f>
        <v>0</v>
      </c>
      <c r="D69" s="143">
        <f t="shared" ref="D69:K70" si="38">$B69*D$12*12</f>
        <v>0</v>
      </c>
      <c r="E69" s="143">
        <f t="shared" si="38"/>
        <v>0</v>
      </c>
      <c r="F69" s="143">
        <f t="shared" si="38"/>
        <v>0</v>
      </c>
      <c r="G69" s="143">
        <f t="shared" si="38"/>
        <v>0</v>
      </c>
      <c r="H69" s="143">
        <f t="shared" si="38"/>
        <v>0</v>
      </c>
      <c r="I69" s="143">
        <f t="shared" si="38"/>
        <v>0</v>
      </c>
      <c r="J69" s="143">
        <f t="shared" si="38"/>
        <v>0</v>
      </c>
      <c r="K69" s="143">
        <f t="shared" si="38"/>
        <v>0</v>
      </c>
    </row>
    <row r="70" spans="1:11" s="57" customFormat="1" ht="12" x14ac:dyDescent="0.3">
      <c r="A70" s="202" t="s">
        <v>190</v>
      </c>
      <c r="B70" s="206">
        <f>'TAB4.3.3'!J$11</f>
        <v>0</v>
      </c>
      <c r="C70" s="143">
        <f>$B70*C$12*12</f>
        <v>0</v>
      </c>
      <c r="D70" s="143">
        <f t="shared" si="38"/>
        <v>0</v>
      </c>
      <c r="E70" s="143">
        <f t="shared" si="38"/>
        <v>0</v>
      </c>
      <c r="F70" s="143">
        <f t="shared" si="38"/>
        <v>0</v>
      </c>
      <c r="G70" s="143">
        <f t="shared" si="38"/>
        <v>0</v>
      </c>
      <c r="H70" s="143">
        <f t="shared" si="38"/>
        <v>0</v>
      </c>
      <c r="I70" s="143">
        <f t="shared" si="38"/>
        <v>0</v>
      </c>
      <c r="J70" s="143">
        <f t="shared" si="38"/>
        <v>0</v>
      </c>
      <c r="K70" s="143">
        <f t="shared" si="38"/>
        <v>0</v>
      </c>
    </row>
    <row r="71" spans="1:11" s="57" customFormat="1" ht="12" x14ac:dyDescent="0.3">
      <c r="A71" s="51" t="s">
        <v>253</v>
      </c>
      <c r="B71" s="153"/>
      <c r="C71" s="153"/>
      <c r="D71" s="153"/>
      <c r="E71" s="153"/>
      <c r="F71" s="153"/>
      <c r="G71" s="153"/>
      <c r="H71" s="153"/>
      <c r="I71" s="153"/>
      <c r="J71" s="153"/>
      <c r="K71" s="153"/>
    </row>
    <row r="72" spans="1:11" s="57" customFormat="1" ht="12" x14ac:dyDescent="0.3">
      <c r="A72" s="51" t="s">
        <v>267</v>
      </c>
      <c r="B72" s="143">
        <f>'TAB4.3.3'!J$14</f>
        <v>0</v>
      </c>
      <c r="C72" s="143">
        <f>$B72</f>
        <v>0</v>
      </c>
      <c r="D72" s="143">
        <f t="shared" ref="D72:K72" si="39">$B72</f>
        <v>0</v>
      </c>
      <c r="E72" s="143">
        <f t="shared" si="39"/>
        <v>0</v>
      </c>
      <c r="F72" s="143">
        <f t="shared" si="39"/>
        <v>0</v>
      </c>
      <c r="G72" s="143">
        <f t="shared" si="39"/>
        <v>0</v>
      </c>
      <c r="H72" s="143">
        <f t="shared" si="39"/>
        <v>0</v>
      </c>
      <c r="I72" s="143">
        <f t="shared" si="39"/>
        <v>0</v>
      </c>
      <c r="J72" s="143">
        <f t="shared" si="39"/>
        <v>0</v>
      </c>
      <c r="K72" s="143">
        <f t="shared" si="39"/>
        <v>0</v>
      </c>
    </row>
    <row r="73" spans="1:11" s="57" customFormat="1" ht="12" x14ac:dyDescent="0.3">
      <c r="A73" s="51" t="s">
        <v>273</v>
      </c>
      <c r="B73" s="105"/>
      <c r="C73" s="143">
        <f>SUM(C74:C75)</f>
        <v>0</v>
      </c>
      <c r="D73" s="143">
        <f t="shared" ref="D73:K73" si="40">SUM(D74:D75)</f>
        <v>0</v>
      </c>
      <c r="E73" s="143">
        <f t="shared" si="40"/>
        <v>0</v>
      </c>
      <c r="F73" s="143">
        <f t="shared" si="40"/>
        <v>0</v>
      </c>
      <c r="G73" s="143">
        <f t="shared" si="40"/>
        <v>0</v>
      </c>
      <c r="H73" s="143">
        <f t="shared" si="40"/>
        <v>0</v>
      </c>
      <c r="I73" s="143">
        <f t="shared" si="40"/>
        <v>0</v>
      </c>
      <c r="J73" s="143">
        <f t="shared" si="40"/>
        <v>0</v>
      </c>
      <c r="K73" s="143">
        <f t="shared" si="40"/>
        <v>0</v>
      </c>
    </row>
    <row r="74" spans="1:11" s="57" customFormat="1" ht="12" x14ac:dyDescent="0.3">
      <c r="A74" s="52" t="s">
        <v>88</v>
      </c>
      <c r="B74" s="206">
        <f>'TAB4.3.3'!J$17</f>
        <v>0</v>
      </c>
      <c r="C74" s="143">
        <f>$B74*C$7</f>
        <v>0</v>
      </c>
      <c r="D74" s="143">
        <f t="shared" ref="D74:K74" si="41">$B74*D$7</f>
        <v>0</v>
      </c>
      <c r="E74" s="143">
        <f t="shared" si="41"/>
        <v>0</v>
      </c>
      <c r="F74" s="143">
        <f t="shared" si="41"/>
        <v>0</v>
      </c>
      <c r="G74" s="143">
        <f t="shared" si="41"/>
        <v>0</v>
      </c>
      <c r="H74" s="143">
        <f t="shared" si="41"/>
        <v>0</v>
      </c>
      <c r="I74" s="143">
        <f t="shared" si="41"/>
        <v>0</v>
      </c>
      <c r="J74" s="143">
        <f t="shared" si="41"/>
        <v>0</v>
      </c>
      <c r="K74" s="143">
        <f t="shared" si="41"/>
        <v>0</v>
      </c>
    </row>
    <row r="75" spans="1:11" s="57" customFormat="1" ht="12" x14ac:dyDescent="0.3">
      <c r="A75" s="52" t="s">
        <v>15</v>
      </c>
      <c r="B75" s="206">
        <f>'TAB4.3.3'!J$18</f>
        <v>0</v>
      </c>
      <c r="C75" s="143">
        <f>$B75*C$8</f>
        <v>0</v>
      </c>
      <c r="D75" s="143">
        <f t="shared" ref="D75:K75" si="42">$B75*D$8</f>
        <v>0</v>
      </c>
      <c r="E75" s="143">
        <f t="shared" si="42"/>
        <v>0</v>
      </c>
      <c r="F75" s="143">
        <f t="shared" si="42"/>
        <v>0</v>
      </c>
      <c r="G75" s="143">
        <f t="shared" si="42"/>
        <v>0</v>
      </c>
      <c r="H75" s="143">
        <f t="shared" si="42"/>
        <v>0</v>
      </c>
      <c r="I75" s="143">
        <f t="shared" si="42"/>
        <v>0</v>
      </c>
      <c r="J75" s="143">
        <f t="shared" si="42"/>
        <v>0</v>
      </c>
      <c r="K75" s="143">
        <f t="shared" si="42"/>
        <v>0</v>
      </c>
    </row>
    <row r="76" spans="1:11" s="57" customFormat="1" ht="12" x14ac:dyDescent="0.3">
      <c r="A76" s="201" t="s">
        <v>18</v>
      </c>
      <c r="B76" s="206">
        <f>'TAB4.3.3'!J$20</f>
        <v>0</v>
      </c>
      <c r="C76" s="143">
        <f>$B76*C$7</f>
        <v>0</v>
      </c>
      <c r="D76" s="143">
        <f t="shared" ref="D76:K76" si="43">$B76*D$7</f>
        <v>0</v>
      </c>
      <c r="E76" s="143">
        <f t="shared" si="43"/>
        <v>0</v>
      </c>
      <c r="F76" s="143">
        <f t="shared" si="43"/>
        <v>0</v>
      </c>
      <c r="G76" s="143">
        <f t="shared" si="43"/>
        <v>0</v>
      </c>
      <c r="H76" s="143">
        <f t="shared" si="43"/>
        <v>0</v>
      </c>
      <c r="I76" s="143">
        <f t="shared" si="43"/>
        <v>0</v>
      </c>
      <c r="J76" s="143">
        <f t="shared" si="43"/>
        <v>0</v>
      </c>
      <c r="K76" s="143">
        <f t="shared" si="43"/>
        <v>0</v>
      </c>
    </row>
    <row r="77" spans="1:11" s="57" customFormat="1" ht="12" x14ac:dyDescent="0.3">
      <c r="A77" s="201" t="s">
        <v>90</v>
      </c>
      <c r="B77" s="206"/>
      <c r="C77" s="143">
        <f>SUM(C78:C80)</f>
        <v>0</v>
      </c>
      <c r="D77" s="143">
        <f t="shared" ref="D77:K77" si="44">SUM(D78:D80)</f>
        <v>0</v>
      </c>
      <c r="E77" s="143">
        <f t="shared" si="44"/>
        <v>0</v>
      </c>
      <c r="F77" s="143">
        <f t="shared" si="44"/>
        <v>0</v>
      </c>
      <c r="G77" s="143">
        <f t="shared" si="44"/>
        <v>0</v>
      </c>
      <c r="H77" s="143">
        <f t="shared" si="44"/>
        <v>0</v>
      </c>
      <c r="I77" s="143">
        <f t="shared" si="44"/>
        <v>0</v>
      </c>
      <c r="J77" s="143">
        <f t="shared" si="44"/>
        <v>0</v>
      </c>
      <c r="K77" s="143">
        <f t="shared" si="44"/>
        <v>0</v>
      </c>
    </row>
    <row r="78" spans="1:11" s="57" customFormat="1" ht="12" x14ac:dyDescent="0.3">
      <c r="A78" s="51" t="s">
        <v>4</v>
      </c>
      <c r="B78" s="206">
        <f>'TAB4.3.3'!J$22</f>
        <v>0</v>
      </c>
      <c r="C78" s="143">
        <f>$B78*C$7</f>
        <v>0</v>
      </c>
      <c r="D78" s="143">
        <f t="shared" ref="D78:K81" si="45">$B78*D$7</f>
        <v>0</v>
      </c>
      <c r="E78" s="143">
        <f t="shared" si="45"/>
        <v>0</v>
      </c>
      <c r="F78" s="143">
        <f t="shared" si="45"/>
        <v>0</v>
      </c>
      <c r="G78" s="143">
        <f t="shared" si="45"/>
        <v>0</v>
      </c>
      <c r="H78" s="143">
        <f t="shared" si="45"/>
        <v>0</v>
      </c>
      <c r="I78" s="143">
        <f t="shared" si="45"/>
        <v>0</v>
      </c>
      <c r="J78" s="143">
        <f t="shared" si="45"/>
        <v>0</v>
      </c>
      <c r="K78" s="143">
        <f t="shared" si="45"/>
        <v>0</v>
      </c>
    </row>
    <row r="79" spans="1:11" s="57" customFormat="1" ht="12" x14ac:dyDescent="0.3">
      <c r="A79" s="51" t="s">
        <v>106</v>
      </c>
      <c r="B79" s="206">
        <f>'TAB4.3.3'!J$23</f>
        <v>0</v>
      </c>
      <c r="C79" s="143">
        <f>$B79*C$7</f>
        <v>0</v>
      </c>
      <c r="D79" s="143">
        <f t="shared" si="45"/>
        <v>0</v>
      </c>
      <c r="E79" s="143">
        <f t="shared" si="45"/>
        <v>0</v>
      </c>
      <c r="F79" s="143">
        <f t="shared" si="45"/>
        <v>0</v>
      </c>
      <c r="G79" s="143">
        <f t="shared" si="45"/>
        <v>0</v>
      </c>
      <c r="H79" s="143">
        <f t="shared" si="45"/>
        <v>0</v>
      </c>
      <c r="I79" s="143">
        <f t="shared" si="45"/>
        <v>0</v>
      </c>
      <c r="J79" s="143">
        <f t="shared" si="45"/>
        <v>0</v>
      </c>
      <c r="K79" s="143">
        <f t="shared" si="45"/>
        <v>0</v>
      </c>
    </row>
    <row r="80" spans="1:11" s="57" customFormat="1" ht="12" x14ac:dyDescent="0.3">
      <c r="A80" s="51" t="s">
        <v>108</v>
      </c>
      <c r="B80" s="206">
        <f>'TAB4.3.3'!J$24</f>
        <v>0</v>
      </c>
      <c r="C80" s="143">
        <f>$B80*C$7</f>
        <v>0</v>
      </c>
      <c r="D80" s="143">
        <f t="shared" si="45"/>
        <v>0</v>
      </c>
      <c r="E80" s="143">
        <f t="shared" si="45"/>
        <v>0</v>
      </c>
      <c r="F80" s="143">
        <f t="shared" si="45"/>
        <v>0</v>
      </c>
      <c r="G80" s="143">
        <f t="shared" si="45"/>
        <v>0</v>
      </c>
      <c r="H80" s="143">
        <f t="shared" si="45"/>
        <v>0</v>
      </c>
      <c r="I80" s="143">
        <f t="shared" si="45"/>
        <v>0</v>
      </c>
      <c r="J80" s="143">
        <f t="shared" si="45"/>
        <v>0</v>
      </c>
      <c r="K80" s="143">
        <f>$B80*K$7</f>
        <v>0</v>
      </c>
    </row>
    <row r="81" spans="1:11" s="57" customFormat="1" ht="12" x14ac:dyDescent="0.3">
      <c r="A81" s="201" t="s">
        <v>91</v>
      </c>
      <c r="B81" s="206">
        <f>'TAB4.3.3'!J$25</f>
        <v>0</v>
      </c>
      <c r="C81" s="143">
        <f>$B81*C$7</f>
        <v>0</v>
      </c>
      <c r="D81" s="143">
        <f t="shared" si="45"/>
        <v>0</v>
      </c>
      <c r="E81" s="143">
        <f t="shared" si="45"/>
        <v>0</v>
      </c>
      <c r="F81" s="143">
        <f t="shared" si="45"/>
        <v>0</v>
      </c>
      <c r="G81" s="143">
        <f t="shared" si="45"/>
        <v>0</v>
      </c>
      <c r="H81" s="143">
        <f t="shared" si="45"/>
        <v>0</v>
      </c>
      <c r="I81" s="143">
        <f t="shared" si="45"/>
        <v>0</v>
      </c>
      <c r="J81" s="143">
        <f t="shared" si="45"/>
        <v>0</v>
      </c>
      <c r="K81" s="143">
        <f>$B81*K$7</f>
        <v>0</v>
      </c>
    </row>
    <row r="82" spans="1:11" s="57" customFormat="1" ht="28.8" x14ac:dyDescent="0.35">
      <c r="A82" s="227" t="s">
        <v>213</v>
      </c>
      <c r="B82" s="200"/>
      <c r="C82" s="140">
        <f>SUM(C66,C76:C77,C81:C81)</f>
        <v>0</v>
      </c>
      <c r="D82" s="140">
        <f t="shared" ref="D82:K82" si="46">SUM(D66,D76:D77,D81:D81)</f>
        <v>0</v>
      </c>
      <c r="E82" s="140">
        <f t="shared" si="46"/>
        <v>0</v>
      </c>
      <c r="F82" s="140">
        <f t="shared" si="46"/>
        <v>0</v>
      </c>
      <c r="G82" s="140">
        <f t="shared" si="46"/>
        <v>0</v>
      </c>
      <c r="H82" s="140">
        <f t="shared" si="46"/>
        <v>0</v>
      </c>
      <c r="I82" s="140">
        <f t="shared" si="46"/>
        <v>0</v>
      </c>
      <c r="J82" s="140">
        <f t="shared" si="46"/>
        <v>0</v>
      </c>
      <c r="K82" s="140">
        <f t="shared" si="46"/>
        <v>0</v>
      </c>
    </row>
    <row r="83" spans="1:11" s="57" customFormat="1" x14ac:dyDescent="0.35">
      <c r="A83" s="199" t="s">
        <v>212</v>
      </c>
      <c r="B83" s="1"/>
      <c r="C83" s="29">
        <v>1</v>
      </c>
      <c r="D83" s="29">
        <v>1</v>
      </c>
      <c r="E83" s="29">
        <v>1</v>
      </c>
      <c r="F83" s="29">
        <v>1</v>
      </c>
      <c r="G83" s="29">
        <v>1</v>
      </c>
      <c r="H83" s="29">
        <v>1</v>
      </c>
      <c r="I83" s="29">
        <v>1</v>
      </c>
      <c r="J83" s="29">
        <v>1</v>
      </c>
      <c r="K83" s="29">
        <v>1</v>
      </c>
    </row>
    <row r="84" spans="1:11" s="57" customFormat="1" x14ac:dyDescent="0.35">
      <c r="A84" s="199" t="s">
        <v>17</v>
      </c>
      <c r="B84" s="200"/>
      <c r="C84" s="140">
        <f>+SUM(C72:C73,C76:C77,C81:C81)+C67*C83</f>
        <v>0</v>
      </c>
      <c r="D84" s="140">
        <f t="shared" ref="D84:K84" si="47">+SUM(D72:D73,D76:D77,D81:D81)+D67*D83</f>
        <v>0</v>
      </c>
      <c r="E84" s="140">
        <f t="shared" si="47"/>
        <v>0</v>
      </c>
      <c r="F84" s="140">
        <f t="shared" si="47"/>
        <v>0</v>
      </c>
      <c r="G84" s="140">
        <f t="shared" si="47"/>
        <v>0</v>
      </c>
      <c r="H84" s="140">
        <f t="shared" si="47"/>
        <v>0</v>
      </c>
      <c r="I84" s="140">
        <f t="shared" si="47"/>
        <v>0</v>
      </c>
      <c r="J84" s="140">
        <f t="shared" si="47"/>
        <v>0</v>
      </c>
      <c r="K84" s="140">
        <f t="shared" si="47"/>
        <v>0</v>
      </c>
    </row>
    <row r="85" spans="1:11" s="57" customFormat="1" ht="12" x14ac:dyDescent="0.3">
      <c r="A85" s="20" t="s">
        <v>502</v>
      </c>
      <c r="B85" s="4"/>
      <c r="C85" s="144">
        <f>C59</f>
        <v>0</v>
      </c>
      <c r="D85" s="144">
        <f t="shared" ref="D85:K85" si="48">D59</f>
        <v>0</v>
      </c>
      <c r="E85" s="144">
        <f t="shared" si="48"/>
        <v>0</v>
      </c>
      <c r="F85" s="144">
        <f t="shared" si="48"/>
        <v>0</v>
      </c>
      <c r="G85" s="144">
        <f t="shared" si="48"/>
        <v>0</v>
      </c>
      <c r="H85" s="144">
        <f t="shared" si="48"/>
        <v>0</v>
      </c>
      <c r="I85" s="144">
        <f t="shared" si="48"/>
        <v>0</v>
      </c>
      <c r="J85" s="144">
        <f t="shared" si="48"/>
        <v>0</v>
      </c>
      <c r="K85" s="144">
        <f t="shared" si="48"/>
        <v>0</v>
      </c>
    </row>
    <row r="86" spans="1:11" s="57" customFormat="1" ht="12" x14ac:dyDescent="0.3">
      <c r="A86" s="145" t="s">
        <v>504</v>
      </c>
      <c r="B86" s="146"/>
      <c r="C86" s="147">
        <f>C84-C85</f>
        <v>0</v>
      </c>
      <c r="D86" s="147">
        <f t="shared" ref="D86:K86" si="49">D84-D85</f>
        <v>0</v>
      </c>
      <c r="E86" s="147">
        <f t="shared" si="49"/>
        <v>0</v>
      </c>
      <c r="F86" s="147">
        <f t="shared" si="49"/>
        <v>0</v>
      </c>
      <c r="G86" s="147">
        <f t="shared" si="49"/>
        <v>0</v>
      </c>
      <c r="H86" s="147">
        <f t="shared" si="49"/>
        <v>0</v>
      </c>
      <c r="I86" s="147">
        <f t="shared" si="49"/>
        <v>0</v>
      </c>
      <c r="J86" s="147">
        <f t="shared" si="49"/>
        <v>0</v>
      </c>
      <c r="K86" s="147">
        <f t="shared" si="49"/>
        <v>0</v>
      </c>
    </row>
    <row r="87" spans="1:11" s="8" customFormat="1" ht="12.6" thickBot="1" x14ac:dyDescent="0.35">
      <c r="A87" s="108" t="s">
        <v>504</v>
      </c>
      <c r="B87" s="109"/>
      <c r="C87" s="207" t="str">
        <f>IFERROR((C86/C85)," ")</f>
        <v xml:space="preserve"> </v>
      </c>
      <c r="D87" s="207" t="str">
        <f t="shared" ref="D87:K87" si="50">IFERROR((D86/D85)," ")</f>
        <v xml:space="preserve"> </v>
      </c>
      <c r="E87" s="207" t="str">
        <f t="shared" si="50"/>
        <v xml:space="preserve"> </v>
      </c>
      <c r="F87" s="207" t="str">
        <f t="shared" si="50"/>
        <v xml:space="preserve"> </v>
      </c>
      <c r="G87" s="207" t="str">
        <f t="shared" si="50"/>
        <v xml:space="preserve"> </v>
      </c>
      <c r="H87" s="207" t="str">
        <f t="shared" si="50"/>
        <v xml:space="preserve"> </v>
      </c>
      <c r="I87" s="207" t="str">
        <f t="shared" si="50"/>
        <v xml:space="preserve"> </v>
      </c>
      <c r="J87" s="207" t="str">
        <f t="shared" si="50"/>
        <v xml:space="preserve"> </v>
      </c>
      <c r="K87" s="207" t="str">
        <f t="shared" si="50"/>
        <v xml:space="preserve"> </v>
      </c>
    </row>
    <row r="88" spans="1:11" ht="15" thickTop="1" x14ac:dyDescent="0.35"/>
    <row r="89" spans="1:11" s="57" customFormat="1" ht="16.2" x14ac:dyDescent="0.35">
      <c r="A89" s="640" t="s">
        <v>505</v>
      </c>
      <c r="B89" s="641"/>
      <c r="C89" s="641"/>
      <c r="D89" s="641"/>
      <c r="E89" s="641"/>
      <c r="F89" s="641"/>
      <c r="G89" s="641"/>
      <c r="H89" s="641"/>
      <c r="I89" s="641"/>
      <c r="J89" s="641"/>
      <c r="K89" s="642"/>
    </row>
    <row r="90" spans="1:11" s="8" customFormat="1" ht="24" x14ac:dyDescent="0.35">
      <c r="B90" s="9" t="s">
        <v>25</v>
      </c>
      <c r="C90" s="9" t="str">
        <f t="shared" ref="C90:K90" si="51">"Coût annuel estimé      "&amp;C$6</f>
        <v>Coût annuel estimé      TBT1</v>
      </c>
      <c r="D90" s="9" t="str">
        <f t="shared" si="51"/>
        <v>Coût annuel estimé      TBT2</v>
      </c>
      <c r="E90" s="9" t="str">
        <f t="shared" si="51"/>
        <v>Coût annuel estimé      TBT3</v>
      </c>
      <c r="F90" s="9" t="str">
        <f t="shared" si="51"/>
        <v>Coût annuel estimé      TBT4</v>
      </c>
      <c r="G90" s="9" t="str">
        <f t="shared" si="51"/>
        <v>Coût annuel estimé      TBT5</v>
      </c>
      <c r="H90" s="9" t="str">
        <f t="shared" si="51"/>
        <v>Coût annuel estimé      TBT6</v>
      </c>
      <c r="I90" s="9" t="str">
        <f t="shared" si="51"/>
        <v>Coût annuel estimé      TBT7</v>
      </c>
      <c r="J90" s="9" t="str">
        <f t="shared" si="51"/>
        <v>Coût annuel estimé      TBT8</v>
      </c>
      <c r="K90" s="9" t="str">
        <f t="shared" si="51"/>
        <v>Coût annuel estimé      TBT9</v>
      </c>
    </row>
    <row r="91" spans="1:11" s="57" customFormat="1" ht="12" x14ac:dyDescent="0.3">
      <c r="A91" s="201" t="s">
        <v>11</v>
      </c>
      <c r="B91" s="105"/>
      <c r="C91" s="143">
        <f>SUM(C92,C97:C98)</f>
        <v>0</v>
      </c>
      <c r="D91" s="143">
        <f t="shared" ref="D91:K91" si="52">SUM(D92,D97:D98)</f>
        <v>0</v>
      </c>
      <c r="E91" s="143">
        <f t="shared" si="52"/>
        <v>0</v>
      </c>
      <c r="F91" s="143">
        <f t="shared" si="52"/>
        <v>0</v>
      </c>
      <c r="G91" s="143">
        <f t="shared" si="52"/>
        <v>0</v>
      </c>
      <c r="H91" s="143">
        <f t="shared" si="52"/>
        <v>0</v>
      </c>
      <c r="I91" s="143">
        <f t="shared" si="52"/>
        <v>0</v>
      </c>
      <c r="J91" s="143">
        <f t="shared" si="52"/>
        <v>0</v>
      </c>
      <c r="K91" s="143">
        <f t="shared" si="52"/>
        <v>0</v>
      </c>
    </row>
    <row r="92" spans="1:11" s="57" customFormat="1" ht="12" x14ac:dyDescent="0.3">
      <c r="A92" s="51" t="s">
        <v>12</v>
      </c>
      <c r="B92" s="105"/>
      <c r="C92" s="143">
        <f>C93</f>
        <v>0</v>
      </c>
      <c r="D92" s="143">
        <f t="shared" ref="D92:K92" si="53">D93</f>
        <v>0</v>
      </c>
      <c r="E92" s="143">
        <f t="shared" si="53"/>
        <v>0</v>
      </c>
      <c r="F92" s="143">
        <f t="shared" si="53"/>
        <v>0</v>
      </c>
      <c r="G92" s="143">
        <f t="shared" si="53"/>
        <v>0</v>
      </c>
      <c r="H92" s="143">
        <f t="shared" si="53"/>
        <v>0</v>
      </c>
      <c r="I92" s="143">
        <f t="shared" si="53"/>
        <v>0</v>
      </c>
      <c r="J92" s="143">
        <f t="shared" si="53"/>
        <v>0</v>
      </c>
      <c r="K92" s="143">
        <f t="shared" si="53"/>
        <v>0</v>
      </c>
    </row>
    <row r="93" spans="1:11" s="57" customFormat="1" ht="12" x14ac:dyDescent="0.3">
      <c r="A93" s="52" t="s">
        <v>13</v>
      </c>
      <c r="B93" s="105"/>
      <c r="C93" s="143">
        <f>SUM(C94:C95)</f>
        <v>0</v>
      </c>
      <c r="D93" s="143">
        <f t="shared" ref="D93:K93" si="54">SUM(D94:D95)</f>
        <v>0</v>
      </c>
      <c r="E93" s="143">
        <f t="shared" si="54"/>
        <v>0</v>
      </c>
      <c r="F93" s="143">
        <f t="shared" si="54"/>
        <v>0</v>
      </c>
      <c r="G93" s="143">
        <f t="shared" si="54"/>
        <v>0</v>
      </c>
      <c r="H93" s="143">
        <f t="shared" si="54"/>
        <v>0</v>
      </c>
      <c r="I93" s="143">
        <f t="shared" si="54"/>
        <v>0</v>
      </c>
      <c r="J93" s="143">
        <f t="shared" si="54"/>
        <v>0</v>
      </c>
      <c r="K93" s="143">
        <f t="shared" si="54"/>
        <v>0</v>
      </c>
    </row>
    <row r="94" spans="1:11" s="57" customFormat="1" ht="12" x14ac:dyDescent="0.3">
      <c r="A94" s="202" t="s">
        <v>189</v>
      </c>
      <c r="B94" s="206">
        <f>'TAB4.4.3'!J$10</f>
        <v>0</v>
      </c>
      <c r="C94" s="143">
        <f>$B94*C$12*12</f>
        <v>0</v>
      </c>
      <c r="D94" s="143">
        <f t="shared" ref="D94:K95" si="55">$B94*D$12*12</f>
        <v>0</v>
      </c>
      <c r="E94" s="143">
        <f t="shared" si="55"/>
        <v>0</v>
      </c>
      <c r="F94" s="143">
        <f t="shared" si="55"/>
        <v>0</v>
      </c>
      <c r="G94" s="143">
        <f t="shared" si="55"/>
        <v>0</v>
      </c>
      <c r="H94" s="143">
        <f t="shared" si="55"/>
        <v>0</v>
      </c>
      <c r="I94" s="143">
        <f t="shared" si="55"/>
        <v>0</v>
      </c>
      <c r="J94" s="143">
        <f t="shared" si="55"/>
        <v>0</v>
      </c>
      <c r="K94" s="143">
        <f t="shared" si="55"/>
        <v>0</v>
      </c>
    </row>
    <row r="95" spans="1:11" s="57" customFormat="1" ht="12" x14ac:dyDescent="0.3">
      <c r="A95" s="202" t="s">
        <v>190</v>
      </c>
      <c r="B95" s="206">
        <f>'TAB4.4.3'!J$11</f>
        <v>0</v>
      </c>
      <c r="C95" s="143">
        <f>$B95*C$12*12</f>
        <v>0</v>
      </c>
      <c r="D95" s="143">
        <f t="shared" si="55"/>
        <v>0</v>
      </c>
      <c r="E95" s="143">
        <f t="shared" si="55"/>
        <v>0</v>
      </c>
      <c r="F95" s="143">
        <f t="shared" si="55"/>
        <v>0</v>
      </c>
      <c r="G95" s="143">
        <f t="shared" si="55"/>
        <v>0</v>
      </c>
      <c r="H95" s="143">
        <f t="shared" si="55"/>
        <v>0</v>
      </c>
      <c r="I95" s="143">
        <f t="shared" si="55"/>
        <v>0</v>
      </c>
      <c r="J95" s="143">
        <f t="shared" si="55"/>
        <v>0</v>
      </c>
      <c r="K95" s="143">
        <f t="shared" si="55"/>
        <v>0</v>
      </c>
    </row>
    <row r="96" spans="1:11" s="57" customFormat="1" ht="12" x14ac:dyDescent="0.3">
      <c r="A96" s="51" t="s">
        <v>253</v>
      </c>
      <c r="B96" s="153"/>
      <c r="C96" s="153"/>
      <c r="D96" s="153"/>
      <c r="E96" s="153"/>
      <c r="F96" s="153"/>
      <c r="G96" s="153"/>
      <c r="H96" s="153"/>
      <c r="I96" s="153"/>
      <c r="J96" s="153"/>
      <c r="K96" s="153"/>
    </row>
    <row r="97" spans="1:11" s="57" customFormat="1" ht="12" x14ac:dyDescent="0.3">
      <c r="A97" s="51" t="s">
        <v>267</v>
      </c>
      <c r="B97" s="143">
        <f>'TAB4.4.3'!J$14</f>
        <v>0</v>
      </c>
      <c r="C97" s="143">
        <f>$B97</f>
        <v>0</v>
      </c>
      <c r="D97" s="143">
        <f t="shared" ref="D97:K97" si="56">$B97</f>
        <v>0</v>
      </c>
      <c r="E97" s="143">
        <f t="shared" si="56"/>
        <v>0</v>
      </c>
      <c r="F97" s="143">
        <f t="shared" si="56"/>
        <v>0</v>
      </c>
      <c r="G97" s="143">
        <f t="shared" si="56"/>
        <v>0</v>
      </c>
      <c r="H97" s="143">
        <f t="shared" si="56"/>
        <v>0</v>
      </c>
      <c r="I97" s="143">
        <f t="shared" si="56"/>
        <v>0</v>
      </c>
      <c r="J97" s="143">
        <f t="shared" si="56"/>
        <v>0</v>
      </c>
      <c r="K97" s="143">
        <f t="shared" si="56"/>
        <v>0</v>
      </c>
    </row>
    <row r="98" spans="1:11" s="57" customFormat="1" ht="12" x14ac:dyDescent="0.3">
      <c r="A98" s="51" t="s">
        <v>273</v>
      </c>
      <c r="B98" s="105"/>
      <c r="C98" s="143">
        <f>SUM(C99:C100)</f>
        <v>0</v>
      </c>
      <c r="D98" s="143">
        <f t="shared" ref="D98:K98" si="57">SUM(D99:D100)</f>
        <v>0</v>
      </c>
      <c r="E98" s="143">
        <f t="shared" si="57"/>
        <v>0</v>
      </c>
      <c r="F98" s="143">
        <f t="shared" si="57"/>
        <v>0</v>
      </c>
      <c r="G98" s="143">
        <f t="shared" si="57"/>
        <v>0</v>
      </c>
      <c r="H98" s="143">
        <f t="shared" si="57"/>
        <v>0</v>
      </c>
      <c r="I98" s="143">
        <f t="shared" si="57"/>
        <v>0</v>
      </c>
      <c r="J98" s="143">
        <f t="shared" si="57"/>
        <v>0</v>
      </c>
      <c r="K98" s="143">
        <f t="shared" si="57"/>
        <v>0</v>
      </c>
    </row>
    <row r="99" spans="1:11" s="57" customFormat="1" ht="12" x14ac:dyDescent="0.3">
      <c r="A99" s="52" t="s">
        <v>88</v>
      </c>
      <c r="B99" s="206">
        <f>'TAB4.4.3'!J$17</f>
        <v>0</v>
      </c>
      <c r="C99" s="143">
        <f>$B99*C$7</f>
        <v>0</v>
      </c>
      <c r="D99" s="143">
        <f t="shared" ref="D99:K99" si="58">$B99*D$7</f>
        <v>0</v>
      </c>
      <c r="E99" s="143">
        <f t="shared" si="58"/>
        <v>0</v>
      </c>
      <c r="F99" s="143">
        <f t="shared" si="58"/>
        <v>0</v>
      </c>
      <c r="G99" s="143">
        <f t="shared" si="58"/>
        <v>0</v>
      </c>
      <c r="H99" s="143">
        <f t="shared" si="58"/>
        <v>0</v>
      </c>
      <c r="I99" s="143">
        <f t="shared" si="58"/>
        <v>0</v>
      </c>
      <c r="J99" s="143">
        <f t="shared" si="58"/>
        <v>0</v>
      </c>
      <c r="K99" s="143">
        <f t="shared" si="58"/>
        <v>0</v>
      </c>
    </row>
    <row r="100" spans="1:11" s="57" customFormat="1" ht="12" x14ac:dyDescent="0.3">
      <c r="A100" s="52" t="s">
        <v>15</v>
      </c>
      <c r="B100" s="206">
        <f>'TAB4.4.3'!J$18</f>
        <v>0</v>
      </c>
      <c r="C100" s="143">
        <f>$B100*C$8</f>
        <v>0</v>
      </c>
      <c r="D100" s="143">
        <f t="shared" ref="D100:K100" si="59">$B100*D$8</f>
        <v>0</v>
      </c>
      <c r="E100" s="143">
        <f t="shared" si="59"/>
        <v>0</v>
      </c>
      <c r="F100" s="143">
        <f t="shared" si="59"/>
        <v>0</v>
      </c>
      <c r="G100" s="143">
        <f t="shared" si="59"/>
        <v>0</v>
      </c>
      <c r="H100" s="143">
        <f t="shared" si="59"/>
        <v>0</v>
      </c>
      <c r="I100" s="143">
        <f t="shared" si="59"/>
        <v>0</v>
      </c>
      <c r="J100" s="143">
        <f t="shared" si="59"/>
        <v>0</v>
      </c>
      <c r="K100" s="143">
        <f t="shared" si="59"/>
        <v>0</v>
      </c>
    </row>
    <row r="101" spans="1:11" s="57" customFormat="1" ht="12" x14ac:dyDescent="0.3">
      <c r="A101" s="201" t="s">
        <v>18</v>
      </c>
      <c r="B101" s="206">
        <f>'TAB4.4.3'!J$20</f>
        <v>0</v>
      </c>
      <c r="C101" s="143">
        <f>$B101*C$7</f>
        <v>0</v>
      </c>
      <c r="D101" s="143">
        <f t="shared" ref="D101:K101" si="60">$B101*D$7</f>
        <v>0</v>
      </c>
      <c r="E101" s="143">
        <f t="shared" si="60"/>
        <v>0</v>
      </c>
      <c r="F101" s="143">
        <f t="shared" si="60"/>
        <v>0</v>
      </c>
      <c r="G101" s="143">
        <f t="shared" si="60"/>
        <v>0</v>
      </c>
      <c r="H101" s="143">
        <f t="shared" si="60"/>
        <v>0</v>
      </c>
      <c r="I101" s="143">
        <f t="shared" si="60"/>
        <v>0</v>
      </c>
      <c r="J101" s="143">
        <f t="shared" si="60"/>
        <v>0</v>
      </c>
      <c r="K101" s="143">
        <f t="shared" si="60"/>
        <v>0</v>
      </c>
    </row>
    <row r="102" spans="1:11" s="57" customFormat="1" ht="12" x14ac:dyDescent="0.3">
      <c r="A102" s="201" t="s">
        <v>90</v>
      </c>
      <c r="B102" s="206"/>
      <c r="C102" s="143">
        <f>SUM(C103:C105)</f>
        <v>0</v>
      </c>
      <c r="D102" s="143">
        <f t="shared" ref="D102:K102" si="61">SUM(D103:D105)</f>
        <v>0</v>
      </c>
      <c r="E102" s="143">
        <f t="shared" si="61"/>
        <v>0</v>
      </c>
      <c r="F102" s="143">
        <f t="shared" si="61"/>
        <v>0</v>
      </c>
      <c r="G102" s="143">
        <f t="shared" si="61"/>
        <v>0</v>
      </c>
      <c r="H102" s="143">
        <f t="shared" si="61"/>
        <v>0</v>
      </c>
      <c r="I102" s="143">
        <f t="shared" si="61"/>
        <v>0</v>
      </c>
      <c r="J102" s="143">
        <f t="shared" si="61"/>
        <v>0</v>
      </c>
      <c r="K102" s="143">
        <f t="shared" si="61"/>
        <v>0</v>
      </c>
    </row>
    <row r="103" spans="1:11" s="57" customFormat="1" ht="12" x14ac:dyDescent="0.3">
      <c r="A103" s="51" t="s">
        <v>4</v>
      </c>
      <c r="B103" s="206">
        <f>'TAB4.4.3'!J$22</f>
        <v>0</v>
      </c>
      <c r="C103" s="143">
        <f>$B103*C$7</f>
        <v>0</v>
      </c>
      <c r="D103" s="143">
        <f t="shared" ref="D103:K106" si="62">$B103*D$7</f>
        <v>0</v>
      </c>
      <c r="E103" s="143">
        <f t="shared" si="62"/>
        <v>0</v>
      </c>
      <c r="F103" s="143">
        <f t="shared" si="62"/>
        <v>0</v>
      </c>
      <c r="G103" s="143">
        <f t="shared" si="62"/>
        <v>0</v>
      </c>
      <c r="H103" s="143">
        <f t="shared" si="62"/>
        <v>0</v>
      </c>
      <c r="I103" s="143">
        <f t="shared" si="62"/>
        <v>0</v>
      </c>
      <c r="J103" s="143">
        <f t="shared" si="62"/>
        <v>0</v>
      </c>
      <c r="K103" s="143">
        <f t="shared" si="62"/>
        <v>0</v>
      </c>
    </row>
    <row r="104" spans="1:11" s="57" customFormat="1" ht="12" x14ac:dyDescent="0.3">
      <c r="A104" s="51" t="s">
        <v>106</v>
      </c>
      <c r="B104" s="206">
        <f>'TAB4.4.3'!J$23</f>
        <v>0</v>
      </c>
      <c r="C104" s="143">
        <f>$B104*C$7</f>
        <v>0</v>
      </c>
      <c r="D104" s="143">
        <f t="shared" si="62"/>
        <v>0</v>
      </c>
      <c r="E104" s="143">
        <f t="shared" si="62"/>
        <v>0</v>
      </c>
      <c r="F104" s="143">
        <f t="shared" si="62"/>
        <v>0</v>
      </c>
      <c r="G104" s="143">
        <f t="shared" si="62"/>
        <v>0</v>
      </c>
      <c r="H104" s="143">
        <f t="shared" si="62"/>
        <v>0</v>
      </c>
      <c r="I104" s="143">
        <f t="shared" si="62"/>
        <v>0</v>
      </c>
      <c r="J104" s="143">
        <f t="shared" si="62"/>
        <v>0</v>
      </c>
      <c r="K104" s="143">
        <f t="shared" si="62"/>
        <v>0</v>
      </c>
    </row>
    <row r="105" spans="1:11" s="57" customFormat="1" ht="12" x14ac:dyDescent="0.3">
      <c r="A105" s="51" t="s">
        <v>108</v>
      </c>
      <c r="B105" s="206">
        <f>'TAB4.4.3'!J$24</f>
        <v>0</v>
      </c>
      <c r="C105" s="143">
        <f>$B105*C$7</f>
        <v>0</v>
      </c>
      <c r="D105" s="143">
        <f t="shared" si="62"/>
        <v>0</v>
      </c>
      <c r="E105" s="143">
        <f t="shared" si="62"/>
        <v>0</v>
      </c>
      <c r="F105" s="143">
        <f t="shared" si="62"/>
        <v>0</v>
      </c>
      <c r="G105" s="143">
        <f t="shared" si="62"/>
        <v>0</v>
      </c>
      <c r="H105" s="143">
        <f t="shared" si="62"/>
        <v>0</v>
      </c>
      <c r="I105" s="143">
        <f t="shared" si="62"/>
        <v>0</v>
      </c>
      <c r="J105" s="143">
        <f t="shared" si="62"/>
        <v>0</v>
      </c>
      <c r="K105" s="143">
        <f>$B105*K$7</f>
        <v>0</v>
      </c>
    </row>
    <row r="106" spans="1:11" s="57" customFormat="1" ht="12" x14ac:dyDescent="0.3">
      <c r="A106" s="201" t="s">
        <v>91</v>
      </c>
      <c r="B106" s="206">
        <f>'TAB4.4.3'!J$25</f>
        <v>0</v>
      </c>
      <c r="C106" s="143">
        <f>$B106*C$7</f>
        <v>0</v>
      </c>
      <c r="D106" s="143">
        <f t="shared" si="62"/>
        <v>0</v>
      </c>
      <c r="E106" s="143">
        <f t="shared" si="62"/>
        <v>0</v>
      </c>
      <c r="F106" s="143">
        <f t="shared" si="62"/>
        <v>0</v>
      </c>
      <c r="G106" s="143">
        <f t="shared" si="62"/>
        <v>0</v>
      </c>
      <c r="H106" s="143">
        <f t="shared" si="62"/>
        <v>0</v>
      </c>
      <c r="I106" s="143">
        <f t="shared" si="62"/>
        <v>0</v>
      </c>
      <c r="J106" s="143">
        <f t="shared" si="62"/>
        <v>0</v>
      </c>
      <c r="K106" s="143">
        <f>$B106*K$7</f>
        <v>0</v>
      </c>
    </row>
    <row r="107" spans="1:11" s="57" customFormat="1" ht="28.8" x14ac:dyDescent="0.35">
      <c r="A107" s="227" t="s">
        <v>213</v>
      </c>
      <c r="B107" s="200"/>
      <c r="C107" s="140">
        <f>SUM(C91,C101:C102,C106:C106)</f>
        <v>0</v>
      </c>
      <c r="D107" s="140">
        <f t="shared" ref="D107:K107" si="63">SUM(D91,D101:D102,D106:D106)</f>
        <v>0</v>
      </c>
      <c r="E107" s="140">
        <f t="shared" si="63"/>
        <v>0</v>
      </c>
      <c r="F107" s="140">
        <f t="shared" si="63"/>
        <v>0</v>
      </c>
      <c r="G107" s="140">
        <f t="shared" si="63"/>
        <v>0</v>
      </c>
      <c r="H107" s="140">
        <f t="shared" si="63"/>
        <v>0</v>
      </c>
      <c r="I107" s="140">
        <f t="shared" si="63"/>
        <v>0</v>
      </c>
      <c r="J107" s="140">
        <f t="shared" si="63"/>
        <v>0</v>
      </c>
      <c r="K107" s="140">
        <f t="shared" si="63"/>
        <v>0</v>
      </c>
    </row>
    <row r="108" spans="1:11" s="57" customFormat="1" x14ac:dyDescent="0.35">
      <c r="A108" s="199" t="s">
        <v>212</v>
      </c>
      <c r="B108" s="1"/>
      <c r="C108" s="29">
        <v>1</v>
      </c>
      <c r="D108" s="29">
        <v>1</v>
      </c>
      <c r="E108" s="29">
        <v>1</v>
      </c>
      <c r="F108" s="29">
        <v>1</v>
      </c>
      <c r="G108" s="29">
        <v>1</v>
      </c>
      <c r="H108" s="29">
        <v>1</v>
      </c>
      <c r="I108" s="29">
        <v>1</v>
      </c>
      <c r="J108" s="29">
        <v>1</v>
      </c>
      <c r="K108" s="29">
        <v>1</v>
      </c>
    </row>
    <row r="109" spans="1:11" s="57" customFormat="1" x14ac:dyDescent="0.35">
      <c r="A109" s="199" t="s">
        <v>17</v>
      </c>
      <c r="B109" s="200"/>
      <c r="C109" s="140">
        <f>+SUM(C97:C98,C101:C102,C106:C106)+C92*C108</f>
        <v>0</v>
      </c>
      <c r="D109" s="140">
        <f t="shared" ref="D109:K109" si="64">+SUM(D97:D98,D101:D102,D106:D106)+D92*D108</f>
        <v>0</v>
      </c>
      <c r="E109" s="140">
        <f t="shared" si="64"/>
        <v>0</v>
      </c>
      <c r="F109" s="140">
        <f t="shared" si="64"/>
        <v>0</v>
      </c>
      <c r="G109" s="140">
        <f t="shared" si="64"/>
        <v>0</v>
      </c>
      <c r="H109" s="140">
        <f t="shared" si="64"/>
        <v>0</v>
      </c>
      <c r="I109" s="140">
        <f t="shared" si="64"/>
        <v>0</v>
      </c>
      <c r="J109" s="140">
        <f t="shared" si="64"/>
        <v>0</v>
      </c>
      <c r="K109" s="140">
        <f t="shared" si="64"/>
        <v>0</v>
      </c>
    </row>
    <row r="110" spans="1:11" s="57" customFormat="1" ht="12" x14ac:dyDescent="0.3">
      <c r="A110" s="20" t="s">
        <v>506</v>
      </c>
      <c r="B110" s="4"/>
      <c r="C110" s="144">
        <f>C84</f>
        <v>0</v>
      </c>
      <c r="D110" s="144">
        <f t="shared" ref="D110:K110" si="65">D84</f>
        <v>0</v>
      </c>
      <c r="E110" s="144">
        <f t="shared" si="65"/>
        <v>0</v>
      </c>
      <c r="F110" s="144">
        <f t="shared" si="65"/>
        <v>0</v>
      </c>
      <c r="G110" s="144">
        <f t="shared" si="65"/>
        <v>0</v>
      </c>
      <c r="H110" s="144">
        <f t="shared" si="65"/>
        <v>0</v>
      </c>
      <c r="I110" s="144">
        <f t="shared" si="65"/>
        <v>0</v>
      </c>
      <c r="J110" s="144">
        <f t="shared" si="65"/>
        <v>0</v>
      </c>
      <c r="K110" s="144">
        <f t="shared" si="65"/>
        <v>0</v>
      </c>
    </row>
    <row r="111" spans="1:11" s="57" customFormat="1" ht="12" x14ac:dyDescent="0.3">
      <c r="A111" s="145" t="s">
        <v>508</v>
      </c>
      <c r="B111" s="146"/>
      <c r="C111" s="147">
        <f>C109-C110</f>
        <v>0</v>
      </c>
      <c r="D111" s="147">
        <f t="shared" ref="D111:K111" si="66">D109-D110</f>
        <v>0</v>
      </c>
      <c r="E111" s="147">
        <f t="shared" si="66"/>
        <v>0</v>
      </c>
      <c r="F111" s="147">
        <f t="shared" si="66"/>
        <v>0</v>
      </c>
      <c r="G111" s="147">
        <f t="shared" si="66"/>
        <v>0</v>
      </c>
      <c r="H111" s="147">
        <f t="shared" si="66"/>
        <v>0</v>
      </c>
      <c r="I111" s="147">
        <f t="shared" si="66"/>
        <v>0</v>
      </c>
      <c r="J111" s="147">
        <f t="shared" si="66"/>
        <v>0</v>
      </c>
      <c r="K111" s="147">
        <f t="shared" si="66"/>
        <v>0</v>
      </c>
    </row>
    <row r="112" spans="1:11" s="8" customFormat="1" ht="12.6" thickBot="1" x14ac:dyDescent="0.35">
      <c r="A112" s="108" t="s">
        <v>508</v>
      </c>
      <c r="B112" s="109"/>
      <c r="C112" s="207" t="str">
        <f>IFERROR((C111/C110)," ")</f>
        <v xml:space="preserve"> </v>
      </c>
      <c r="D112" s="207" t="str">
        <f t="shared" ref="D112:K112" si="67">IFERROR((D111/D110)," ")</f>
        <v xml:space="preserve"> </v>
      </c>
      <c r="E112" s="207" t="str">
        <f t="shared" si="67"/>
        <v xml:space="preserve"> </v>
      </c>
      <c r="F112" s="207" t="str">
        <f t="shared" si="67"/>
        <v xml:space="preserve"> </v>
      </c>
      <c r="G112" s="207" t="str">
        <f t="shared" si="67"/>
        <v xml:space="preserve"> </v>
      </c>
      <c r="H112" s="207" t="str">
        <f t="shared" si="67"/>
        <v xml:space="preserve"> </v>
      </c>
      <c r="I112" s="207" t="str">
        <f t="shared" si="67"/>
        <v xml:space="preserve"> </v>
      </c>
      <c r="J112" s="207" t="str">
        <f t="shared" si="67"/>
        <v xml:space="preserve"> </v>
      </c>
      <c r="K112" s="207" t="str">
        <f t="shared" si="67"/>
        <v xml:space="preserve"> </v>
      </c>
    </row>
    <row r="113" ht="15" thickTop="1" x14ac:dyDescent="0.35"/>
  </sheetData>
  <mergeCells count="4">
    <mergeCell ref="A14:K14"/>
    <mergeCell ref="A39:K39"/>
    <mergeCell ref="A64:K64"/>
    <mergeCell ref="A89:K89"/>
  </mergeCells>
  <conditionalFormatting sqref="C33:K33">
    <cfRule type="containsText" dxfId="23" priority="7" operator="containsText" text="ntitulé">
      <formula>NOT(ISERROR(SEARCH("ntitulé",C33)))</formula>
    </cfRule>
    <cfRule type="containsBlanks" dxfId="22" priority="8">
      <formula>LEN(TRIM(C33))=0</formula>
    </cfRule>
  </conditionalFormatting>
  <conditionalFormatting sqref="C35:K35">
    <cfRule type="containsText" dxfId="21" priority="41" operator="containsText" text="ntitulé">
      <formula>NOT(ISERROR(SEARCH("ntitulé",C35)))</formula>
    </cfRule>
    <cfRule type="containsBlanks" dxfId="20" priority="42">
      <formula>LEN(TRIM(C35))=0</formula>
    </cfRule>
  </conditionalFormatting>
  <conditionalFormatting sqref="C58:K58">
    <cfRule type="containsText" dxfId="19" priority="5" operator="containsText" text="ntitulé">
      <formula>NOT(ISERROR(SEARCH("ntitulé",C58)))</formula>
    </cfRule>
    <cfRule type="containsBlanks" dxfId="18" priority="6">
      <formula>LEN(TRIM(C58))=0</formula>
    </cfRule>
  </conditionalFormatting>
  <conditionalFormatting sqref="C60:K60">
    <cfRule type="containsText" dxfId="17" priority="19" operator="containsText" text="ntitulé">
      <formula>NOT(ISERROR(SEARCH("ntitulé",C60)))</formula>
    </cfRule>
    <cfRule type="containsBlanks" dxfId="16" priority="20">
      <formula>LEN(TRIM(C60))=0</formula>
    </cfRule>
  </conditionalFormatting>
  <conditionalFormatting sqref="C83:K83">
    <cfRule type="containsText" dxfId="15" priority="3" operator="containsText" text="ntitulé">
      <formula>NOT(ISERROR(SEARCH("ntitulé",C83)))</formula>
    </cfRule>
    <cfRule type="containsBlanks" dxfId="14" priority="4">
      <formula>LEN(TRIM(C83))=0</formula>
    </cfRule>
  </conditionalFormatting>
  <conditionalFormatting sqref="C85:K85">
    <cfRule type="containsText" dxfId="13" priority="15" operator="containsText" text="ntitulé">
      <formula>NOT(ISERROR(SEARCH("ntitulé",C85)))</formula>
    </cfRule>
    <cfRule type="containsBlanks" dxfId="12" priority="16">
      <formula>LEN(TRIM(C85))=0</formula>
    </cfRule>
  </conditionalFormatting>
  <conditionalFormatting sqref="C108:K108">
    <cfRule type="containsText" dxfId="11" priority="1" operator="containsText" text="ntitulé">
      <formula>NOT(ISERROR(SEARCH("ntitulé",C108)))</formula>
    </cfRule>
    <cfRule type="containsBlanks" dxfId="10" priority="2">
      <formula>LEN(TRIM(C108))=0</formula>
    </cfRule>
  </conditionalFormatting>
  <conditionalFormatting sqref="C110:K110">
    <cfRule type="containsText" dxfId="9" priority="11" operator="containsText" text="ntitulé">
      <formula>NOT(ISERROR(SEARCH("ntitulé",C110)))</formula>
    </cfRule>
    <cfRule type="containsBlanks" dxfId="8" priority="12">
      <formula>LEN(TRIM(C110))=0</formula>
    </cfRule>
  </conditionalFormatting>
  <pageMargins left="0.7" right="0.7" top="0.75" bottom="0.75" header="0.3" footer="0.3"/>
  <pageSetup paperSize="9" scale="75" orientation="landscape" verticalDpi="300" r:id="rId1"/>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3:W102"/>
  <sheetViews>
    <sheetView showGridLines="0" zoomScaleNormal="100" workbookViewId="0">
      <selection activeCell="B91" sqref="B91"/>
    </sheetView>
  </sheetViews>
  <sheetFormatPr baseColWidth="10" defaultColWidth="8.88671875" defaultRowHeight="14.4" x14ac:dyDescent="0.35"/>
  <cols>
    <col min="1" max="1" width="49.5546875" style="1" bestFit="1" customWidth="1"/>
    <col min="2" max="2" width="15.88671875" style="1" customWidth="1"/>
    <col min="3" max="8" width="16.5546875" style="1" customWidth="1"/>
    <col min="9" max="23" width="16.6640625" style="1" customWidth="1"/>
    <col min="24" max="16384" width="8.88671875" style="1"/>
  </cols>
  <sheetData>
    <row r="3" spans="1:23" ht="29.85" customHeight="1" x14ac:dyDescent="0.35">
      <c r="A3" s="646" t="s">
        <v>29</v>
      </c>
      <c r="B3" s="646"/>
      <c r="C3" s="646"/>
      <c r="D3" s="646"/>
      <c r="E3" s="646"/>
      <c r="F3" s="646"/>
      <c r="G3" s="646"/>
      <c r="H3" s="646"/>
    </row>
    <row r="4" spans="1:23" ht="15" thickBot="1" x14ac:dyDescent="0.4"/>
    <row r="5" spans="1:23" ht="15" thickBot="1" x14ac:dyDescent="0.4">
      <c r="C5" s="649" t="s">
        <v>297</v>
      </c>
      <c r="D5" s="650"/>
      <c r="E5" s="650"/>
      <c r="F5" s="650"/>
      <c r="G5" s="650"/>
      <c r="H5" s="651"/>
      <c r="I5" s="643" t="s">
        <v>309</v>
      </c>
      <c r="J5" s="644"/>
      <c r="K5" s="644"/>
      <c r="L5" s="644"/>
      <c r="M5" s="644"/>
      <c r="N5" s="644"/>
      <c r="O5" s="644"/>
      <c r="P5" s="644"/>
      <c r="Q5" s="644"/>
      <c r="R5" s="644"/>
      <c r="S5" s="644"/>
      <c r="T5" s="644"/>
      <c r="U5" s="644"/>
      <c r="V5" s="644"/>
      <c r="W5" s="645"/>
    </row>
    <row r="6" spans="1:23" s="4" customFormat="1" ht="12" x14ac:dyDescent="0.3">
      <c r="A6" s="647" t="s">
        <v>19</v>
      </c>
      <c r="B6" s="648"/>
      <c r="C6" s="297" t="s">
        <v>30</v>
      </c>
      <c r="D6" s="297" t="s">
        <v>31</v>
      </c>
      <c r="E6" s="297" t="s">
        <v>32</v>
      </c>
      <c r="F6" s="297" t="s">
        <v>33</v>
      </c>
      <c r="G6" s="297" t="s">
        <v>34</v>
      </c>
      <c r="H6" s="297" t="s">
        <v>35</v>
      </c>
      <c r="I6" s="299" t="s">
        <v>298</v>
      </c>
      <c r="J6" s="299" t="s">
        <v>299</v>
      </c>
      <c r="K6" s="299" t="s">
        <v>300</v>
      </c>
      <c r="L6" s="299" t="s">
        <v>301</v>
      </c>
      <c r="M6" s="299" t="s">
        <v>302</v>
      </c>
      <c r="N6" s="299" t="s">
        <v>303</v>
      </c>
      <c r="O6" s="299" t="s">
        <v>356</v>
      </c>
      <c r="P6" s="299" t="s">
        <v>304</v>
      </c>
      <c r="Q6" s="299" t="s">
        <v>512</v>
      </c>
      <c r="R6" s="299" t="s">
        <v>305</v>
      </c>
      <c r="S6" s="299" t="s">
        <v>357</v>
      </c>
      <c r="T6" s="299" t="s">
        <v>306</v>
      </c>
      <c r="U6" s="299" t="s">
        <v>358</v>
      </c>
      <c r="V6" s="299" t="s">
        <v>307</v>
      </c>
      <c r="W6" s="299" t="s">
        <v>308</v>
      </c>
    </row>
    <row r="7" spans="1:23" s="4" customFormat="1" ht="14.85" customHeight="1" x14ac:dyDescent="0.3">
      <c r="A7" s="10" t="s">
        <v>202</v>
      </c>
      <c r="C7" s="7">
        <v>600</v>
      </c>
      <c r="D7" s="7">
        <v>1200</v>
      </c>
      <c r="E7" s="7">
        <v>0</v>
      </c>
      <c r="F7" s="7">
        <v>3500</v>
      </c>
      <c r="G7" s="7">
        <v>0</v>
      </c>
      <c r="H7" s="7">
        <v>0</v>
      </c>
      <c r="I7" s="7"/>
      <c r="J7" s="253">
        <v>5000</v>
      </c>
      <c r="K7" s="7"/>
      <c r="L7" s="7"/>
      <c r="M7" s="7"/>
      <c r="N7" s="253">
        <v>9382.2150611752259</v>
      </c>
      <c r="O7" s="7"/>
      <c r="P7" s="253">
        <v>12217.919999999895</v>
      </c>
      <c r="Q7" s="7"/>
      <c r="R7" s="253">
        <v>6684.7750000000533</v>
      </c>
      <c r="S7" s="7"/>
      <c r="T7" s="253">
        <v>18100.135061175173</v>
      </c>
      <c r="U7" s="7"/>
      <c r="V7" s="253">
        <v>12566.99006117522</v>
      </c>
      <c r="W7" s="7"/>
    </row>
    <row r="8" spans="1:23" s="4" customFormat="1" ht="14.85" customHeight="1" x14ac:dyDescent="0.3">
      <c r="A8" s="10" t="s">
        <v>201</v>
      </c>
      <c r="C8" s="7">
        <v>0</v>
      </c>
      <c r="D8" s="7">
        <v>0</v>
      </c>
      <c r="E8" s="7">
        <f>1600-E11*0.0746</f>
        <v>1338.9</v>
      </c>
      <c r="F8" s="7">
        <v>0</v>
      </c>
      <c r="G8" s="7">
        <f>3600-G11*0.0746</f>
        <v>3040.5</v>
      </c>
      <c r="H8" s="7">
        <f>3600-G11*0.0746</f>
        <v>3040.5</v>
      </c>
      <c r="I8" s="7">
        <f>1725.35281026925-I11*0.0746</f>
        <v>1464.2528102692499</v>
      </c>
      <c r="J8" s="7"/>
      <c r="K8" s="7">
        <f>2464.78972895605-K11*0.0746</f>
        <v>2091.7897289560501</v>
      </c>
      <c r="L8" s="7">
        <f>3697.1845934341-L11*0.0746</f>
        <v>3137.6845934341</v>
      </c>
      <c r="M8" s="7">
        <f>3697.1845934341-L11*0.0746</f>
        <v>3137.6845934341</v>
      </c>
      <c r="N8" s="7"/>
      <c r="O8" s="335">
        <v>3462.38</v>
      </c>
      <c r="P8" s="7"/>
      <c r="Q8" s="335">
        <v>5714.84</v>
      </c>
      <c r="R8" s="7"/>
      <c r="S8" s="335">
        <v>3444.89</v>
      </c>
      <c r="T8" s="7"/>
      <c r="U8" s="335">
        <v>7563.83</v>
      </c>
      <c r="V8" s="7"/>
      <c r="W8" s="7">
        <f>4613.4226713426-W11*0.0746</f>
        <v>3675.9252127789282</v>
      </c>
    </row>
    <row r="9" spans="1:23" s="4" customFormat="1" ht="14.85" customHeight="1" x14ac:dyDescent="0.3">
      <c r="A9" s="10" t="s">
        <v>200</v>
      </c>
      <c r="C9" s="7">
        <v>0</v>
      </c>
      <c r="D9" s="7">
        <v>0</v>
      </c>
      <c r="E9" s="7">
        <f>1900+E11*0.0746</f>
        <v>2161.1</v>
      </c>
      <c r="F9" s="7">
        <v>0</v>
      </c>
      <c r="G9" s="7">
        <f>3900+G11*0.0746</f>
        <v>4459.5</v>
      </c>
      <c r="H9" s="7">
        <f>3900+G11*0.0746</f>
        <v>4459.5</v>
      </c>
      <c r="I9" s="7">
        <f>1774.64718973075+I11*0.0746</f>
        <v>2035.7471897307501</v>
      </c>
      <c r="J9" s="7"/>
      <c r="K9" s="7">
        <f>2535.21027104393+K11*0.0746</f>
        <v>2908.2102710439299</v>
      </c>
      <c r="L9" s="7">
        <f>3802.8154065659+L11*0.0746</f>
        <v>4362.3154065659</v>
      </c>
      <c r="M9" s="7">
        <f>3802.8154065659+L11*0.0746</f>
        <v>4362.3154065659</v>
      </c>
      <c r="N9" s="7"/>
      <c r="O9" s="335">
        <v>4039.55</v>
      </c>
      <c r="P9" s="7"/>
      <c r="Q9" s="335">
        <v>6007.27</v>
      </c>
      <c r="R9" s="7"/>
      <c r="S9" s="335">
        <v>3935.26</v>
      </c>
      <c r="T9" s="7"/>
      <c r="U9" s="335">
        <v>8252</v>
      </c>
      <c r="V9" s="7"/>
      <c r="W9" s="7">
        <f>7953.56738983262+W11*0.0746</f>
        <v>8891.0648483962923</v>
      </c>
    </row>
    <row r="10" spans="1:23" s="4" customFormat="1" ht="14.85" customHeight="1" x14ac:dyDescent="0.3">
      <c r="A10" s="10" t="s">
        <v>513</v>
      </c>
      <c r="C10" s="7">
        <v>0</v>
      </c>
      <c r="D10" s="7">
        <v>0</v>
      </c>
      <c r="E10" s="7">
        <v>0</v>
      </c>
      <c r="F10" s="7">
        <v>0</v>
      </c>
      <c r="G10" s="7">
        <v>0</v>
      </c>
      <c r="H10" s="7">
        <v>12500</v>
      </c>
      <c r="I10" s="7"/>
      <c r="J10" s="7"/>
      <c r="K10" s="7"/>
      <c r="L10" s="7"/>
      <c r="M10" s="7">
        <v>12500</v>
      </c>
      <c r="N10" s="7"/>
      <c r="O10" s="7"/>
      <c r="P10" s="7"/>
      <c r="Q10" s="7"/>
      <c r="R10" s="7"/>
      <c r="S10" s="7"/>
      <c r="T10" s="7"/>
      <c r="U10" s="7"/>
      <c r="V10" s="7"/>
      <c r="W10" s="7"/>
    </row>
    <row r="11" spans="1:23" s="252" customFormat="1" ht="14.85" customHeight="1" x14ac:dyDescent="0.3">
      <c r="A11" s="251" t="s">
        <v>23</v>
      </c>
      <c r="C11" s="253">
        <v>600</v>
      </c>
      <c r="D11" s="253">
        <v>1200</v>
      </c>
      <c r="E11" s="253">
        <v>3500</v>
      </c>
      <c r="F11" s="253">
        <v>3500</v>
      </c>
      <c r="G11" s="253">
        <v>7500</v>
      </c>
      <c r="H11" s="253">
        <v>20000</v>
      </c>
      <c r="I11" s="253">
        <v>3500</v>
      </c>
      <c r="J11" s="253">
        <v>5000</v>
      </c>
      <c r="K11" s="253">
        <v>5000</v>
      </c>
      <c r="L11" s="253">
        <v>7500</v>
      </c>
      <c r="M11" s="253">
        <v>20000</v>
      </c>
      <c r="N11" s="253">
        <v>9382.2150611752259</v>
      </c>
      <c r="O11" s="335">
        <f>O8+O9</f>
        <v>7501.93</v>
      </c>
      <c r="P11" s="253">
        <v>12217.919999999895</v>
      </c>
      <c r="Q11" s="335">
        <f>Q8+Q9</f>
        <v>11722.11</v>
      </c>
      <c r="R11" s="253">
        <v>6684.7750000000533</v>
      </c>
      <c r="S11" s="335">
        <f>S8+S9</f>
        <v>7380.15</v>
      </c>
      <c r="T11" s="253">
        <v>18100.135061175173</v>
      </c>
      <c r="U11" s="335">
        <f>U8+U9</f>
        <v>15815.83</v>
      </c>
      <c r="V11" s="253">
        <v>12566.99006117522</v>
      </c>
      <c r="W11" s="253">
        <v>12566.99006117522</v>
      </c>
    </row>
    <row r="12" spans="1:23" s="4" customFormat="1" ht="14.85" customHeight="1" x14ac:dyDescent="0.3">
      <c r="A12" s="10" t="s">
        <v>36</v>
      </c>
      <c r="C12" s="7">
        <v>3</v>
      </c>
      <c r="D12" s="7">
        <v>3.5</v>
      </c>
      <c r="E12" s="7">
        <v>6.5</v>
      </c>
      <c r="F12" s="7">
        <v>10</v>
      </c>
      <c r="G12" s="7">
        <v>7.5</v>
      </c>
      <c r="H12" s="7">
        <v>9</v>
      </c>
    </row>
    <row r="13" spans="1:23" s="4" customFormat="1" ht="14.85" customHeight="1" x14ac:dyDescent="0.3">
      <c r="A13" s="10" t="s">
        <v>50</v>
      </c>
      <c r="C13" s="21"/>
      <c r="D13" s="21"/>
      <c r="E13" s="21"/>
      <c r="F13" s="21"/>
      <c r="G13" s="21"/>
      <c r="H13" s="21"/>
      <c r="I13" s="21"/>
      <c r="J13" s="21"/>
      <c r="K13" s="21"/>
      <c r="L13" s="21"/>
      <c r="M13" s="21"/>
      <c r="N13" s="21"/>
      <c r="O13" s="21"/>
      <c r="P13" s="21"/>
      <c r="Q13" s="21"/>
      <c r="R13" s="21"/>
      <c r="S13" s="21"/>
      <c r="T13" s="21"/>
      <c r="U13" s="21"/>
      <c r="V13" s="21"/>
      <c r="W13" s="21"/>
    </row>
    <row r="14" spans="1:23" s="4" customFormat="1" ht="12" x14ac:dyDescent="0.3">
      <c r="A14" s="10"/>
      <c r="C14" s="7"/>
      <c r="D14" s="7"/>
      <c r="E14" s="7"/>
      <c r="F14" s="7"/>
      <c r="G14" s="7"/>
      <c r="H14" s="7"/>
    </row>
    <row r="15" spans="1:23" s="4" customFormat="1" ht="16.2" x14ac:dyDescent="0.35">
      <c r="A15" s="635" t="s">
        <v>493</v>
      </c>
      <c r="B15" s="636"/>
      <c r="C15" s="636"/>
      <c r="D15" s="636"/>
      <c r="E15" s="636"/>
      <c r="F15" s="636"/>
      <c r="G15" s="636"/>
      <c r="H15" s="636"/>
      <c r="I15" s="636"/>
      <c r="J15" s="636"/>
      <c r="K15" s="636"/>
      <c r="L15" s="636"/>
      <c r="M15" s="636"/>
      <c r="N15" s="636"/>
      <c r="O15" s="636"/>
      <c r="P15" s="636"/>
      <c r="Q15" s="636"/>
      <c r="R15" s="636"/>
      <c r="S15" s="636"/>
      <c r="T15" s="636"/>
      <c r="U15" s="636"/>
      <c r="V15" s="636"/>
      <c r="W15" s="636"/>
    </row>
    <row r="16" spans="1:23" s="8" customFormat="1" ht="24" x14ac:dyDescent="0.35">
      <c r="B16" s="9" t="s">
        <v>25</v>
      </c>
      <c r="C16" s="9" t="str">
        <f>"Coût annuel estimé      "&amp;C$6</f>
        <v>Coût annuel estimé      Da</v>
      </c>
      <c r="D16" s="9" t="str">
        <f>"Coût annuel estimé      "&amp;D$6</f>
        <v>Coût annuel estimé      Db</v>
      </c>
      <c r="E16" s="9" t="str">
        <f>"Coût annuel estimé      "&amp;E$6</f>
        <v>Coût annuel estimé      Dc</v>
      </c>
      <c r="F16" s="9" t="str">
        <f>"Coût annuel estimé      "&amp;F$6</f>
        <v>Coût annuel estimé      Dc1</v>
      </c>
      <c r="G16" s="9" t="str">
        <f t="shared" ref="G16:W16" si="0">"Coût annuel estimé      "&amp;G$6</f>
        <v>Coût annuel estimé      Dd</v>
      </c>
      <c r="H16" s="9" t="str">
        <f t="shared" si="0"/>
        <v>Coût annuel estimé      De</v>
      </c>
      <c r="I16" s="300" t="str">
        <f t="shared" si="0"/>
        <v>Coût annuel estimé      BT1</v>
      </c>
      <c r="J16" s="300" t="str">
        <f t="shared" si="0"/>
        <v>Coût annuel estimé      BT2</v>
      </c>
      <c r="K16" s="300" t="str">
        <f t="shared" si="0"/>
        <v>Coût annuel estimé      BT3</v>
      </c>
      <c r="L16" s="300" t="str">
        <f t="shared" si="0"/>
        <v>Coût annuel estimé      BT4</v>
      </c>
      <c r="M16" s="300" t="str">
        <f t="shared" si="0"/>
        <v>Coût annuel estimé      BT5</v>
      </c>
      <c r="N16" s="300" t="str">
        <f t="shared" si="0"/>
        <v>Coût annuel estimé      BT6</v>
      </c>
      <c r="O16" s="300" t="str">
        <f t="shared" si="0"/>
        <v>Coût annuel estimé      P_DcPAC</v>
      </c>
      <c r="P16" s="300" t="str">
        <f t="shared" si="0"/>
        <v>Coût annuel estimé      BT8</v>
      </c>
      <c r="Q16" s="300" t="str">
        <f t="shared" si="0"/>
        <v>Coût annuel estimé      P_DcVE2</v>
      </c>
      <c r="R16" s="300" t="str">
        <f t="shared" si="0"/>
        <v>Coût annuel estimé      BT10</v>
      </c>
      <c r="S16" s="300" t="str">
        <f t="shared" si="0"/>
        <v>Coût annuel estimé      P_DcVE1</v>
      </c>
      <c r="T16" s="300" t="str">
        <f t="shared" si="0"/>
        <v>Coût annuel estimé      BT12</v>
      </c>
      <c r="U16" s="300" t="str">
        <f t="shared" si="0"/>
        <v>Coût annuel estimé      P_DcVEPAC</v>
      </c>
      <c r="V16" s="300" t="str">
        <f t="shared" si="0"/>
        <v>Coût annuel estimé      BT14</v>
      </c>
      <c r="W16" s="300" t="str">
        <f t="shared" si="0"/>
        <v>Coût annuel estimé      BT15</v>
      </c>
    </row>
    <row r="17" spans="1:23" x14ac:dyDescent="0.35">
      <c r="A17" s="201" t="s">
        <v>11</v>
      </c>
      <c r="B17" s="208"/>
      <c r="C17" s="7">
        <f>SUM(C18:C21)</f>
        <v>0</v>
      </c>
      <c r="D17" s="7">
        <f t="shared" ref="D17:W17" si="1">SUM(D18:D21)</f>
        <v>0</v>
      </c>
      <c r="E17" s="7">
        <f t="shared" si="1"/>
        <v>0</v>
      </c>
      <c r="F17" s="7">
        <f t="shared" si="1"/>
        <v>0</v>
      </c>
      <c r="G17" s="7">
        <f t="shared" si="1"/>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row>
    <row r="18" spans="1:23" x14ac:dyDescent="0.35">
      <c r="A18" s="51" t="s">
        <v>12</v>
      </c>
      <c r="B18" s="153"/>
      <c r="C18" s="153"/>
      <c r="D18" s="153"/>
      <c r="E18" s="153"/>
      <c r="F18" s="153"/>
      <c r="G18" s="153"/>
      <c r="H18" s="153"/>
      <c r="I18" s="153"/>
      <c r="J18" s="153"/>
      <c r="K18" s="153"/>
      <c r="L18" s="153"/>
      <c r="M18" s="153"/>
      <c r="N18" s="153"/>
      <c r="O18" s="153"/>
      <c r="P18" s="153"/>
      <c r="Q18" s="153"/>
      <c r="R18" s="153"/>
      <c r="S18" s="153"/>
      <c r="T18" s="153"/>
      <c r="U18" s="153"/>
      <c r="V18" s="153"/>
      <c r="W18" s="153"/>
    </row>
    <row r="19" spans="1:23" x14ac:dyDescent="0.35">
      <c r="A19" s="51" t="s">
        <v>253</v>
      </c>
      <c r="B19" s="208">
        <f>'TAB4.1.3'!$M$33</f>
        <v>0</v>
      </c>
      <c r="C19" s="7"/>
      <c r="D19" s="7"/>
      <c r="E19" s="7"/>
      <c r="F19" s="7"/>
      <c r="G19" s="7"/>
      <c r="H19" s="7"/>
      <c r="I19" s="7"/>
      <c r="J19" s="7"/>
      <c r="K19" s="7"/>
      <c r="L19" s="7"/>
      <c r="M19" s="7"/>
      <c r="N19" s="7"/>
      <c r="O19" s="7"/>
      <c r="P19" s="7"/>
      <c r="Q19" s="7"/>
      <c r="R19" s="7"/>
      <c r="S19" s="7"/>
      <c r="T19" s="7"/>
      <c r="U19" s="7"/>
      <c r="V19" s="7"/>
      <c r="W19" s="7"/>
    </row>
    <row r="20" spans="1:23" x14ac:dyDescent="0.35">
      <c r="A20" s="51" t="s">
        <v>267</v>
      </c>
      <c r="B20" s="205">
        <f>'TAB4.1.3'!$M$34</f>
        <v>0</v>
      </c>
      <c r="C20" s="7">
        <f>$B20*1</f>
        <v>0</v>
      </c>
      <c r="D20" s="7">
        <f t="shared" ref="D20:W20" si="2">$B20*1</f>
        <v>0</v>
      </c>
      <c r="E20" s="7">
        <f t="shared" si="2"/>
        <v>0</v>
      </c>
      <c r="F20" s="7">
        <f t="shared" si="2"/>
        <v>0</v>
      </c>
      <c r="G20" s="7">
        <f t="shared" si="2"/>
        <v>0</v>
      </c>
      <c r="H20" s="7">
        <f t="shared" si="2"/>
        <v>0</v>
      </c>
      <c r="I20" s="7">
        <f t="shared" si="2"/>
        <v>0</v>
      </c>
      <c r="J20" s="7">
        <f t="shared" si="2"/>
        <v>0</v>
      </c>
      <c r="K20" s="7">
        <f t="shared" si="2"/>
        <v>0</v>
      </c>
      <c r="L20" s="7">
        <f t="shared" si="2"/>
        <v>0</v>
      </c>
      <c r="M20" s="7">
        <f t="shared" si="2"/>
        <v>0</v>
      </c>
      <c r="N20" s="7">
        <f t="shared" si="2"/>
        <v>0</v>
      </c>
      <c r="O20" s="7">
        <f t="shared" si="2"/>
        <v>0</v>
      </c>
      <c r="P20" s="7">
        <f t="shared" si="2"/>
        <v>0</v>
      </c>
      <c r="Q20" s="7">
        <f t="shared" si="2"/>
        <v>0</v>
      </c>
      <c r="R20" s="7">
        <f t="shared" si="2"/>
        <v>0</v>
      </c>
      <c r="S20" s="7">
        <f t="shared" si="2"/>
        <v>0</v>
      </c>
      <c r="T20" s="7">
        <f t="shared" si="2"/>
        <v>0</v>
      </c>
      <c r="U20" s="7">
        <f t="shared" si="2"/>
        <v>0</v>
      </c>
      <c r="V20" s="7">
        <f t="shared" si="2"/>
        <v>0</v>
      </c>
      <c r="W20" s="7">
        <f t="shared" si="2"/>
        <v>0</v>
      </c>
    </row>
    <row r="21" spans="1:23" x14ac:dyDescent="0.35">
      <c r="A21" s="51" t="s">
        <v>92</v>
      </c>
      <c r="B21" s="208"/>
      <c r="C21" s="7">
        <f t="shared" ref="C21" si="3">SUM(C22:C25)</f>
        <v>0</v>
      </c>
      <c r="D21" s="7">
        <f t="shared" ref="D21:W21" si="4">SUM(D22:D25)</f>
        <v>0</v>
      </c>
      <c r="E21" s="7">
        <f t="shared" si="4"/>
        <v>0</v>
      </c>
      <c r="F21" s="7">
        <f t="shared" si="4"/>
        <v>0</v>
      </c>
      <c r="G21" s="7">
        <f t="shared" si="4"/>
        <v>0</v>
      </c>
      <c r="H21" s="7">
        <f t="shared" si="4"/>
        <v>0</v>
      </c>
      <c r="I21" s="7">
        <f t="shared" si="4"/>
        <v>0</v>
      </c>
      <c r="J21" s="7">
        <f t="shared" si="4"/>
        <v>0</v>
      </c>
      <c r="K21" s="7">
        <f t="shared" si="4"/>
        <v>0</v>
      </c>
      <c r="L21" s="7">
        <f t="shared" si="4"/>
        <v>0</v>
      </c>
      <c r="M21" s="7">
        <f t="shared" si="4"/>
        <v>0</v>
      </c>
      <c r="N21" s="7">
        <f t="shared" si="4"/>
        <v>0</v>
      </c>
      <c r="O21" s="7">
        <f t="shared" si="4"/>
        <v>0</v>
      </c>
      <c r="P21" s="7">
        <f t="shared" si="4"/>
        <v>0</v>
      </c>
      <c r="Q21" s="7">
        <f t="shared" si="4"/>
        <v>0</v>
      </c>
      <c r="R21" s="7">
        <f t="shared" si="4"/>
        <v>0</v>
      </c>
      <c r="S21" s="7">
        <f t="shared" si="4"/>
        <v>0</v>
      </c>
      <c r="T21" s="7">
        <f t="shared" si="4"/>
        <v>0</v>
      </c>
      <c r="U21" s="7">
        <f t="shared" si="4"/>
        <v>0</v>
      </c>
      <c r="V21" s="7">
        <f t="shared" si="4"/>
        <v>0</v>
      </c>
      <c r="W21" s="7">
        <f t="shared" si="4"/>
        <v>0</v>
      </c>
    </row>
    <row r="22" spans="1:23" x14ac:dyDescent="0.35">
      <c r="A22" s="52" t="s">
        <v>87</v>
      </c>
      <c r="B22" s="208">
        <f>'TAB4.1.3'!$M$39</f>
        <v>0</v>
      </c>
      <c r="C22" s="7">
        <f>$B22*C$7</f>
        <v>0</v>
      </c>
      <c r="D22" s="7">
        <f t="shared" ref="D22:W22" si="5">$B22*D$7</f>
        <v>0</v>
      </c>
      <c r="E22" s="7">
        <f t="shared" si="5"/>
        <v>0</v>
      </c>
      <c r="F22" s="7">
        <f t="shared" si="5"/>
        <v>0</v>
      </c>
      <c r="G22" s="7">
        <f t="shared" si="5"/>
        <v>0</v>
      </c>
      <c r="H22" s="7">
        <f t="shared" si="5"/>
        <v>0</v>
      </c>
      <c r="I22" s="7">
        <f t="shared" si="5"/>
        <v>0</v>
      </c>
      <c r="J22" s="7">
        <f t="shared" si="5"/>
        <v>0</v>
      </c>
      <c r="K22" s="7">
        <f t="shared" si="5"/>
        <v>0</v>
      </c>
      <c r="L22" s="7">
        <f t="shared" si="5"/>
        <v>0</v>
      </c>
      <c r="M22" s="7">
        <f t="shared" si="5"/>
        <v>0</v>
      </c>
      <c r="N22" s="7">
        <f t="shared" si="5"/>
        <v>0</v>
      </c>
      <c r="O22" s="7">
        <f t="shared" si="5"/>
        <v>0</v>
      </c>
      <c r="P22" s="7">
        <f t="shared" si="5"/>
        <v>0</v>
      </c>
      <c r="Q22" s="7">
        <f t="shared" si="5"/>
        <v>0</v>
      </c>
      <c r="R22" s="7">
        <f t="shared" si="5"/>
        <v>0</v>
      </c>
      <c r="S22" s="7">
        <f t="shared" si="5"/>
        <v>0</v>
      </c>
      <c r="T22" s="7">
        <f t="shared" si="5"/>
        <v>0</v>
      </c>
      <c r="U22" s="7">
        <f t="shared" si="5"/>
        <v>0</v>
      </c>
      <c r="V22" s="7">
        <f t="shared" si="5"/>
        <v>0</v>
      </c>
      <c r="W22" s="7">
        <f t="shared" si="5"/>
        <v>0</v>
      </c>
    </row>
    <row r="23" spans="1:23" x14ac:dyDescent="0.35">
      <c r="A23" s="52" t="s">
        <v>88</v>
      </c>
      <c r="B23" s="208">
        <f>'TAB4.1.3'!$M$40</f>
        <v>0</v>
      </c>
      <c r="C23" s="7">
        <f>$B23*C$8</f>
        <v>0</v>
      </c>
      <c r="D23" s="7">
        <f t="shared" ref="D23:W23" si="6">$B23*D$8</f>
        <v>0</v>
      </c>
      <c r="E23" s="7">
        <f t="shared" si="6"/>
        <v>0</v>
      </c>
      <c r="F23" s="7">
        <f t="shared" si="6"/>
        <v>0</v>
      </c>
      <c r="G23" s="7">
        <f t="shared" si="6"/>
        <v>0</v>
      </c>
      <c r="H23" s="7">
        <f t="shared" si="6"/>
        <v>0</v>
      </c>
      <c r="I23" s="7">
        <f t="shared" si="6"/>
        <v>0</v>
      </c>
      <c r="J23" s="7">
        <f t="shared" si="6"/>
        <v>0</v>
      </c>
      <c r="K23" s="7">
        <f t="shared" si="6"/>
        <v>0</v>
      </c>
      <c r="L23" s="7">
        <f t="shared" si="6"/>
        <v>0</v>
      </c>
      <c r="M23" s="7">
        <f t="shared" si="6"/>
        <v>0</v>
      </c>
      <c r="N23" s="7">
        <f t="shared" si="6"/>
        <v>0</v>
      </c>
      <c r="O23" s="7">
        <f t="shared" si="6"/>
        <v>0</v>
      </c>
      <c r="P23" s="7">
        <f t="shared" si="6"/>
        <v>0</v>
      </c>
      <c r="Q23" s="7">
        <f t="shared" si="6"/>
        <v>0</v>
      </c>
      <c r="R23" s="7">
        <f t="shared" si="6"/>
        <v>0</v>
      </c>
      <c r="S23" s="7">
        <f t="shared" si="6"/>
        <v>0</v>
      </c>
      <c r="T23" s="7">
        <f t="shared" si="6"/>
        <v>0</v>
      </c>
      <c r="U23" s="7">
        <f t="shared" si="6"/>
        <v>0</v>
      </c>
      <c r="V23" s="7">
        <f t="shared" si="6"/>
        <v>0</v>
      </c>
      <c r="W23" s="7">
        <f t="shared" si="6"/>
        <v>0</v>
      </c>
    </row>
    <row r="24" spans="1:23" x14ac:dyDescent="0.35">
      <c r="A24" s="52" t="s">
        <v>15</v>
      </c>
      <c r="B24" s="208">
        <f>'TAB4.1.3'!$M$41</f>
        <v>0</v>
      </c>
      <c r="C24" s="7">
        <f>$B24*C$9</f>
        <v>0</v>
      </c>
      <c r="D24" s="7">
        <f t="shared" ref="D24:W24" si="7">$B24*D$9</f>
        <v>0</v>
      </c>
      <c r="E24" s="7">
        <f t="shared" si="7"/>
        <v>0</v>
      </c>
      <c r="F24" s="7">
        <f t="shared" si="7"/>
        <v>0</v>
      </c>
      <c r="G24" s="7">
        <f t="shared" si="7"/>
        <v>0</v>
      </c>
      <c r="H24" s="7">
        <f t="shared" si="7"/>
        <v>0</v>
      </c>
      <c r="I24" s="7">
        <f t="shared" si="7"/>
        <v>0</v>
      </c>
      <c r="J24" s="7">
        <f t="shared" si="7"/>
        <v>0</v>
      </c>
      <c r="K24" s="7">
        <f t="shared" si="7"/>
        <v>0</v>
      </c>
      <c r="L24" s="7">
        <f t="shared" si="7"/>
        <v>0</v>
      </c>
      <c r="M24" s="7">
        <f t="shared" si="7"/>
        <v>0</v>
      </c>
      <c r="N24" s="7">
        <f t="shared" si="7"/>
        <v>0</v>
      </c>
      <c r="O24" s="7">
        <f t="shared" si="7"/>
        <v>0</v>
      </c>
      <c r="P24" s="7">
        <f t="shared" si="7"/>
        <v>0</v>
      </c>
      <c r="Q24" s="7">
        <f t="shared" si="7"/>
        <v>0</v>
      </c>
      <c r="R24" s="7">
        <f t="shared" si="7"/>
        <v>0</v>
      </c>
      <c r="S24" s="7">
        <f t="shared" si="7"/>
        <v>0</v>
      </c>
      <c r="T24" s="7">
        <f t="shared" si="7"/>
        <v>0</v>
      </c>
      <c r="U24" s="7">
        <f t="shared" si="7"/>
        <v>0</v>
      </c>
      <c r="V24" s="7">
        <f t="shared" si="7"/>
        <v>0</v>
      </c>
      <c r="W24" s="7">
        <f t="shared" si="7"/>
        <v>0</v>
      </c>
    </row>
    <row r="25" spans="1:23" x14ac:dyDescent="0.35">
      <c r="A25" s="52" t="s">
        <v>89</v>
      </c>
      <c r="B25" s="208">
        <f>'TAB4.1.3'!$M$42</f>
        <v>0</v>
      </c>
      <c r="C25" s="7">
        <f>$B25*C$10</f>
        <v>0</v>
      </c>
      <c r="D25" s="7">
        <f t="shared" ref="D25:W25" si="8">$B25*D$10</f>
        <v>0</v>
      </c>
      <c r="E25" s="7">
        <f t="shared" si="8"/>
        <v>0</v>
      </c>
      <c r="F25" s="7">
        <f t="shared" si="8"/>
        <v>0</v>
      </c>
      <c r="G25" s="7">
        <f t="shared" si="8"/>
        <v>0</v>
      </c>
      <c r="H25" s="7">
        <f t="shared" si="8"/>
        <v>0</v>
      </c>
      <c r="I25" s="7">
        <f t="shared" si="8"/>
        <v>0</v>
      </c>
      <c r="J25" s="7">
        <f t="shared" si="8"/>
        <v>0</v>
      </c>
      <c r="K25" s="7">
        <f t="shared" si="8"/>
        <v>0</v>
      </c>
      <c r="L25" s="7">
        <f t="shared" si="8"/>
        <v>0</v>
      </c>
      <c r="M25" s="7">
        <f t="shared" si="8"/>
        <v>0</v>
      </c>
      <c r="N25" s="7">
        <f t="shared" si="8"/>
        <v>0</v>
      </c>
      <c r="O25" s="7">
        <f t="shared" si="8"/>
        <v>0</v>
      </c>
      <c r="P25" s="7">
        <f t="shared" si="8"/>
        <v>0</v>
      </c>
      <c r="Q25" s="7">
        <f t="shared" si="8"/>
        <v>0</v>
      </c>
      <c r="R25" s="7">
        <f t="shared" si="8"/>
        <v>0</v>
      </c>
      <c r="S25" s="7">
        <f t="shared" si="8"/>
        <v>0</v>
      </c>
      <c r="T25" s="7">
        <f t="shared" si="8"/>
        <v>0</v>
      </c>
      <c r="U25" s="7">
        <f t="shared" si="8"/>
        <v>0</v>
      </c>
      <c r="V25" s="7">
        <f t="shared" si="8"/>
        <v>0</v>
      </c>
      <c r="W25" s="7">
        <f t="shared" si="8"/>
        <v>0</v>
      </c>
    </row>
    <row r="26" spans="1:23" x14ac:dyDescent="0.35">
      <c r="A26" s="298" t="s">
        <v>18</v>
      </c>
      <c r="B26" s="208">
        <f>'TAB4.1.3'!$M$43</f>
        <v>0</v>
      </c>
      <c r="C26" s="7">
        <f>$B26*C$11</f>
        <v>0</v>
      </c>
      <c r="D26" s="7">
        <f t="shared" ref="D26:W26" si="9">$B26*D$11</f>
        <v>0</v>
      </c>
      <c r="E26" s="7">
        <f t="shared" si="9"/>
        <v>0</v>
      </c>
      <c r="F26" s="7">
        <f t="shared" si="9"/>
        <v>0</v>
      </c>
      <c r="G26" s="7">
        <f t="shared" si="9"/>
        <v>0</v>
      </c>
      <c r="H26" s="7">
        <f t="shared" si="9"/>
        <v>0</v>
      </c>
      <c r="I26" s="7">
        <f t="shared" si="9"/>
        <v>0</v>
      </c>
      <c r="J26" s="7">
        <f t="shared" si="9"/>
        <v>0</v>
      </c>
      <c r="K26" s="7">
        <f t="shared" si="9"/>
        <v>0</v>
      </c>
      <c r="L26" s="7">
        <f t="shared" si="9"/>
        <v>0</v>
      </c>
      <c r="M26" s="7">
        <f t="shared" si="9"/>
        <v>0</v>
      </c>
      <c r="N26" s="7">
        <f t="shared" si="9"/>
        <v>0</v>
      </c>
      <c r="O26" s="7">
        <f t="shared" si="9"/>
        <v>0</v>
      </c>
      <c r="P26" s="7">
        <f t="shared" si="9"/>
        <v>0</v>
      </c>
      <c r="Q26" s="7">
        <f t="shared" si="9"/>
        <v>0</v>
      </c>
      <c r="R26" s="7">
        <f t="shared" si="9"/>
        <v>0</v>
      </c>
      <c r="S26" s="7">
        <f t="shared" si="9"/>
        <v>0</v>
      </c>
      <c r="T26" s="7">
        <f t="shared" si="9"/>
        <v>0</v>
      </c>
      <c r="U26" s="7">
        <f t="shared" si="9"/>
        <v>0</v>
      </c>
      <c r="V26" s="7">
        <f t="shared" si="9"/>
        <v>0</v>
      </c>
      <c r="W26" s="7">
        <f t="shared" si="9"/>
        <v>0</v>
      </c>
    </row>
    <row r="27" spans="1:23" x14ac:dyDescent="0.35">
      <c r="A27" s="201" t="s">
        <v>90</v>
      </c>
      <c r="B27" s="208"/>
      <c r="C27" s="7">
        <f>SUM(C28:C30)</f>
        <v>0</v>
      </c>
      <c r="D27" s="7">
        <f t="shared" ref="D27:W27" si="10">SUM(D28:D30)</f>
        <v>0</v>
      </c>
      <c r="E27" s="7">
        <f t="shared" si="10"/>
        <v>0</v>
      </c>
      <c r="F27" s="7">
        <f t="shared" si="10"/>
        <v>0</v>
      </c>
      <c r="G27" s="7">
        <f t="shared" si="10"/>
        <v>0</v>
      </c>
      <c r="H27" s="7">
        <f t="shared" si="10"/>
        <v>0</v>
      </c>
      <c r="I27" s="7">
        <f t="shared" si="10"/>
        <v>0</v>
      </c>
      <c r="J27" s="7">
        <f t="shared" si="10"/>
        <v>0</v>
      </c>
      <c r="K27" s="7">
        <f t="shared" si="10"/>
        <v>0</v>
      </c>
      <c r="L27" s="7">
        <f t="shared" si="10"/>
        <v>0</v>
      </c>
      <c r="M27" s="7">
        <f t="shared" si="10"/>
        <v>0</v>
      </c>
      <c r="N27" s="7">
        <f t="shared" si="10"/>
        <v>0</v>
      </c>
      <c r="O27" s="7">
        <f t="shared" si="10"/>
        <v>0</v>
      </c>
      <c r="P27" s="7">
        <f t="shared" si="10"/>
        <v>0</v>
      </c>
      <c r="Q27" s="7">
        <f t="shared" si="10"/>
        <v>0</v>
      </c>
      <c r="R27" s="7">
        <f t="shared" si="10"/>
        <v>0</v>
      </c>
      <c r="S27" s="7">
        <f t="shared" si="10"/>
        <v>0</v>
      </c>
      <c r="T27" s="7">
        <f t="shared" si="10"/>
        <v>0</v>
      </c>
      <c r="U27" s="7">
        <f t="shared" si="10"/>
        <v>0</v>
      </c>
      <c r="V27" s="7">
        <f t="shared" si="10"/>
        <v>0</v>
      </c>
      <c r="W27" s="7">
        <f t="shared" si="10"/>
        <v>0</v>
      </c>
    </row>
    <row r="28" spans="1:23" x14ac:dyDescent="0.35">
      <c r="A28" s="51" t="s">
        <v>4</v>
      </c>
      <c r="B28" s="208">
        <f>'TAB4.1.3'!$M$45</f>
        <v>0</v>
      </c>
      <c r="C28" s="7">
        <f>$B28*C$11</f>
        <v>0</v>
      </c>
      <c r="D28" s="7">
        <f t="shared" ref="D28:W31" si="11">$B28*D$11</f>
        <v>0</v>
      </c>
      <c r="E28" s="7">
        <f t="shared" si="11"/>
        <v>0</v>
      </c>
      <c r="F28" s="7">
        <f t="shared" si="11"/>
        <v>0</v>
      </c>
      <c r="G28" s="7">
        <f t="shared" si="11"/>
        <v>0</v>
      </c>
      <c r="H28" s="7">
        <f t="shared" si="11"/>
        <v>0</v>
      </c>
      <c r="I28" s="7">
        <f t="shared" si="11"/>
        <v>0</v>
      </c>
      <c r="J28" s="7">
        <f t="shared" si="11"/>
        <v>0</v>
      </c>
      <c r="K28" s="7">
        <f t="shared" si="11"/>
        <v>0</v>
      </c>
      <c r="L28" s="7">
        <f t="shared" si="11"/>
        <v>0</v>
      </c>
      <c r="M28" s="7">
        <f t="shared" si="11"/>
        <v>0</v>
      </c>
      <c r="N28" s="7">
        <f t="shared" si="11"/>
        <v>0</v>
      </c>
      <c r="O28" s="7">
        <f t="shared" si="11"/>
        <v>0</v>
      </c>
      <c r="P28" s="7">
        <f t="shared" si="11"/>
        <v>0</v>
      </c>
      <c r="Q28" s="7">
        <f t="shared" si="11"/>
        <v>0</v>
      </c>
      <c r="R28" s="7">
        <f t="shared" si="11"/>
        <v>0</v>
      </c>
      <c r="S28" s="7">
        <f t="shared" si="11"/>
        <v>0</v>
      </c>
      <c r="T28" s="7">
        <f t="shared" si="11"/>
        <v>0</v>
      </c>
      <c r="U28" s="7">
        <f t="shared" si="11"/>
        <v>0</v>
      </c>
      <c r="V28" s="7">
        <f t="shared" si="11"/>
        <v>0</v>
      </c>
      <c r="W28" s="7">
        <f t="shared" si="11"/>
        <v>0</v>
      </c>
    </row>
    <row r="29" spans="1:23" x14ac:dyDescent="0.35">
      <c r="A29" s="51" t="s">
        <v>106</v>
      </c>
      <c r="B29" s="208">
        <f>'TAB4.1.3'!$M$46</f>
        <v>0</v>
      </c>
      <c r="C29" s="7">
        <f>$B29*C$11</f>
        <v>0</v>
      </c>
      <c r="D29" s="7">
        <f t="shared" si="11"/>
        <v>0</v>
      </c>
      <c r="E29" s="7">
        <f t="shared" si="11"/>
        <v>0</v>
      </c>
      <c r="F29" s="7">
        <f t="shared" si="11"/>
        <v>0</v>
      </c>
      <c r="G29" s="7">
        <f t="shared" si="11"/>
        <v>0</v>
      </c>
      <c r="H29" s="7">
        <f t="shared" si="11"/>
        <v>0</v>
      </c>
      <c r="I29" s="7">
        <f t="shared" si="11"/>
        <v>0</v>
      </c>
      <c r="J29" s="7">
        <f t="shared" si="11"/>
        <v>0</v>
      </c>
      <c r="K29" s="7">
        <f t="shared" si="11"/>
        <v>0</v>
      </c>
      <c r="L29" s="7">
        <f t="shared" si="11"/>
        <v>0</v>
      </c>
      <c r="M29" s="7">
        <f t="shared" si="11"/>
        <v>0</v>
      </c>
      <c r="N29" s="7">
        <f t="shared" si="11"/>
        <v>0</v>
      </c>
      <c r="O29" s="7">
        <f t="shared" si="11"/>
        <v>0</v>
      </c>
      <c r="P29" s="7">
        <f t="shared" si="11"/>
        <v>0</v>
      </c>
      <c r="Q29" s="7">
        <f t="shared" si="11"/>
        <v>0</v>
      </c>
      <c r="R29" s="7">
        <f t="shared" si="11"/>
        <v>0</v>
      </c>
      <c r="S29" s="7">
        <f t="shared" si="11"/>
        <v>0</v>
      </c>
      <c r="T29" s="7">
        <f t="shared" si="11"/>
        <v>0</v>
      </c>
      <c r="U29" s="7">
        <f t="shared" si="11"/>
        <v>0</v>
      </c>
      <c r="V29" s="7">
        <f t="shared" si="11"/>
        <v>0</v>
      </c>
      <c r="W29" s="7">
        <f t="shared" si="11"/>
        <v>0</v>
      </c>
    </row>
    <row r="30" spans="1:23" x14ac:dyDescent="0.35">
      <c r="A30" s="51" t="s">
        <v>108</v>
      </c>
      <c r="B30" s="208">
        <f>'TAB4.1.3'!$M$47</f>
        <v>0</v>
      </c>
      <c r="C30" s="7">
        <f>$B30*C$11</f>
        <v>0</v>
      </c>
      <c r="D30" s="7">
        <f t="shared" si="11"/>
        <v>0</v>
      </c>
      <c r="E30" s="7">
        <f t="shared" si="11"/>
        <v>0</v>
      </c>
      <c r="F30" s="7">
        <f t="shared" si="11"/>
        <v>0</v>
      </c>
      <c r="G30" s="7">
        <f t="shared" si="11"/>
        <v>0</v>
      </c>
      <c r="H30" s="7">
        <f t="shared" si="11"/>
        <v>0</v>
      </c>
      <c r="I30" s="7">
        <f t="shared" si="11"/>
        <v>0</v>
      </c>
      <c r="J30" s="7">
        <f t="shared" si="11"/>
        <v>0</v>
      </c>
      <c r="K30" s="7">
        <f t="shared" si="11"/>
        <v>0</v>
      </c>
      <c r="L30" s="7">
        <f t="shared" si="11"/>
        <v>0</v>
      </c>
      <c r="M30" s="7">
        <f t="shared" si="11"/>
        <v>0</v>
      </c>
      <c r="N30" s="7">
        <f t="shared" si="11"/>
        <v>0</v>
      </c>
      <c r="O30" s="7">
        <f t="shared" si="11"/>
        <v>0</v>
      </c>
      <c r="P30" s="7">
        <f t="shared" si="11"/>
        <v>0</v>
      </c>
      <c r="Q30" s="7">
        <f t="shared" si="11"/>
        <v>0</v>
      </c>
      <c r="R30" s="7">
        <f t="shared" si="11"/>
        <v>0</v>
      </c>
      <c r="S30" s="7">
        <f t="shared" si="11"/>
        <v>0</v>
      </c>
      <c r="T30" s="7">
        <f t="shared" si="11"/>
        <v>0</v>
      </c>
      <c r="U30" s="7">
        <f t="shared" si="11"/>
        <v>0</v>
      </c>
      <c r="V30" s="7">
        <f t="shared" si="11"/>
        <v>0</v>
      </c>
      <c r="W30" s="7">
        <f t="shared" si="11"/>
        <v>0</v>
      </c>
    </row>
    <row r="31" spans="1:23" x14ac:dyDescent="0.35">
      <c r="A31" s="201" t="s">
        <v>91</v>
      </c>
      <c r="B31" s="208">
        <f>'TAB4.1.3'!$M$48</f>
        <v>0</v>
      </c>
      <c r="C31" s="7">
        <f>$B31*C$11</f>
        <v>0</v>
      </c>
      <c r="D31" s="7">
        <f t="shared" si="11"/>
        <v>0</v>
      </c>
      <c r="E31" s="7">
        <f t="shared" si="11"/>
        <v>0</v>
      </c>
      <c r="F31" s="7">
        <f t="shared" si="11"/>
        <v>0</v>
      </c>
      <c r="G31" s="7">
        <f t="shared" si="11"/>
        <v>0</v>
      </c>
      <c r="H31" s="7">
        <f t="shared" si="11"/>
        <v>0</v>
      </c>
      <c r="I31" s="7">
        <f t="shared" si="11"/>
        <v>0</v>
      </c>
      <c r="J31" s="7">
        <f t="shared" si="11"/>
        <v>0</v>
      </c>
      <c r="K31" s="7">
        <f t="shared" si="11"/>
        <v>0</v>
      </c>
      <c r="L31" s="7">
        <f t="shared" si="11"/>
        <v>0</v>
      </c>
      <c r="M31" s="7">
        <f t="shared" si="11"/>
        <v>0</v>
      </c>
      <c r="N31" s="7">
        <f t="shared" si="11"/>
        <v>0</v>
      </c>
      <c r="O31" s="7">
        <f t="shared" si="11"/>
        <v>0</v>
      </c>
      <c r="P31" s="7">
        <f t="shared" si="11"/>
        <v>0</v>
      </c>
      <c r="Q31" s="7">
        <f t="shared" si="11"/>
        <v>0</v>
      </c>
      <c r="R31" s="7">
        <f t="shared" si="11"/>
        <v>0</v>
      </c>
      <c r="S31" s="7">
        <f t="shared" si="11"/>
        <v>0</v>
      </c>
      <c r="T31" s="7">
        <f t="shared" si="11"/>
        <v>0</v>
      </c>
      <c r="U31" s="7">
        <f t="shared" si="11"/>
        <v>0</v>
      </c>
      <c r="V31" s="7">
        <f t="shared" si="11"/>
        <v>0</v>
      </c>
      <c r="W31" s="7">
        <f t="shared" si="11"/>
        <v>0</v>
      </c>
    </row>
    <row r="32" spans="1:23" s="4" customFormat="1" x14ac:dyDescent="0.35">
      <c r="A32" s="199" t="s">
        <v>17</v>
      </c>
      <c r="B32" s="200"/>
      <c r="C32" s="140">
        <f>C17+C26+C27+C31</f>
        <v>0</v>
      </c>
      <c r="D32" s="140">
        <f t="shared" ref="D32:W32" si="12">D17+D26+D27+D31</f>
        <v>0</v>
      </c>
      <c r="E32" s="140">
        <f t="shared" si="12"/>
        <v>0</v>
      </c>
      <c r="F32" s="140">
        <f t="shared" si="12"/>
        <v>0</v>
      </c>
      <c r="G32" s="140">
        <f t="shared" si="12"/>
        <v>0</v>
      </c>
      <c r="H32" s="140">
        <f t="shared" si="12"/>
        <v>0</v>
      </c>
      <c r="I32" s="301">
        <f t="shared" si="12"/>
        <v>0</v>
      </c>
      <c r="J32" s="301">
        <f t="shared" si="12"/>
        <v>0</v>
      </c>
      <c r="K32" s="301">
        <f t="shared" si="12"/>
        <v>0</v>
      </c>
      <c r="L32" s="301">
        <f t="shared" si="12"/>
        <v>0</v>
      </c>
      <c r="M32" s="301">
        <f t="shared" si="12"/>
        <v>0</v>
      </c>
      <c r="N32" s="301">
        <f t="shared" si="12"/>
        <v>0</v>
      </c>
      <c r="O32" s="301">
        <f t="shared" si="12"/>
        <v>0</v>
      </c>
      <c r="P32" s="301">
        <f t="shared" si="12"/>
        <v>0</v>
      </c>
      <c r="Q32" s="301">
        <f t="shared" si="12"/>
        <v>0</v>
      </c>
      <c r="R32" s="301">
        <f t="shared" si="12"/>
        <v>0</v>
      </c>
      <c r="S32" s="301">
        <f t="shared" si="12"/>
        <v>0</v>
      </c>
      <c r="T32" s="301">
        <f t="shared" si="12"/>
        <v>0</v>
      </c>
      <c r="U32" s="301">
        <f t="shared" si="12"/>
        <v>0</v>
      </c>
      <c r="V32" s="301">
        <f t="shared" si="12"/>
        <v>0</v>
      </c>
      <c r="W32" s="301">
        <f t="shared" si="12"/>
        <v>0</v>
      </c>
    </row>
    <row r="33" spans="1:23" s="4" customFormat="1" ht="12" x14ac:dyDescent="0.3">
      <c r="A33" s="20" t="s">
        <v>494</v>
      </c>
      <c r="C33" s="144"/>
      <c r="D33" s="144"/>
      <c r="E33" s="144"/>
      <c r="F33" s="144"/>
      <c r="G33" s="144"/>
      <c r="H33" s="144"/>
      <c r="I33" s="144"/>
      <c r="J33" s="144"/>
      <c r="K33" s="144"/>
      <c r="L33" s="144"/>
      <c r="M33" s="144"/>
      <c r="N33" s="144"/>
      <c r="O33" s="144"/>
      <c r="P33" s="144"/>
      <c r="Q33" s="144"/>
      <c r="R33" s="144"/>
      <c r="S33" s="144"/>
      <c r="T33" s="144"/>
      <c r="U33" s="144"/>
      <c r="V33" s="144"/>
      <c r="W33" s="144"/>
    </row>
    <row r="34" spans="1:23" s="57" customFormat="1" ht="12" x14ac:dyDescent="0.3">
      <c r="A34" s="145" t="s">
        <v>495</v>
      </c>
      <c r="B34" s="146"/>
      <c r="C34" s="147">
        <f>C32-C33</f>
        <v>0</v>
      </c>
      <c r="D34" s="147">
        <f t="shared" ref="D34:W34" si="13">D32-D33</f>
        <v>0</v>
      </c>
      <c r="E34" s="147">
        <f t="shared" si="13"/>
        <v>0</v>
      </c>
      <c r="F34" s="147">
        <f t="shared" si="13"/>
        <v>0</v>
      </c>
      <c r="G34" s="147">
        <f t="shared" si="13"/>
        <v>0</v>
      </c>
      <c r="H34" s="147">
        <f t="shared" si="13"/>
        <v>0</v>
      </c>
      <c r="I34" s="147">
        <f t="shared" si="13"/>
        <v>0</v>
      </c>
      <c r="J34" s="147">
        <f t="shared" si="13"/>
        <v>0</v>
      </c>
      <c r="K34" s="147">
        <f t="shared" si="13"/>
        <v>0</v>
      </c>
      <c r="L34" s="147">
        <f t="shared" si="13"/>
        <v>0</v>
      </c>
      <c r="M34" s="147">
        <f t="shared" si="13"/>
        <v>0</v>
      </c>
      <c r="N34" s="147">
        <f t="shared" si="13"/>
        <v>0</v>
      </c>
      <c r="O34" s="147">
        <f t="shared" si="13"/>
        <v>0</v>
      </c>
      <c r="P34" s="147">
        <f t="shared" si="13"/>
        <v>0</v>
      </c>
      <c r="Q34" s="147">
        <f t="shared" si="13"/>
        <v>0</v>
      </c>
      <c r="R34" s="147">
        <f t="shared" si="13"/>
        <v>0</v>
      </c>
      <c r="S34" s="147">
        <f t="shared" si="13"/>
        <v>0</v>
      </c>
      <c r="T34" s="147">
        <f t="shared" si="13"/>
        <v>0</v>
      </c>
      <c r="U34" s="147">
        <f t="shared" si="13"/>
        <v>0</v>
      </c>
      <c r="V34" s="147">
        <f t="shared" si="13"/>
        <v>0</v>
      </c>
      <c r="W34" s="147">
        <f t="shared" si="13"/>
        <v>0</v>
      </c>
    </row>
    <row r="35" spans="1:23" s="57" customFormat="1" ht="12.6" thickBot="1" x14ac:dyDescent="0.35">
      <c r="A35" s="108" t="s">
        <v>496</v>
      </c>
      <c r="B35" s="209"/>
      <c r="C35" s="207" t="str">
        <f>IFERROR((C34/C33)," ")</f>
        <v xml:space="preserve"> </v>
      </c>
      <c r="D35" s="207" t="str">
        <f t="shared" ref="D35:W35" si="14">IFERROR((D34/D33)," ")</f>
        <v xml:space="preserve"> </v>
      </c>
      <c r="E35" s="207" t="str">
        <f t="shared" si="14"/>
        <v xml:space="preserve"> </v>
      </c>
      <c r="F35" s="207" t="str">
        <f t="shared" si="14"/>
        <v xml:space="preserve"> </v>
      </c>
      <c r="G35" s="207" t="str">
        <f t="shared" si="14"/>
        <v xml:space="preserve"> </v>
      </c>
      <c r="H35" s="207" t="str">
        <f t="shared" si="14"/>
        <v xml:space="preserve"> </v>
      </c>
      <c r="I35" s="207" t="str">
        <f t="shared" si="14"/>
        <v xml:space="preserve"> </v>
      </c>
      <c r="J35" s="207" t="str">
        <f t="shared" si="14"/>
        <v xml:space="preserve"> </v>
      </c>
      <c r="K35" s="207" t="str">
        <f t="shared" si="14"/>
        <v xml:space="preserve"> </v>
      </c>
      <c r="L35" s="207" t="str">
        <f t="shared" si="14"/>
        <v xml:space="preserve"> </v>
      </c>
      <c r="M35" s="207" t="str">
        <f t="shared" si="14"/>
        <v xml:space="preserve"> </v>
      </c>
      <c r="N35" s="207" t="str">
        <f t="shared" si="14"/>
        <v xml:space="preserve"> </v>
      </c>
      <c r="O35" s="207" t="str">
        <f t="shared" si="14"/>
        <v xml:space="preserve"> </v>
      </c>
      <c r="P35" s="207" t="str">
        <f t="shared" si="14"/>
        <v xml:space="preserve"> </v>
      </c>
      <c r="Q35" s="207" t="str">
        <f t="shared" si="14"/>
        <v xml:space="preserve"> </v>
      </c>
      <c r="R35" s="207" t="str">
        <f t="shared" si="14"/>
        <v xml:space="preserve"> </v>
      </c>
      <c r="S35" s="207" t="str">
        <f t="shared" si="14"/>
        <v xml:space="preserve"> </v>
      </c>
      <c r="T35" s="207" t="str">
        <f t="shared" si="14"/>
        <v xml:space="preserve"> </v>
      </c>
      <c r="U35" s="207" t="str">
        <f t="shared" si="14"/>
        <v xml:space="preserve"> </v>
      </c>
      <c r="V35" s="207" t="str">
        <f t="shared" si="14"/>
        <v xml:space="preserve"> </v>
      </c>
      <c r="W35" s="207" t="str">
        <f t="shared" si="14"/>
        <v xml:space="preserve"> </v>
      </c>
    </row>
    <row r="36" spans="1:23" ht="15" thickTop="1" x14ac:dyDescent="0.35"/>
    <row r="37" spans="1:23" s="4" customFormat="1" ht="16.2" x14ac:dyDescent="0.35">
      <c r="A37" s="635" t="s">
        <v>497</v>
      </c>
      <c r="B37" s="636"/>
      <c r="C37" s="636"/>
      <c r="D37" s="636"/>
      <c r="E37" s="636"/>
      <c r="F37" s="636"/>
      <c r="G37" s="636"/>
      <c r="H37" s="636"/>
      <c r="I37" s="636"/>
      <c r="J37" s="636"/>
      <c r="K37" s="636"/>
      <c r="L37" s="636"/>
      <c r="M37" s="636"/>
      <c r="N37" s="636"/>
      <c r="O37" s="636"/>
      <c r="P37" s="636"/>
      <c r="Q37" s="636"/>
      <c r="R37" s="636"/>
      <c r="S37" s="636"/>
      <c r="T37" s="636"/>
      <c r="U37" s="636"/>
      <c r="V37" s="636"/>
      <c r="W37" s="636"/>
    </row>
    <row r="38" spans="1:23" s="8" customFormat="1" ht="24" x14ac:dyDescent="0.35">
      <c r="B38" s="9" t="s">
        <v>25</v>
      </c>
      <c r="C38" s="9" t="str">
        <f>"Coût annuel estimé      "&amp;C$6</f>
        <v>Coût annuel estimé      Da</v>
      </c>
      <c r="D38" s="9" t="str">
        <f>"Coût annuel estimé      "&amp;D$6</f>
        <v>Coût annuel estimé      Db</v>
      </c>
      <c r="E38" s="9" t="str">
        <f>"Coût annuel estimé      "&amp;E$6</f>
        <v>Coût annuel estimé      Dc</v>
      </c>
      <c r="F38" s="9" t="str">
        <f>"Coût annuel estimé      "&amp;F$6</f>
        <v>Coût annuel estimé      Dc1</v>
      </c>
      <c r="G38" s="9" t="str">
        <f t="shared" ref="G38:W38" si="15">"Coût annuel estimé      "&amp;G$6</f>
        <v>Coût annuel estimé      Dd</v>
      </c>
      <c r="H38" s="9" t="str">
        <f t="shared" si="15"/>
        <v>Coût annuel estimé      De</v>
      </c>
      <c r="I38" s="300" t="str">
        <f t="shared" si="15"/>
        <v>Coût annuel estimé      BT1</v>
      </c>
      <c r="J38" s="300" t="str">
        <f t="shared" si="15"/>
        <v>Coût annuel estimé      BT2</v>
      </c>
      <c r="K38" s="300" t="str">
        <f t="shared" si="15"/>
        <v>Coût annuel estimé      BT3</v>
      </c>
      <c r="L38" s="300" t="str">
        <f t="shared" si="15"/>
        <v>Coût annuel estimé      BT4</v>
      </c>
      <c r="M38" s="300" t="str">
        <f t="shared" si="15"/>
        <v>Coût annuel estimé      BT5</v>
      </c>
      <c r="N38" s="300" t="str">
        <f t="shared" si="15"/>
        <v>Coût annuel estimé      BT6</v>
      </c>
      <c r="O38" s="300" t="str">
        <f t="shared" si="15"/>
        <v>Coût annuel estimé      P_DcPAC</v>
      </c>
      <c r="P38" s="300" t="str">
        <f t="shared" si="15"/>
        <v>Coût annuel estimé      BT8</v>
      </c>
      <c r="Q38" s="300" t="str">
        <f t="shared" si="15"/>
        <v>Coût annuel estimé      P_DcVE2</v>
      </c>
      <c r="R38" s="300" t="str">
        <f t="shared" si="15"/>
        <v>Coût annuel estimé      BT10</v>
      </c>
      <c r="S38" s="300" t="str">
        <f t="shared" si="15"/>
        <v>Coût annuel estimé      P_DcVE1</v>
      </c>
      <c r="T38" s="300" t="str">
        <f t="shared" si="15"/>
        <v>Coût annuel estimé      BT12</v>
      </c>
      <c r="U38" s="300" t="str">
        <f t="shared" si="15"/>
        <v>Coût annuel estimé      P_DcVEPAC</v>
      </c>
      <c r="V38" s="300" t="str">
        <f t="shared" si="15"/>
        <v>Coût annuel estimé      BT14</v>
      </c>
      <c r="W38" s="300" t="str">
        <f t="shared" si="15"/>
        <v>Coût annuel estimé      BT15</v>
      </c>
    </row>
    <row r="39" spans="1:23" x14ac:dyDescent="0.35">
      <c r="A39" s="201" t="s">
        <v>11</v>
      </c>
      <c r="B39" s="208"/>
      <c r="C39" s="7">
        <f>SUM(C40:C43)</f>
        <v>0</v>
      </c>
      <c r="D39" s="7">
        <f t="shared" ref="D39:W39" si="16">SUM(D40:D43)</f>
        <v>0</v>
      </c>
      <c r="E39" s="7">
        <f t="shared" si="16"/>
        <v>0</v>
      </c>
      <c r="F39" s="7">
        <f t="shared" si="16"/>
        <v>0</v>
      </c>
      <c r="G39" s="7">
        <f t="shared" si="16"/>
        <v>0</v>
      </c>
      <c r="H39" s="7">
        <f t="shared" si="16"/>
        <v>0</v>
      </c>
      <c r="I39" s="7">
        <f t="shared" si="16"/>
        <v>0</v>
      </c>
      <c r="J39" s="7">
        <f t="shared" si="16"/>
        <v>0</v>
      </c>
      <c r="K39" s="7">
        <f t="shared" si="16"/>
        <v>0</v>
      </c>
      <c r="L39" s="7">
        <f t="shared" si="16"/>
        <v>0</v>
      </c>
      <c r="M39" s="7">
        <f t="shared" si="16"/>
        <v>0</v>
      </c>
      <c r="N39" s="7">
        <f t="shared" si="16"/>
        <v>0</v>
      </c>
      <c r="O39" s="7">
        <f t="shared" si="16"/>
        <v>0</v>
      </c>
      <c r="P39" s="7">
        <f t="shared" si="16"/>
        <v>0</v>
      </c>
      <c r="Q39" s="7">
        <f t="shared" si="16"/>
        <v>0</v>
      </c>
      <c r="R39" s="7">
        <f t="shared" si="16"/>
        <v>0</v>
      </c>
      <c r="S39" s="7">
        <f t="shared" si="16"/>
        <v>0</v>
      </c>
      <c r="T39" s="7">
        <f t="shared" si="16"/>
        <v>0</v>
      </c>
      <c r="U39" s="7">
        <f t="shared" si="16"/>
        <v>0</v>
      </c>
      <c r="V39" s="7">
        <f t="shared" si="16"/>
        <v>0</v>
      </c>
      <c r="W39" s="7">
        <f t="shared" si="16"/>
        <v>0</v>
      </c>
    </row>
    <row r="40" spans="1:23" x14ac:dyDescent="0.35">
      <c r="A40" s="51" t="s">
        <v>12</v>
      </c>
      <c r="B40" s="153"/>
      <c r="C40" s="153"/>
      <c r="D40" s="153"/>
      <c r="E40" s="153"/>
      <c r="F40" s="153"/>
      <c r="G40" s="153"/>
      <c r="H40" s="153"/>
      <c r="I40" s="153"/>
      <c r="J40" s="153"/>
      <c r="K40" s="153"/>
      <c r="L40" s="153"/>
      <c r="M40" s="153"/>
      <c r="N40" s="153"/>
      <c r="O40" s="153"/>
      <c r="P40" s="153"/>
      <c r="Q40" s="153"/>
      <c r="R40" s="153"/>
      <c r="S40" s="153"/>
      <c r="T40" s="153"/>
      <c r="U40" s="153"/>
      <c r="V40" s="153"/>
      <c r="W40" s="153"/>
    </row>
    <row r="41" spans="1:23" x14ac:dyDescent="0.35">
      <c r="A41" s="51" t="s">
        <v>253</v>
      </c>
      <c r="B41" s="490">
        <f>'TAB4.2.3'!$M$33</f>
        <v>0</v>
      </c>
      <c r="C41" s="7"/>
      <c r="D41" s="7"/>
      <c r="E41" s="7"/>
      <c r="F41" s="7"/>
      <c r="G41" s="7"/>
      <c r="H41" s="7"/>
      <c r="I41" s="7"/>
      <c r="J41" s="7"/>
      <c r="K41" s="7"/>
      <c r="L41" s="7"/>
      <c r="M41" s="7"/>
      <c r="N41" s="7"/>
      <c r="O41" s="7"/>
      <c r="P41" s="7"/>
      <c r="Q41" s="7"/>
      <c r="R41" s="7"/>
      <c r="S41" s="7"/>
      <c r="T41" s="7"/>
      <c r="U41" s="7"/>
      <c r="V41" s="7"/>
      <c r="W41" s="7"/>
    </row>
    <row r="42" spans="1:23" x14ac:dyDescent="0.35">
      <c r="A42" s="51" t="s">
        <v>267</v>
      </c>
      <c r="B42" s="488">
        <f>'TAB4.2.3'!$M$34</f>
        <v>0</v>
      </c>
      <c r="C42" s="7">
        <f>$B42*1</f>
        <v>0</v>
      </c>
      <c r="D42" s="7">
        <f t="shared" ref="D42:W42" si="17">$B42*1</f>
        <v>0</v>
      </c>
      <c r="E42" s="7">
        <f t="shared" si="17"/>
        <v>0</v>
      </c>
      <c r="F42" s="7">
        <f t="shared" si="17"/>
        <v>0</v>
      </c>
      <c r="G42" s="7">
        <f t="shared" si="17"/>
        <v>0</v>
      </c>
      <c r="H42" s="7">
        <f t="shared" si="17"/>
        <v>0</v>
      </c>
      <c r="I42" s="7">
        <f t="shared" si="17"/>
        <v>0</v>
      </c>
      <c r="J42" s="7">
        <f t="shared" si="17"/>
        <v>0</v>
      </c>
      <c r="K42" s="7">
        <f t="shared" si="17"/>
        <v>0</v>
      </c>
      <c r="L42" s="7">
        <f t="shared" si="17"/>
        <v>0</v>
      </c>
      <c r="M42" s="7">
        <f t="shared" si="17"/>
        <v>0</v>
      </c>
      <c r="N42" s="7">
        <f t="shared" si="17"/>
        <v>0</v>
      </c>
      <c r="O42" s="7">
        <f t="shared" si="17"/>
        <v>0</v>
      </c>
      <c r="P42" s="7">
        <f t="shared" si="17"/>
        <v>0</v>
      </c>
      <c r="Q42" s="7">
        <f t="shared" si="17"/>
        <v>0</v>
      </c>
      <c r="R42" s="7">
        <f t="shared" si="17"/>
        <v>0</v>
      </c>
      <c r="S42" s="7">
        <f t="shared" si="17"/>
        <v>0</v>
      </c>
      <c r="T42" s="7">
        <f t="shared" si="17"/>
        <v>0</v>
      </c>
      <c r="U42" s="7">
        <f t="shared" si="17"/>
        <v>0</v>
      </c>
      <c r="V42" s="7">
        <f t="shared" si="17"/>
        <v>0</v>
      </c>
      <c r="W42" s="7">
        <f t="shared" si="17"/>
        <v>0</v>
      </c>
    </row>
    <row r="43" spans="1:23" x14ac:dyDescent="0.35">
      <c r="A43" s="51" t="s">
        <v>92</v>
      </c>
      <c r="B43" s="490"/>
      <c r="C43" s="7">
        <f t="shared" ref="C43:W43" si="18">SUM(C44:C47)</f>
        <v>0</v>
      </c>
      <c r="D43" s="7">
        <f t="shared" si="18"/>
        <v>0</v>
      </c>
      <c r="E43" s="7">
        <f t="shared" si="18"/>
        <v>0</v>
      </c>
      <c r="F43" s="7">
        <f t="shared" si="18"/>
        <v>0</v>
      </c>
      <c r="G43" s="7">
        <f t="shared" si="18"/>
        <v>0</v>
      </c>
      <c r="H43" s="7">
        <f t="shared" si="18"/>
        <v>0</v>
      </c>
      <c r="I43" s="7">
        <f t="shared" si="18"/>
        <v>0</v>
      </c>
      <c r="J43" s="7">
        <f t="shared" si="18"/>
        <v>0</v>
      </c>
      <c r="K43" s="7">
        <f t="shared" si="18"/>
        <v>0</v>
      </c>
      <c r="L43" s="7">
        <f t="shared" si="18"/>
        <v>0</v>
      </c>
      <c r="M43" s="7">
        <f t="shared" si="18"/>
        <v>0</v>
      </c>
      <c r="N43" s="7">
        <f t="shared" si="18"/>
        <v>0</v>
      </c>
      <c r="O43" s="7">
        <f t="shared" si="18"/>
        <v>0</v>
      </c>
      <c r="P43" s="7">
        <f t="shared" si="18"/>
        <v>0</v>
      </c>
      <c r="Q43" s="7">
        <f t="shared" si="18"/>
        <v>0</v>
      </c>
      <c r="R43" s="7">
        <f t="shared" si="18"/>
        <v>0</v>
      </c>
      <c r="S43" s="7">
        <f t="shared" si="18"/>
        <v>0</v>
      </c>
      <c r="T43" s="7">
        <f t="shared" si="18"/>
        <v>0</v>
      </c>
      <c r="U43" s="7">
        <f t="shared" si="18"/>
        <v>0</v>
      </c>
      <c r="V43" s="7">
        <f t="shared" si="18"/>
        <v>0</v>
      </c>
      <c r="W43" s="7">
        <f t="shared" si="18"/>
        <v>0</v>
      </c>
    </row>
    <row r="44" spans="1:23" x14ac:dyDescent="0.35">
      <c r="A44" s="52" t="s">
        <v>87</v>
      </c>
      <c r="B44" s="490">
        <f>'TAB4.2.3'!$M$39</f>
        <v>0</v>
      </c>
      <c r="C44" s="7">
        <f>$B44*C$7</f>
        <v>0</v>
      </c>
      <c r="D44" s="7">
        <f t="shared" ref="D44:W44" si="19">$B44*D$7</f>
        <v>0</v>
      </c>
      <c r="E44" s="7">
        <f t="shared" si="19"/>
        <v>0</v>
      </c>
      <c r="F44" s="7">
        <f t="shared" si="19"/>
        <v>0</v>
      </c>
      <c r="G44" s="7">
        <f t="shared" si="19"/>
        <v>0</v>
      </c>
      <c r="H44" s="7">
        <f t="shared" si="19"/>
        <v>0</v>
      </c>
      <c r="I44" s="7">
        <f t="shared" si="19"/>
        <v>0</v>
      </c>
      <c r="J44" s="7">
        <f t="shared" si="19"/>
        <v>0</v>
      </c>
      <c r="K44" s="7">
        <f t="shared" si="19"/>
        <v>0</v>
      </c>
      <c r="L44" s="7">
        <f t="shared" si="19"/>
        <v>0</v>
      </c>
      <c r="M44" s="7">
        <f t="shared" si="19"/>
        <v>0</v>
      </c>
      <c r="N44" s="7">
        <f t="shared" si="19"/>
        <v>0</v>
      </c>
      <c r="O44" s="7">
        <f t="shared" si="19"/>
        <v>0</v>
      </c>
      <c r="P44" s="7">
        <f t="shared" si="19"/>
        <v>0</v>
      </c>
      <c r="Q44" s="7">
        <f t="shared" si="19"/>
        <v>0</v>
      </c>
      <c r="R44" s="7">
        <f t="shared" si="19"/>
        <v>0</v>
      </c>
      <c r="S44" s="7">
        <f t="shared" si="19"/>
        <v>0</v>
      </c>
      <c r="T44" s="7">
        <f t="shared" si="19"/>
        <v>0</v>
      </c>
      <c r="U44" s="7">
        <f t="shared" si="19"/>
        <v>0</v>
      </c>
      <c r="V44" s="7">
        <f t="shared" si="19"/>
        <v>0</v>
      </c>
      <c r="W44" s="7">
        <f t="shared" si="19"/>
        <v>0</v>
      </c>
    </row>
    <row r="45" spans="1:23" x14ac:dyDescent="0.35">
      <c r="A45" s="52" t="s">
        <v>88</v>
      </c>
      <c r="B45" s="490">
        <f>'TAB4.2.3'!$M$40</f>
        <v>0</v>
      </c>
      <c r="C45" s="7">
        <f>$B45*C$8</f>
        <v>0</v>
      </c>
      <c r="D45" s="7">
        <f t="shared" ref="D45:W45" si="20">$B45*D$8</f>
        <v>0</v>
      </c>
      <c r="E45" s="7">
        <f t="shared" si="20"/>
        <v>0</v>
      </c>
      <c r="F45" s="7">
        <f t="shared" si="20"/>
        <v>0</v>
      </c>
      <c r="G45" s="7">
        <f t="shared" si="20"/>
        <v>0</v>
      </c>
      <c r="H45" s="7">
        <f t="shared" si="20"/>
        <v>0</v>
      </c>
      <c r="I45" s="7">
        <f t="shared" si="20"/>
        <v>0</v>
      </c>
      <c r="J45" s="7">
        <f t="shared" si="20"/>
        <v>0</v>
      </c>
      <c r="K45" s="7">
        <f t="shared" si="20"/>
        <v>0</v>
      </c>
      <c r="L45" s="7">
        <f t="shared" si="20"/>
        <v>0</v>
      </c>
      <c r="M45" s="7">
        <f t="shared" si="20"/>
        <v>0</v>
      </c>
      <c r="N45" s="7">
        <f t="shared" si="20"/>
        <v>0</v>
      </c>
      <c r="O45" s="7">
        <f t="shared" si="20"/>
        <v>0</v>
      </c>
      <c r="P45" s="7">
        <f t="shared" si="20"/>
        <v>0</v>
      </c>
      <c r="Q45" s="7">
        <f t="shared" si="20"/>
        <v>0</v>
      </c>
      <c r="R45" s="7">
        <f t="shared" si="20"/>
        <v>0</v>
      </c>
      <c r="S45" s="7">
        <f t="shared" si="20"/>
        <v>0</v>
      </c>
      <c r="T45" s="7">
        <f t="shared" si="20"/>
        <v>0</v>
      </c>
      <c r="U45" s="7">
        <f t="shared" si="20"/>
        <v>0</v>
      </c>
      <c r="V45" s="7">
        <f t="shared" si="20"/>
        <v>0</v>
      </c>
      <c r="W45" s="7">
        <f t="shared" si="20"/>
        <v>0</v>
      </c>
    </row>
    <row r="46" spans="1:23" x14ac:dyDescent="0.35">
      <c r="A46" s="52" t="s">
        <v>15</v>
      </c>
      <c r="B46" s="490">
        <f>'TAB4.2.3'!$M$41</f>
        <v>0</v>
      </c>
      <c r="C46" s="7">
        <f>$B46*C$9</f>
        <v>0</v>
      </c>
      <c r="D46" s="7">
        <f t="shared" ref="D46:W46" si="21">$B46*D$9</f>
        <v>0</v>
      </c>
      <c r="E46" s="7">
        <f t="shared" si="21"/>
        <v>0</v>
      </c>
      <c r="F46" s="7">
        <f t="shared" si="21"/>
        <v>0</v>
      </c>
      <c r="G46" s="7">
        <f t="shared" si="21"/>
        <v>0</v>
      </c>
      <c r="H46" s="7">
        <f t="shared" si="21"/>
        <v>0</v>
      </c>
      <c r="I46" s="7">
        <f t="shared" si="21"/>
        <v>0</v>
      </c>
      <c r="J46" s="7">
        <f t="shared" si="21"/>
        <v>0</v>
      </c>
      <c r="K46" s="7">
        <f t="shared" si="21"/>
        <v>0</v>
      </c>
      <c r="L46" s="7">
        <f t="shared" si="21"/>
        <v>0</v>
      </c>
      <c r="M46" s="7">
        <f t="shared" si="21"/>
        <v>0</v>
      </c>
      <c r="N46" s="7">
        <f t="shared" si="21"/>
        <v>0</v>
      </c>
      <c r="O46" s="7">
        <f t="shared" si="21"/>
        <v>0</v>
      </c>
      <c r="P46" s="7">
        <f t="shared" si="21"/>
        <v>0</v>
      </c>
      <c r="Q46" s="7">
        <f t="shared" si="21"/>
        <v>0</v>
      </c>
      <c r="R46" s="7">
        <f t="shared" si="21"/>
        <v>0</v>
      </c>
      <c r="S46" s="7">
        <f t="shared" si="21"/>
        <v>0</v>
      </c>
      <c r="T46" s="7">
        <f t="shared" si="21"/>
        <v>0</v>
      </c>
      <c r="U46" s="7">
        <f t="shared" si="21"/>
        <v>0</v>
      </c>
      <c r="V46" s="7">
        <f t="shared" si="21"/>
        <v>0</v>
      </c>
      <c r="W46" s="7">
        <f t="shared" si="21"/>
        <v>0</v>
      </c>
    </row>
    <row r="47" spans="1:23" x14ac:dyDescent="0.35">
      <c r="A47" s="52" t="s">
        <v>89</v>
      </c>
      <c r="B47" s="490">
        <f>'TAB4.2.3'!$M$42</f>
        <v>0</v>
      </c>
      <c r="C47" s="7">
        <f>$B47*C$10</f>
        <v>0</v>
      </c>
      <c r="D47" s="7">
        <f t="shared" ref="D47:W47" si="22">$B47*D$10</f>
        <v>0</v>
      </c>
      <c r="E47" s="7">
        <f t="shared" si="22"/>
        <v>0</v>
      </c>
      <c r="F47" s="7">
        <f t="shared" si="22"/>
        <v>0</v>
      </c>
      <c r="G47" s="7">
        <f t="shared" si="22"/>
        <v>0</v>
      </c>
      <c r="H47" s="7">
        <f t="shared" si="22"/>
        <v>0</v>
      </c>
      <c r="I47" s="7">
        <f t="shared" si="22"/>
        <v>0</v>
      </c>
      <c r="J47" s="7">
        <f t="shared" si="22"/>
        <v>0</v>
      </c>
      <c r="K47" s="7">
        <f t="shared" si="22"/>
        <v>0</v>
      </c>
      <c r="L47" s="7">
        <f t="shared" si="22"/>
        <v>0</v>
      </c>
      <c r="M47" s="7">
        <f t="shared" si="22"/>
        <v>0</v>
      </c>
      <c r="N47" s="7">
        <f t="shared" si="22"/>
        <v>0</v>
      </c>
      <c r="O47" s="7">
        <f t="shared" si="22"/>
        <v>0</v>
      </c>
      <c r="P47" s="7">
        <f t="shared" si="22"/>
        <v>0</v>
      </c>
      <c r="Q47" s="7">
        <f t="shared" si="22"/>
        <v>0</v>
      </c>
      <c r="R47" s="7">
        <f t="shared" si="22"/>
        <v>0</v>
      </c>
      <c r="S47" s="7">
        <f t="shared" si="22"/>
        <v>0</v>
      </c>
      <c r="T47" s="7">
        <f t="shared" si="22"/>
        <v>0</v>
      </c>
      <c r="U47" s="7">
        <f t="shared" si="22"/>
        <v>0</v>
      </c>
      <c r="V47" s="7">
        <f t="shared" si="22"/>
        <v>0</v>
      </c>
      <c r="W47" s="7">
        <f t="shared" si="22"/>
        <v>0</v>
      </c>
    </row>
    <row r="48" spans="1:23" x14ac:dyDescent="0.35">
      <c r="A48" s="298" t="s">
        <v>18</v>
      </c>
      <c r="B48" s="490">
        <f>'TAB4.2.3'!$M$43</f>
        <v>0</v>
      </c>
      <c r="C48" s="7">
        <f>$B48*C$11</f>
        <v>0</v>
      </c>
      <c r="D48" s="7">
        <f t="shared" ref="D48:W48" si="23">$B48*D$11</f>
        <v>0</v>
      </c>
      <c r="E48" s="7">
        <f t="shared" si="23"/>
        <v>0</v>
      </c>
      <c r="F48" s="7">
        <f t="shared" si="23"/>
        <v>0</v>
      </c>
      <c r="G48" s="7">
        <f t="shared" si="23"/>
        <v>0</v>
      </c>
      <c r="H48" s="7">
        <f t="shared" si="23"/>
        <v>0</v>
      </c>
      <c r="I48" s="7">
        <f t="shared" si="23"/>
        <v>0</v>
      </c>
      <c r="J48" s="7">
        <f t="shared" si="23"/>
        <v>0</v>
      </c>
      <c r="K48" s="7">
        <f t="shared" si="23"/>
        <v>0</v>
      </c>
      <c r="L48" s="7">
        <f t="shared" si="23"/>
        <v>0</v>
      </c>
      <c r="M48" s="7">
        <f t="shared" si="23"/>
        <v>0</v>
      </c>
      <c r="N48" s="7">
        <f t="shared" si="23"/>
        <v>0</v>
      </c>
      <c r="O48" s="7">
        <f t="shared" si="23"/>
        <v>0</v>
      </c>
      <c r="P48" s="7">
        <f t="shared" si="23"/>
        <v>0</v>
      </c>
      <c r="Q48" s="7">
        <f t="shared" si="23"/>
        <v>0</v>
      </c>
      <c r="R48" s="7">
        <f t="shared" si="23"/>
        <v>0</v>
      </c>
      <c r="S48" s="7">
        <f t="shared" si="23"/>
        <v>0</v>
      </c>
      <c r="T48" s="7">
        <f t="shared" si="23"/>
        <v>0</v>
      </c>
      <c r="U48" s="7">
        <f t="shared" si="23"/>
        <v>0</v>
      </c>
      <c r="V48" s="7">
        <f t="shared" si="23"/>
        <v>0</v>
      </c>
      <c r="W48" s="7">
        <f t="shared" si="23"/>
        <v>0</v>
      </c>
    </row>
    <row r="49" spans="1:23" x14ac:dyDescent="0.35">
      <c r="A49" s="201" t="s">
        <v>90</v>
      </c>
      <c r="B49" s="490"/>
      <c r="C49" s="7">
        <f>SUM(C50:C52)</f>
        <v>0</v>
      </c>
      <c r="D49" s="7">
        <f t="shared" ref="D49:W49" si="24">SUM(D50:D52)</f>
        <v>0</v>
      </c>
      <c r="E49" s="7">
        <f t="shared" si="24"/>
        <v>0</v>
      </c>
      <c r="F49" s="7">
        <f t="shared" si="24"/>
        <v>0</v>
      </c>
      <c r="G49" s="7">
        <f t="shared" si="24"/>
        <v>0</v>
      </c>
      <c r="H49" s="7">
        <f t="shared" si="24"/>
        <v>0</v>
      </c>
      <c r="I49" s="7">
        <f t="shared" si="24"/>
        <v>0</v>
      </c>
      <c r="J49" s="7">
        <f t="shared" si="24"/>
        <v>0</v>
      </c>
      <c r="K49" s="7">
        <f t="shared" si="24"/>
        <v>0</v>
      </c>
      <c r="L49" s="7">
        <f t="shared" si="24"/>
        <v>0</v>
      </c>
      <c r="M49" s="7">
        <f t="shared" si="24"/>
        <v>0</v>
      </c>
      <c r="N49" s="7">
        <f t="shared" si="24"/>
        <v>0</v>
      </c>
      <c r="O49" s="7">
        <f t="shared" si="24"/>
        <v>0</v>
      </c>
      <c r="P49" s="7">
        <f t="shared" si="24"/>
        <v>0</v>
      </c>
      <c r="Q49" s="7">
        <f t="shared" si="24"/>
        <v>0</v>
      </c>
      <c r="R49" s="7">
        <f t="shared" si="24"/>
        <v>0</v>
      </c>
      <c r="S49" s="7">
        <f t="shared" si="24"/>
        <v>0</v>
      </c>
      <c r="T49" s="7">
        <f t="shared" si="24"/>
        <v>0</v>
      </c>
      <c r="U49" s="7">
        <f t="shared" si="24"/>
        <v>0</v>
      </c>
      <c r="V49" s="7">
        <f t="shared" si="24"/>
        <v>0</v>
      </c>
      <c r="W49" s="7">
        <f t="shared" si="24"/>
        <v>0</v>
      </c>
    </row>
    <row r="50" spans="1:23" x14ac:dyDescent="0.35">
      <c r="A50" s="51" t="s">
        <v>4</v>
      </c>
      <c r="B50" s="490">
        <f>'TAB4.2.3'!$M$45</f>
        <v>0</v>
      </c>
      <c r="C50" s="7">
        <f>$B50*C$11</f>
        <v>0</v>
      </c>
      <c r="D50" s="7">
        <f t="shared" ref="D50:W53" si="25">$B50*D$11</f>
        <v>0</v>
      </c>
      <c r="E50" s="7">
        <f t="shared" si="25"/>
        <v>0</v>
      </c>
      <c r="F50" s="7">
        <f t="shared" si="25"/>
        <v>0</v>
      </c>
      <c r="G50" s="7">
        <f t="shared" si="25"/>
        <v>0</v>
      </c>
      <c r="H50" s="7">
        <f t="shared" si="25"/>
        <v>0</v>
      </c>
      <c r="I50" s="7">
        <f t="shared" si="25"/>
        <v>0</v>
      </c>
      <c r="J50" s="7">
        <f t="shared" si="25"/>
        <v>0</v>
      </c>
      <c r="K50" s="7">
        <f t="shared" si="25"/>
        <v>0</v>
      </c>
      <c r="L50" s="7">
        <f t="shared" si="25"/>
        <v>0</v>
      </c>
      <c r="M50" s="7">
        <f t="shared" si="25"/>
        <v>0</v>
      </c>
      <c r="N50" s="7">
        <f t="shared" si="25"/>
        <v>0</v>
      </c>
      <c r="O50" s="7">
        <f t="shared" si="25"/>
        <v>0</v>
      </c>
      <c r="P50" s="7">
        <f t="shared" si="25"/>
        <v>0</v>
      </c>
      <c r="Q50" s="7">
        <f t="shared" si="25"/>
        <v>0</v>
      </c>
      <c r="R50" s="7">
        <f t="shared" si="25"/>
        <v>0</v>
      </c>
      <c r="S50" s="7">
        <f t="shared" si="25"/>
        <v>0</v>
      </c>
      <c r="T50" s="7">
        <f t="shared" si="25"/>
        <v>0</v>
      </c>
      <c r="U50" s="7">
        <f t="shared" si="25"/>
        <v>0</v>
      </c>
      <c r="V50" s="7">
        <f t="shared" si="25"/>
        <v>0</v>
      </c>
      <c r="W50" s="7">
        <f t="shared" si="25"/>
        <v>0</v>
      </c>
    </row>
    <row r="51" spans="1:23" x14ac:dyDescent="0.35">
      <c r="A51" s="51" t="s">
        <v>106</v>
      </c>
      <c r="B51" s="490">
        <f>'TAB4.2.3'!$M$46</f>
        <v>0</v>
      </c>
      <c r="C51" s="7">
        <f>$B51*C$11</f>
        <v>0</v>
      </c>
      <c r="D51" s="7">
        <f t="shared" si="25"/>
        <v>0</v>
      </c>
      <c r="E51" s="7">
        <f t="shared" si="25"/>
        <v>0</v>
      </c>
      <c r="F51" s="7">
        <f t="shared" si="25"/>
        <v>0</v>
      </c>
      <c r="G51" s="7">
        <f t="shared" si="25"/>
        <v>0</v>
      </c>
      <c r="H51" s="7">
        <f t="shared" si="25"/>
        <v>0</v>
      </c>
      <c r="I51" s="7">
        <f t="shared" si="25"/>
        <v>0</v>
      </c>
      <c r="J51" s="7">
        <f t="shared" si="25"/>
        <v>0</v>
      </c>
      <c r="K51" s="7">
        <f t="shared" si="25"/>
        <v>0</v>
      </c>
      <c r="L51" s="7">
        <f t="shared" si="25"/>
        <v>0</v>
      </c>
      <c r="M51" s="7">
        <f t="shared" si="25"/>
        <v>0</v>
      </c>
      <c r="N51" s="7">
        <f t="shared" si="25"/>
        <v>0</v>
      </c>
      <c r="O51" s="7">
        <f t="shared" si="25"/>
        <v>0</v>
      </c>
      <c r="P51" s="7">
        <f t="shared" si="25"/>
        <v>0</v>
      </c>
      <c r="Q51" s="7">
        <f t="shared" si="25"/>
        <v>0</v>
      </c>
      <c r="R51" s="7">
        <f t="shared" si="25"/>
        <v>0</v>
      </c>
      <c r="S51" s="7">
        <f t="shared" si="25"/>
        <v>0</v>
      </c>
      <c r="T51" s="7">
        <f t="shared" si="25"/>
        <v>0</v>
      </c>
      <c r="U51" s="7">
        <f t="shared" si="25"/>
        <v>0</v>
      </c>
      <c r="V51" s="7">
        <f t="shared" si="25"/>
        <v>0</v>
      </c>
      <c r="W51" s="7">
        <f t="shared" si="25"/>
        <v>0</v>
      </c>
    </row>
    <row r="52" spans="1:23" x14ac:dyDescent="0.35">
      <c r="A52" s="51" t="s">
        <v>108</v>
      </c>
      <c r="B52" s="490">
        <f>'TAB4.2.3'!$M$47</f>
        <v>0</v>
      </c>
      <c r="C52" s="7">
        <f>$B52*C$11</f>
        <v>0</v>
      </c>
      <c r="D52" s="7">
        <f t="shared" si="25"/>
        <v>0</v>
      </c>
      <c r="E52" s="7">
        <f t="shared" si="25"/>
        <v>0</v>
      </c>
      <c r="F52" s="7">
        <f t="shared" si="25"/>
        <v>0</v>
      </c>
      <c r="G52" s="7">
        <f t="shared" si="25"/>
        <v>0</v>
      </c>
      <c r="H52" s="7">
        <f t="shared" si="25"/>
        <v>0</v>
      </c>
      <c r="I52" s="7">
        <f t="shared" si="25"/>
        <v>0</v>
      </c>
      <c r="J52" s="7">
        <f t="shared" si="25"/>
        <v>0</v>
      </c>
      <c r="K52" s="7">
        <f t="shared" si="25"/>
        <v>0</v>
      </c>
      <c r="L52" s="7">
        <f t="shared" si="25"/>
        <v>0</v>
      </c>
      <c r="M52" s="7">
        <f t="shared" si="25"/>
        <v>0</v>
      </c>
      <c r="N52" s="7">
        <f t="shared" si="25"/>
        <v>0</v>
      </c>
      <c r="O52" s="7">
        <f t="shared" si="25"/>
        <v>0</v>
      </c>
      <c r="P52" s="7">
        <f t="shared" si="25"/>
        <v>0</v>
      </c>
      <c r="Q52" s="7">
        <f t="shared" si="25"/>
        <v>0</v>
      </c>
      <c r="R52" s="7">
        <f t="shared" si="25"/>
        <v>0</v>
      </c>
      <c r="S52" s="7">
        <f t="shared" si="25"/>
        <v>0</v>
      </c>
      <c r="T52" s="7">
        <f t="shared" si="25"/>
        <v>0</v>
      </c>
      <c r="U52" s="7">
        <f t="shared" si="25"/>
        <v>0</v>
      </c>
      <c r="V52" s="7">
        <f t="shared" si="25"/>
        <v>0</v>
      </c>
      <c r="W52" s="7">
        <f t="shared" si="25"/>
        <v>0</v>
      </c>
    </row>
    <row r="53" spans="1:23" x14ac:dyDescent="0.35">
      <c r="A53" s="201" t="s">
        <v>91</v>
      </c>
      <c r="B53" s="490">
        <f>'TAB4.2.3'!$M$48</f>
        <v>0</v>
      </c>
      <c r="C53" s="7">
        <f>$B53*C$11</f>
        <v>0</v>
      </c>
      <c r="D53" s="7">
        <f t="shared" si="25"/>
        <v>0</v>
      </c>
      <c r="E53" s="7">
        <f t="shared" si="25"/>
        <v>0</v>
      </c>
      <c r="F53" s="7">
        <f t="shared" si="25"/>
        <v>0</v>
      </c>
      <c r="G53" s="7">
        <f t="shared" si="25"/>
        <v>0</v>
      </c>
      <c r="H53" s="7">
        <f t="shared" si="25"/>
        <v>0</v>
      </c>
      <c r="I53" s="7">
        <f t="shared" si="25"/>
        <v>0</v>
      </c>
      <c r="J53" s="7">
        <f t="shared" si="25"/>
        <v>0</v>
      </c>
      <c r="K53" s="7">
        <f t="shared" si="25"/>
        <v>0</v>
      </c>
      <c r="L53" s="7">
        <f t="shared" si="25"/>
        <v>0</v>
      </c>
      <c r="M53" s="7">
        <f t="shared" si="25"/>
        <v>0</v>
      </c>
      <c r="N53" s="7">
        <f t="shared" si="25"/>
        <v>0</v>
      </c>
      <c r="O53" s="7">
        <f t="shared" si="25"/>
        <v>0</v>
      </c>
      <c r="P53" s="7">
        <f t="shared" si="25"/>
        <v>0</v>
      </c>
      <c r="Q53" s="7">
        <f t="shared" si="25"/>
        <v>0</v>
      </c>
      <c r="R53" s="7">
        <f t="shared" si="25"/>
        <v>0</v>
      </c>
      <c r="S53" s="7">
        <f t="shared" si="25"/>
        <v>0</v>
      </c>
      <c r="T53" s="7">
        <f t="shared" si="25"/>
        <v>0</v>
      </c>
      <c r="U53" s="7">
        <f t="shared" si="25"/>
        <v>0</v>
      </c>
      <c r="V53" s="7">
        <f t="shared" si="25"/>
        <v>0</v>
      </c>
      <c r="W53" s="7">
        <f t="shared" si="25"/>
        <v>0</v>
      </c>
    </row>
    <row r="54" spans="1:23" s="4" customFormat="1" x14ac:dyDescent="0.35">
      <c r="A54" s="199" t="s">
        <v>17</v>
      </c>
      <c r="B54" s="200"/>
      <c r="C54" s="140">
        <f>C39+C48+C49+C53</f>
        <v>0</v>
      </c>
      <c r="D54" s="140">
        <f t="shared" ref="D54:W54" si="26">D39+D48+D49+D53</f>
        <v>0</v>
      </c>
      <c r="E54" s="140">
        <f t="shared" si="26"/>
        <v>0</v>
      </c>
      <c r="F54" s="140">
        <f t="shared" si="26"/>
        <v>0</v>
      </c>
      <c r="G54" s="140">
        <f t="shared" si="26"/>
        <v>0</v>
      </c>
      <c r="H54" s="140">
        <f t="shared" si="26"/>
        <v>0</v>
      </c>
      <c r="I54" s="301">
        <f t="shared" si="26"/>
        <v>0</v>
      </c>
      <c r="J54" s="301">
        <f t="shared" si="26"/>
        <v>0</v>
      </c>
      <c r="K54" s="301">
        <f t="shared" si="26"/>
        <v>0</v>
      </c>
      <c r="L54" s="301">
        <f t="shared" si="26"/>
        <v>0</v>
      </c>
      <c r="M54" s="301">
        <f t="shared" si="26"/>
        <v>0</v>
      </c>
      <c r="N54" s="301">
        <f t="shared" si="26"/>
        <v>0</v>
      </c>
      <c r="O54" s="301">
        <f t="shared" si="26"/>
        <v>0</v>
      </c>
      <c r="P54" s="301">
        <f t="shared" si="26"/>
        <v>0</v>
      </c>
      <c r="Q54" s="301">
        <f t="shared" si="26"/>
        <v>0</v>
      </c>
      <c r="R54" s="301">
        <f t="shared" si="26"/>
        <v>0</v>
      </c>
      <c r="S54" s="301">
        <f t="shared" si="26"/>
        <v>0</v>
      </c>
      <c r="T54" s="301">
        <f t="shared" si="26"/>
        <v>0</v>
      </c>
      <c r="U54" s="301">
        <f t="shared" si="26"/>
        <v>0</v>
      </c>
      <c r="V54" s="301">
        <f t="shared" si="26"/>
        <v>0</v>
      </c>
      <c r="W54" s="301">
        <f t="shared" si="26"/>
        <v>0</v>
      </c>
    </row>
    <row r="55" spans="1:23" s="4" customFormat="1" ht="12" x14ac:dyDescent="0.3">
      <c r="A55" s="20" t="s">
        <v>498</v>
      </c>
      <c r="C55" s="144">
        <f>C32</f>
        <v>0</v>
      </c>
      <c r="D55" s="144">
        <f t="shared" ref="D55:W55" si="27">D32</f>
        <v>0</v>
      </c>
      <c r="E55" s="144">
        <f t="shared" si="27"/>
        <v>0</v>
      </c>
      <c r="F55" s="144">
        <f t="shared" si="27"/>
        <v>0</v>
      </c>
      <c r="G55" s="144">
        <f t="shared" si="27"/>
        <v>0</v>
      </c>
      <c r="H55" s="144">
        <f t="shared" si="27"/>
        <v>0</v>
      </c>
      <c r="I55" s="144">
        <f t="shared" si="27"/>
        <v>0</v>
      </c>
      <c r="J55" s="144">
        <f t="shared" si="27"/>
        <v>0</v>
      </c>
      <c r="K55" s="144">
        <f t="shared" si="27"/>
        <v>0</v>
      </c>
      <c r="L55" s="144">
        <f t="shared" si="27"/>
        <v>0</v>
      </c>
      <c r="M55" s="144">
        <f t="shared" si="27"/>
        <v>0</v>
      </c>
      <c r="N55" s="144">
        <f t="shared" si="27"/>
        <v>0</v>
      </c>
      <c r="O55" s="144">
        <f t="shared" si="27"/>
        <v>0</v>
      </c>
      <c r="P55" s="144">
        <f t="shared" si="27"/>
        <v>0</v>
      </c>
      <c r="Q55" s="144">
        <f t="shared" si="27"/>
        <v>0</v>
      </c>
      <c r="R55" s="144">
        <f t="shared" si="27"/>
        <v>0</v>
      </c>
      <c r="S55" s="144">
        <f t="shared" si="27"/>
        <v>0</v>
      </c>
      <c r="T55" s="144">
        <f t="shared" si="27"/>
        <v>0</v>
      </c>
      <c r="U55" s="144">
        <f t="shared" si="27"/>
        <v>0</v>
      </c>
      <c r="V55" s="144">
        <f t="shared" si="27"/>
        <v>0</v>
      </c>
      <c r="W55" s="144">
        <f t="shared" si="27"/>
        <v>0</v>
      </c>
    </row>
    <row r="56" spans="1:23" s="57" customFormat="1" ht="12" x14ac:dyDescent="0.3">
      <c r="A56" s="145" t="s">
        <v>499</v>
      </c>
      <c r="B56" s="146"/>
      <c r="C56" s="147">
        <f>C54-C55</f>
        <v>0</v>
      </c>
      <c r="D56" s="147">
        <f t="shared" ref="D56:W56" si="28">D54-D55</f>
        <v>0</v>
      </c>
      <c r="E56" s="147">
        <f t="shared" si="28"/>
        <v>0</v>
      </c>
      <c r="F56" s="147">
        <f t="shared" si="28"/>
        <v>0</v>
      </c>
      <c r="G56" s="147">
        <f t="shared" si="28"/>
        <v>0</v>
      </c>
      <c r="H56" s="147">
        <f t="shared" si="28"/>
        <v>0</v>
      </c>
      <c r="I56" s="147">
        <f t="shared" si="28"/>
        <v>0</v>
      </c>
      <c r="J56" s="147">
        <f t="shared" si="28"/>
        <v>0</v>
      </c>
      <c r="K56" s="147">
        <f t="shared" si="28"/>
        <v>0</v>
      </c>
      <c r="L56" s="147">
        <f t="shared" si="28"/>
        <v>0</v>
      </c>
      <c r="M56" s="147">
        <f t="shared" si="28"/>
        <v>0</v>
      </c>
      <c r="N56" s="147">
        <f t="shared" si="28"/>
        <v>0</v>
      </c>
      <c r="O56" s="147">
        <f t="shared" si="28"/>
        <v>0</v>
      </c>
      <c r="P56" s="147">
        <f t="shared" si="28"/>
        <v>0</v>
      </c>
      <c r="Q56" s="147">
        <f t="shared" si="28"/>
        <v>0</v>
      </c>
      <c r="R56" s="147">
        <f t="shared" si="28"/>
        <v>0</v>
      </c>
      <c r="S56" s="147">
        <f t="shared" si="28"/>
        <v>0</v>
      </c>
      <c r="T56" s="147">
        <f t="shared" si="28"/>
        <v>0</v>
      </c>
      <c r="U56" s="147">
        <f t="shared" si="28"/>
        <v>0</v>
      </c>
      <c r="V56" s="147">
        <f t="shared" si="28"/>
        <v>0</v>
      </c>
      <c r="W56" s="147">
        <f t="shared" si="28"/>
        <v>0</v>
      </c>
    </row>
    <row r="57" spans="1:23" s="57" customFormat="1" ht="12.6" thickBot="1" x14ac:dyDescent="0.35">
      <c r="A57" s="108" t="s">
        <v>500</v>
      </c>
      <c r="B57" s="209"/>
      <c r="C57" s="207" t="str">
        <f>IFERROR((C56/C55)," ")</f>
        <v xml:space="preserve"> </v>
      </c>
      <c r="D57" s="207" t="str">
        <f t="shared" ref="D57:W57" si="29">IFERROR((D56/D55)," ")</f>
        <v xml:space="preserve"> </v>
      </c>
      <c r="E57" s="207" t="str">
        <f t="shared" si="29"/>
        <v xml:space="preserve"> </v>
      </c>
      <c r="F57" s="207" t="str">
        <f t="shared" si="29"/>
        <v xml:space="preserve"> </v>
      </c>
      <c r="G57" s="207" t="str">
        <f t="shared" si="29"/>
        <v xml:space="preserve"> </v>
      </c>
      <c r="H57" s="207" t="str">
        <f t="shared" si="29"/>
        <v xml:space="preserve"> </v>
      </c>
      <c r="I57" s="207" t="str">
        <f t="shared" si="29"/>
        <v xml:space="preserve"> </v>
      </c>
      <c r="J57" s="207" t="str">
        <f t="shared" si="29"/>
        <v xml:space="preserve"> </v>
      </c>
      <c r="K57" s="207" t="str">
        <f t="shared" si="29"/>
        <v xml:space="preserve"> </v>
      </c>
      <c r="L57" s="207" t="str">
        <f t="shared" si="29"/>
        <v xml:space="preserve"> </v>
      </c>
      <c r="M57" s="207" t="str">
        <f t="shared" si="29"/>
        <v xml:space="preserve"> </v>
      </c>
      <c r="N57" s="207" t="str">
        <f t="shared" si="29"/>
        <v xml:space="preserve"> </v>
      </c>
      <c r="O57" s="207" t="str">
        <f t="shared" si="29"/>
        <v xml:space="preserve"> </v>
      </c>
      <c r="P57" s="207" t="str">
        <f t="shared" si="29"/>
        <v xml:space="preserve"> </v>
      </c>
      <c r="Q57" s="207" t="str">
        <f t="shared" si="29"/>
        <v xml:space="preserve"> </v>
      </c>
      <c r="R57" s="207" t="str">
        <f t="shared" si="29"/>
        <v xml:space="preserve"> </v>
      </c>
      <c r="S57" s="207" t="str">
        <f t="shared" si="29"/>
        <v xml:space="preserve"> </v>
      </c>
      <c r="T57" s="207" t="str">
        <f t="shared" si="29"/>
        <v xml:space="preserve"> </v>
      </c>
      <c r="U57" s="207" t="str">
        <f t="shared" si="29"/>
        <v xml:space="preserve"> </v>
      </c>
      <c r="V57" s="207" t="str">
        <f t="shared" si="29"/>
        <v xml:space="preserve"> </v>
      </c>
      <c r="W57" s="207" t="str">
        <f t="shared" si="29"/>
        <v xml:space="preserve"> </v>
      </c>
    </row>
    <row r="58" spans="1:23" ht="15" thickTop="1" x14ac:dyDescent="0.35"/>
    <row r="59" spans="1:23" s="4" customFormat="1" ht="16.2" x14ac:dyDescent="0.35">
      <c r="A59" s="635" t="s">
        <v>501</v>
      </c>
      <c r="B59" s="636"/>
      <c r="C59" s="636"/>
      <c r="D59" s="636"/>
      <c r="E59" s="636"/>
      <c r="F59" s="636"/>
      <c r="G59" s="636"/>
      <c r="H59" s="636"/>
      <c r="I59" s="636"/>
      <c r="J59" s="636"/>
      <c r="K59" s="636"/>
      <c r="L59" s="636"/>
      <c r="M59" s="636"/>
      <c r="N59" s="636"/>
      <c r="O59" s="636"/>
      <c r="P59" s="636"/>
      <c r="Q59" s="636"/>
      <c r="R59" s="636"/>
      <c r="S59" s="636"/>
      <c r="T59" s="636"/>
      <c r="U59" s="636"/>
      <c r="V59" s="636"/>
      <c r="W59" s="636"/>
    </row>
    <row r="60" spans="1:23" s="8" customFormat="1" ht="24" x14ac:dyDescent="0.35">
      <c r="B60" s="9" t="s">
        <v>25</v>
      </c>
      <c r="C60" s="9" t="str">
        <f>"Coût annuel estimé      "&amp;C$6</f>
        <v>Coût annuel estimé      Da</v>
      </c>
      <c r="D60" s="9" t="str">
        <f>"Coût annuel estimé      "&amp;D$6</f>
        <v>Coût annuel estimé      Db</v>
      </c>
      <c r="E60" s="9" t="str">
        <f>"Coût annuel estimé      "&amp;E$6</f>
        <v>Coût annuel estimé      Dc</v>
      </c>
      <c r="F60" s="9" t="str">
        <f>"Coût annuel estimé      "&amp;F$6</f>
        <v>Coût annuel estimé      Dc1</v>
      </c>
      <c r="G60" s="9" t="str">
        <f t="shared" ref="G60:W60" si="30">"Coût annuel estimé      "&amp;G$6</f>
        <v>Coût annuel estimé      Dd</v>
      </c>
      <c r="H60" s="9" t="str">
        <f t="shared" si="30"/>
        <v>Coût annuel estimé      De</v>
      </c>
      <c r="I60" s="300" t="str">
        <f t="shared" si="30"/>
        <v>Coût annuel estimé      BT1</v>
      </c>
      <c r="J60" s="300" t="str">
        <f t="shared" si="30"/>
        <v>Coût annuel estimé      BT2</v>
      </c>
      <c r="K60" s="300" t="str">
        <f t="shared" si="30"/>
        <v>Coût annuel estimé      BT3</v>
      </c>
      <c r="L60" s="300" t="str">
        <f t="shared" si="30"/>
        <v>Coût annuel estimé      BT4</v>
      </c>
      <c r="M60" s="300" t="str">
        <f t="shared" si="30"/>
        <v>Coût annuel estimé      BT5</v>
      </c>
      <c r="N60" s="300" t="str">
        <f t="shared" si="30"/>
        <v>Coût annuel estimé      BT6</v>
      </c>
      <c r="O60" s="300" t="str">
        <f t="shared" si="30"/>
        <v>Coût annuel estimé      P_DcPAC</v>
      </c>
      <c r="P60" s="300" t="str">
        <f t="shared" si="30"/>
        <v>Coût annuel estimé      BT8</v>
      </c>
      <c r="Q60" s="300" t="str">
        <f t="shared" si="30"/>
        <v>Coût annuel estimé      P_DcVE2</v>
      </c>
      <c r="R60" s="300" t="str">
        <f t="shared" si="30"/>
        <v>Coût annuel estimé      BT10</v>
      </c>
      <c r="S60" s="300" t="str">
        <f t="shared" si="30"/>
        <v>Coût annuel estimé      P_DcVE1</v>
      </c>
      <c r="T60" s="300" t="str">
        <f t="shared" si="30"/>
        <v>Coût annuel estimé      BT12</v>
      </c>
      <c r="U60" s="300" t="str">
        <f t="shared" si="30"/>
        <v>Coût annuel estimé      P_DcVEPAC</v>
      </c>
      <c r="V60" s="300" t="str">
        <f t="shared" si="30"/>
        <v>Coût annuel estimé      BT14</v>
      </c>
      <c r="W60" s="300" t="str">
        <f t="shared" si="30"/>
        <v>Coût annuel estimé      BT15</v>
      </c>
    </row>
    <row r="61" spans="1:23" x14ac:dyDescent="0.35">
      <c r="A61" s="201" t="s">
        <v>11</v>
      </c>
      <c r="B61" s="208"/>
      <c r="C61" s="7">
        <f>SUM(C62:C65)</f>
        <v>0</v>
      </c>
      <c r="D61" s="7">
        <f t="shared" ref="D61:W61" si="31">SUM(D62:D65)</f>
        <v>0</v>
      </c>
      <c r="E61" s="7">
        <f t="shared" si="31"/>
        <v>0</v>
      </c>
      <c r="F61" s="7">
        <f t="shared" si="31"/>
        <v>0</v>
      </c>
      <c r="G61" s="7">
        <f t="shared" si="31"/>
        <v>0</v>
      </c>
      <c r="H61" s="7">
        <f t="shared" si="31"/>
        <v>0</v>
      </c>
      <c r="I61" s="7">
        <f t="shared" si="31"/>
        <v>0</v>
      </c>
      <c r="J61" s="7">
        <f t="shared" si="31"/>
        <v>0</v>
      </c>
      <c r="K61" s="7">
        <f t="shared" si="31"/>
        <v>0</v>
      </c>
      <c r="L61" s="7">
        <f t="shared" si="31"/>
        <v>0</v>
      </c>
      <c r="M61" s="7">
        <f t="shared" si="31"/>
        <v>0</v>
      </c>
      <c r="N61" s="7">
        <f t="shared" si="31"/>
        <v>0</v>
      </c>
      <c r="O61" s="7">
        <f t="shared" si="31"/>
        <v>0</v>
      </c>
      <c r="P61" s="7">
        <f t="shared" si="31"/>
        <v>0</v>
      </c>
      <c r="Q61" s="7">
        <f t="shared" si="31"/>
        <v>0</v>
      </c>
      <c r="R61" s="7">
        <f t="shared" si="31"/>
        <v>0</v>
      </c>
      <c r="S61" s="7">
        <f t="shared" si="31"/>
        <v>0</v>
      </c>
      <c r="T61" s="7">
        <f t="shared" si="31"/>
        <v>0</v>
      </c>
      <c r="U61" s="7">
        <f t="shared" si="31"/>
        <v>0</v>
      </c>
      <c r="V61" s="7">
        <f t="shared" si="31"/>
        <v>0</v>
      </c>
      <c r="W61" s="7">
        <f t="shared" si="31"/>
        <v>0</v>
      </c>
    </row>
    <row r="62" spans="1:23" x14ac:dyDescent="0.35">
      <c r="A62" s="51" t="s">
        <v>12</v>
      </c>
      <c r="B62" s="153"/>
      <c r="C62" s="153"/>
      <c r="D62" s="153"/>
      <c r="E62" s="153"/>
      <c r="F62" s="153"/>
      <c r="G62" s="153"/>
      <c r="H62" s="153"/>
      <c r="I62" s="153"/>
      <c r="J62" s="153"/>
      <c r="K62" s="153"/>
      <c r="L62" s="153"/>
      <c r="M62" s="153"/>
      <c r="N62" s="153"/>
      <c r="O62" s="153"/>
      <c r="P62" s="153"/>
      <c r="Q62" s="153"/>
      <c r="R62" s="153"/>
      <c r="S62" s="153"/>
      <c r="T62" s="153"/>
      <c r="U62" s="153"/>
      <c r="V62" s="153"/>
      <c r="W62" s="153"/>
    </row>
    <row r="63" spans="1:23" x14ac:dyDescent="0.35">
      <c r="A63" s="51" t="s">
        <v>253</v>
      </c>
      <c r="B63" s="490">
        <f>'TAB4.3.3'!$M$33</f>
        <v>0</v>
      </c>
      <c r="C63" s="7"/>
      <c r="D63" s="7"/>
      <c r="E63" s="7"/>
      <c r="F63" s="7"/>
      <c r="G63" s="7"/>
      <c r="H63" s="7"/>
      <c r="I63" s="7"/>
      <c r="J63" s="7"/>
      <c r="K63" s="7"/>
      <c r="L63" s="7"/>
      <c r="M63" s="7"/>
      <c r="N63" s="7"/>
      <c r="O63" s="7"/>
      <c r="P63" s="7"/>
      <c r="Q63" s="7"/>
      <c r="R63" s="7"/>
      <c r="S63" s="7"/>
      <c r="T63" s="7"/>
      <c r="U63" s="7"/>
      <c r="V63" s="7"/>
      <c r="W63" s="7"/>
    </row>
    <row r="64" spans="1:23" x14ac:dyDescent="0.35">
      <c r="A64" s="51" t="s">
        <v>267</v>
      </c>
      <c r="B64" s="488">
        <f>'TAB4.3.3'!$M$34</f>
        <v>0</v>
      </c>
      <c r="C64" s="7">
        <f>$B64*1</f>
        <v>0</v>
      </c>
      <c r="D64" s="7">
        <f t="shared" ref="D64:W64" si="32">$B64*1</f>
        <v>0</v>
      </c>
      <c r="E64" s="7">
        <f t="shared" si="32"/>
        <v>0</v>
      </c>
      <c r="F64" s="7">
        <f t="shared" si="32"/>
        <v>0</v>
      </c>
      <c r="G64" s="7">
        <f t="shared" si="32"/>
        <v>0</v>
      </c>
      <c r="H64" s="7">
        <f t="shared" si="32"/>
        <v>0</v>
      </c>
      <c r="I64" s="7">
        <f t="shared" si="32"/>
        <v>0</v>
      </c>
      <c r="J64" s="7">
        <f t="shared" si="32"/>
        <v>0</v>
      </c>
      <c r="K64" s="7">
        <f t="shared" si="32"/>
        <v>0</v>
      </c>
      <c r="L64" s="7">
        <f t="shared" si="32"/>
        <v>0</v>
      </c>
      <c r="M64" s="7">
        <f t="shared" si="32"/>
        <v>0</v>
      </c>
      <c r="N64" s="7">
        <f t="shared" si="32"/>
        <v>0</v>
      </c>
      <c r="O64" s="7">
        <f t="shared" si="32"/>
        <v>0</v>
      </c>
      <c r="P64" s="7">
        <f t="shared" si="32"/>
        <v>0</v>
      </c>
      <c r="Q64" s="7">
        <f t="shared" si="32"/>
        <v>0</v>
      </c>
      <c r="R64" s="7">
        <f t="shared" si="32"/>
        <v>0</v>
      </c>
      <c r="S64" s="7">
        <f t="shared" si="32"/>
        <v>0</v>
      </c>
      <c r="T64" s="7">
        <f t="shared" si="32"/>
        <v>0</v>
      </c>
      <c r="U64" s="7">
        <f t="shared" si="32"/>
        <v>0</v>
      </c>
      <c r="V64" s="7">
        <f t="shared" si="32"/>
        <v>0</v>
      </c>
      <c r="W64" s="7">
        <f t="shared" si="32"/>
        <v>0</v>
      </c>
    </row>
    <row r="65" spans="1:23" x14ac:dyDescent="0.35">
      <c r="A65" s="51" t="s">
        <v>92</v>
      </c>
      <c r="B65" s="490"/>
      <c r="C65" s="7">
        <f t="shared" ref="C65:W65" si="33">SUM(C66:C69)</f>
        <v>0</v>
      </c>
      <c r="D65" s="7">
        <f t="shared" si="33"/>
        <v>0</v>
      </c>
      <c r="E65" s="7">
        <f t="shared" si="33"/>
        <v>0</v>
      </c>
      <c r="F65" s="7">
        <f t="shared" si="33"/>
        <v>0</v>
      </c>
      <c r="G65" s="7">
        <f t="shared" si="33"/>
        <v>0</v>
      </c>
      <c r="H65" s="7">
        <f t="shared" si="33"/>
        <v>0</v>
      </c>
      <c r="I65" s="7">
        <f t="shared" si="33"/>
        <v>0</v>
      </c>
      <c r="J65" s="7">
        <f t="shared" si="33"/>
        <v>0</v>
      </c>
      <c r="K65" s="7">
        <f t="shared" si="33"/>
        <v>0</v>
      </c>
      <c r="L65" s="7">
        <f t="shared" si="33"/>
        <v>0</v>
      </c>
      <c r="M65" s="7">
        <f t="shared" si="33"/>
        <v>0</v>
      </c>
      <c r="N65" s="7">
        <f t="shared" si="33"/>
        <v>0</v>
      </c>
      <c r="O65" s="7">
        <f t="shared" si="33"/>
        <v>0</v>
      </c>
      <c r="P65" s="7">
        <f t="shared" si="33"/>
        <v>0</v>
      </c>
      <c r="Q65" s="7">
        <f t="shared" si="33"/>
        <v>0</v>
      </c>
      <c r="R65" s="7">
        <f t="shared" si="33"/>
        <v>0</v>
      </c>
      <c r="S65" s="7">
        <f t="shared" si="33"/>
        <v>0</v>
      </c>
      <c r="T65" s="7">
        <f t="shared" si="33"/>
        <v>0</v>
      </c>
      <c r="U65" s="7">
        <f t="shared" si="33"/>
        <v>0</v>
      </c>
      <c r="V65" s="7">
        <f t="shared" si="33"/>
        <v>0</v>
      </c>
      <c r="W65" s="7">
        <f t="shared" si="33"/>
        <v>0</v>
      </c>
    </row>
    <row r="66" spans="1:23" x14ac:dyDescent="0.35">
      <c r="A66" s="52" t="s">
        <v>87</v>
      </c>
      <c r="B66" s="490">
        <f>'TAB4.3.3'!$M$39</f>
        <v>0</v>
      </c>
      <c r="C66" s="7">
        <f>$B66*C$7</f>
        <v>0</v>
      </c>
      <c r="D66" s="7">
        <f t="shared" ref="D66:W66" si="34">$B66*D$7</f>
        <v>0</v>
      </c>
      <c r="E66" s="7">
        <f t="shared" si="34"/>
        <v>0</v>
      </c>
      <c r="F66" s="7">
        <f t="shared" si="34"/>
        <v>0</v>
      </c>
      <c r="G66" s="7">
        <f t="shared" si="34"/>
        <v>0</v>
      </c>
      <c r="H66" s="7">
        <f t="shared" si="34"/>
        <v>0</v>
      </c>
      <c r="I66" s="7">
        <f t="shared" si="34"/>
        <v>0</v>
      </c>
      <c r="J66" s="7">
        <f t="shared" si="34"/>
        <v>0</v>
      </c>
      <c r="K66" s="7">
        <f t="shared" si="34"/>
        <v>0</v>
      </c>
      <c r="L66" s="7">
        <f t="shared" si="34"/>
        <v>0</v>
      </c>
      <c r="M66" s="7">
        <f t="shared" si="34"/>
        <v>0</v>
      </c>
      <c r="N66" s="7">
        <f t="shared" si="34"/>
        <v>0</v>
      </c>
      <c r="O66" s="7">
        <f t="shared" si="34"/>
        <v>0</v>
      </c>
      <c r="P66" s="7">
        <f t="shared" si="34"/>
        <v>0</v>
      </c>
      <c r="Q66" s="7">
        <f t="shared" si="34"/>
        <v>0</v>
      </c>
      <c r="R66" s="7">
        <f t="shared" si="34"/>
        <v>0</v>
      </c>
      <c r="S66" s="7">
        <f t="shared" si="34"/>
        <v>0</v>
      </c>
      <c r="T66" s="7">
        <f t="shared" si="34"/>
        <v>0</v>
      </c>
      <c r="U66" s="7">
        <f t="shared" si="34"/>
        <v>0</v>
      </c>
      <c r="V66" s="7">
        <f t="shared" si="34"/>
        <v>0</v>
      </c>
      <c r="W66" s="7">
        <f t="shared" si="34"/>
        <v>0</v>
      </c>
    </row>
    <row r="67" spans="1:23" x14ac:dyDescent="0.35">
      <c r="A67" s="52" t="s">
        <v>88</v>
      </c>
      <c r="B67" s="490">
        <f>'TAB4.3.3'!$M$40</f>
        <v>0</v>
      </c>
      <c r="C67" s="7">
        <f>$B67*C$8</f>
        <v>0</v>
      </c>
      <c r="D67" s="7">
        <f t="shared" ref="D67:W67" si="35">$B67*D$8</f>
        <v>0</v>
      </c>
      <c r="E67" s="7">
        <f t="shared" si="35"/>
        <v>0</v>
      </c>
      <c r="F67" s="7">
        <f t="shared" si="35"/>
        <v>0</v>
      </c>
      <c r="G67" s="7">
        <f t="shared" si="35"/>
        <v>0</v>
      </c>
      <c r="H67" s="7">
        <f t="shared" si="35"/>
        <v>0</v>
      </c>
      <c r="I67" s="7">
        <f t="shared" si="35"/>
        <v>0</v>
      </c>
      <c r="J67" s="7">
        <f t="shared" si="35"/>
        <v>0</v>
      </c>
      <c r="K67" s="7">
        <f t="shared" si="35"/>
        <v>0</v>
      </c>
      <c r="L67" s="7">
        <f t="shared" si="35"/>
        <v>0</v>
      </c>
      <c r="M67" s="7">
        <f t="shared" si="35"/>
        <v>0</v>
      </c>
      <c r="N67" s="7">
        <f t="shared" si="35"/>
        <v>0</v>
      </c>
      <c r="O67" s="7">
        <f t="shared" si="35"/>
        <v>0</v>
      </c>
      <c r="P67" s="7">
        <f t="shared" si="35"/>
        <v>0</v>
      </c>
      <c r="Q67" s="7">
        <f t="shared" si="35"/>
        <v>0</v>
      </c>
      <c r="R67" s="7">
        <f t="shared" si="35"/>
        <v>0</v>
      </c>
      <c r="S67" s="7">
        <f t="shared" si="35"/>
        <v>0</v>
      </c>
      <c r="T67" s="7">
        <f t="shared" si="35"/>
        <v>0</v>
      </c>
      <c r="U67" s="7">
        <f t="shared" si="35"/>
        <v>0</v>
      </c>
      <c r="V67" s="7">
        <f t="shared" si="35"/>
        <v>0</v>
      </c>
      <c r="W67" s="7">
        <f t="shared" si="35"/>
        <v>0</v>
      </c>
    </row>
    <row r="68" spans="1:23" x14ac:dyDescent="0.35">
      <c r="A68" s="52" t="s">
        <v>15</v>
      </c>
      <c r="B68" s="490">
        <f>'TAB4.3.3'!$M$41</f>
        <v>0</v>
      </c>
      <c r="C68" s="7">
        <f>$B68*C$9</f>
        <v>0</v>
      </c>
      <c r="D68" s="7">
        <f t="shared" ref="D68:W68" si="36">$B68*D$9</f>
        <v>0</v>
      </c>
      <c r="E68" s="7">
        <f t="shared" si="36"/>
        <v>0</v>
      </c>
      <c r="F68" s="7">
        <f t="shared" si="36"/>
        <v>0</v>
      </c>
      <c r="G68" s="7">
        <f t="shared" si="36"/>
        <v>0</v>
      </c>
      <c r="H68" s="7">
        <f t="shared" si="36"/>
        <v>0</v>
      </c>
      <c r="I68" s="7">
        <f t="shared" si="36"/>
        <v>0</v>
      </c>
      <c r="J68" s="7">
        <f t="shared" si="36"/>
        <v>0</v>
      </c>
      <c r="K68" s="7">
        <f t="shared" si="36"/>
        <v>0</v>
      </c>
      <c r="L68" s="7">
        <f t="shared" si="36"/>
        <v>0</v>
      </c>
      <c r="M68" s="7">
        <f t="shared" si="36"/>
        <v>0</v>
      </c>
      <c r="N68" s="7">
        <f t="shared" si="36"/>
        <v>0</v>
      </c>
      <c r="O68" s="7">
        <f t="shared" si="36"/>
        <v>0</v>
      </c>
      <c r="P68" s="7">
        <f t="shared" si="36"/>
        <v>0</v>
      </c>
      <c r="Q68" s="7">
        <f t="shared" si="36"/>
        <v>0</v>
      </c>
      <c r="R68" s="7">
        <f t="shared" si="36"/>
        <v>0</v>
      </c>
      <c r="S68" s="7">
        <f t="shared" si="36"/>
        <v>0</v>
      </c>
      <c r="T68" s="7">
        <f t="shared" si="36"/>
        <v>0</v>
      </c>
      <c r="U68" s="7">
        <f t="shared" si="36"/>
        <v>0</v>
      </c>
      <c r="V68" s="7">
        <f t="shared" si="36"/>
        <v>0</v>
      </c>
      <c r="W68" s="7">
        <f t="shared" si="36"/>
        <v>0</v>
      </c>
    </row>
    <row r="69" spans="1:23" x14ac:dyDescent="0.35">
      <c r="A69" s="52" t="s">
        <v>89</v>
      </c>
      <c r="B69" s="490">
        <f>'TAB4.3.3'!$M$42</f>
        <v>0</v>
      </c>
      <c r="C69" s="7">
        <f>$B69*C$10</f>
        <v>0</v>
      </c>
      <c r="D69" s="7">
        <f t="shared" ref="D69:W69" si="37">$B69*D$10</f>
        <v>0</v>
      </c>
      <c r="E69" s="7">
        <f t="shared" si="37"/>
        <v>0</v>
      </c>
      <c r="F69" s="7">
        <f t="shared" si="37"/>
        <v>0</v>
      </c>
      <c r="G69" s="7">
        <f t="shared" si="37"/>
        <v>0</v>
      </c>
      <c r="H69" s="7">
        <f t="shared" si="37"/>
        <v>0</v>
      </c>
      <c r="I69" s="7">
        <f t="shared" si="37"/>
        <v>0</v>
      </c>
      <c r="J69" s="7">
        <f t="shared" si="37"/>
        <v>0</v>
      </c>
      <c r="K69" s="7">
        <f t="shared" si="37"/>
        <v>0</v>
      </c>
      <c r="L69" s="7">
        <f t="shared" si="37"/>
        <v>0</v>
      </c>
      <c r="M69" s="7">
        <f t="shared" si="37"/>
        <v>0</v>
      </c>
      <c r="N69" s="7">
        <f t="shared" si="37"/>
        <v>0</v>
      </c>
      <c r="O69" s="7">
        <f t="shared" si="37"/>
        <v>0</v>
      </c>
      <c r="P69" s="7">
        <f t="shared" si="37"/>
        <v>0</v>
      </c>
      <c r="Q69" s="7">
        <f t="shared" si="37"/>
        <v>0</v>
      </c>
      <c r="R69" s="7">
        <f t="shared" si="37"/>
        <v>0</v>
      </c>
      <c r="S69" s="7">
        <f t="shared" si="37"/>
        <v>0</v>
      </c>
      <c r="T69" s="7">
        <f t="shared" si="37"/>
        <v>0</v>
      </c>
      <c r="U69" s="7">
        <f t="shared" si="37"/>
        <v>0</v>
      </c>
      <c r="V69" s="7">
        <f t="shared" si="37"/>
        <v>0</v>
      </c>
      <c r="W69" s="7">
        <f t="shared" si="37"/>
        <v>0</v>
      </c>
    </row>
    <row r="70" spans="1:23" x14ac:dyDescent="0.35">
      <c r="A70" s="298" t="s">
        <v>18</v>
      </c>
      <c r="B70" s="490">
        <f>'TAB4.3.3'!$M$43</f>
        <v>0</v>
      </c>
      <c r="C70" s="7">
        <f>$B70*C$11</f>
        <v>0</v>
      </c>
      <c r="D70" s="7">
        <f t="shared" ref="D70:W70" si="38">$B70*D$11</f>
        <v>0</v>
      </c>
      <c r="E70" s="7">
        <f t="shared" si="38"/>
        <v>0</v>
      </c>
      <c r="F70" s="7">
        <f t="shared" si="38"/>
        <v>0</v>
      </c>
      <c r="G70" s="7">
        <f t="shared" si="38"/>
        <v>0</v>
      </c>
      <c r="H70" s="7">
        <f t="shared" si="38"/>
        <v>0</v>
      </c>
      <c r="I70" s="7">
        <f t="shared" si="38"/>
        <v>0</v>
      </c>
      <c r="J70" s="7">
        <f t="shared" si="38"/>
        <v>0</v>
      </c>
      <c r="K70" s="7">
        <f t="shared" si="38"/>
        <v>0</v>
      </c>
      <c r="L70" s="7">
        <f t="shared" si="38"/>
        <v>0</v>
      </c>
      <c r="M70" s="7">
        <f t="shared" si="38"/>
        <v>0</v>
      </c>
      <c r="N70" s="7">
        <f t="shared" si="38"/>
        <v>0</v>
      </c>
      <c r="O70" s="7">
        <f t="shared" si="38"/>
        <v>0</v>
      </c>
      <c r="P70" s="7">
        <f t="shared" si="38"/>
        <v>0</v>
      </c>
      <c r="Q70" s="7">
        <f t="shared" si="38"/>
        <v>0</v>
      </c>
      <c r="R70" s="7">
        <f t="shared" si="38"/>
        <v>0</v>
      </c>
      <c r="S70" s="7">
        <f t="shared" si="38"/>
        <v>0</v>
      </c>
      <c r="T70" s="7">
        <f t="shared" si="38"/>
        <v>0</v>
      </c>
      <c r="U70" s="7">
        <f t="shared" si="38"/>
        <v>0</v>
      </c>
      <c r="V70" s="7">
        <f t="shared" si="38"/>
        <v>0</v>
      </c>
      <c r="W70" s="7">
        <f t="shared" si="38"/>
        <v>0</v>
      </c>
    </row>
    <row r="71" spans="1:23" x14ac:dyDescent="0.35">
      <c r="A71" s="201" t="s">
        <v>90</v>
      </c>
      <c r="B71" s="490"/>
      <c r="C71" s="7">
        <f>SUM(C72:C74)</f>
        <v>0</v>
      </c>
      <c r="D71" s="7">
        <f t="shared" ref="D71:W71" si="39">SUM(D72:D74)</f>
        <v>0</v>
      </c>
      <c r="E71" s="7">
        <f t="shared" si="39"/>
        <v>0</v>
      </c>
      <c r="F71" s="7">
        <f t="shared" si="39"/>
        <v>0</v>
      </c>
      <c r="G71" s="7">
        <f t="shared" si="39"/>
        <v>0</v>
      </c>
      <c r="H71" s="7">
        <f t="shared" si="39"/>
        <v>0</v>
      </c>
      <c r="I71" s="7">
        <f t="shared" si="39"/>
        <v>0</v>
      </c>
      <c r="J71" s="7">
        <f t="shared" si="39"/>
        <v>0</v>
      </c>
      <c r="K71" s="7">
        <f t="shared" si="39"/>
        <v>0</v>
      </c>
      <c r="L71" s="7">
        <f t="shared" si="39"/>
        <v>0</v>
      </c>
      <c r="M71" s="7">
        <f t="shared" si="39"/>
        <v>0</v>
      </c>
      <c r="N71" s="7">
        <f t="shared" si="39"/>
        <v>0</v>
      </c>
      <c r="O71" s="7">
        <f t="shared" si="39"/>
        <v>0</v>
      </c>
      <c r="P71" s="7">
        <f t="shared" si="39"/>
        <v>0</v>
      </c>
      <c r="Q71" s="7">
        <f t="shared" si="39"/>
        <v>0</v>
      </c>
      <c r="R71" s="7">
        <f t="shared" si="39"/>
        <v>0</v>
      </c>
      <c r="S71" s="7">
        <f t="shared" si="39"/>
        <v>0</v>
      </c>
      <c r="T71" s="7">
        <f t="shared" si="39"/>
        <v>0</v>
      </c>
      <c r="U71" s="7">
        <f t="shared" si="39"/>
        <v>0</v>
      </c>
      <c r="V71" s="7">
        <f t="shared" si="39"/>
        <v>0</v>
      </c>
      <c r="W71" s="7">
        <f t="shared" si="39"/>
        <v>0</v>
      </c>
    </row>
    <row r="72" spans="1:23" x14ac:dyDescent="0.35">
      <c r="A72" s="51" t="s">
        <v>4</v>
      </c>
      <c r="B72" s="490">
        <f>'TAB4.3.3'!$M$45</f>
        <v>0</v>
      </c>
      <c r="C72" s="7">
        <f>$B72*C$11</f>
        <v>0</v>
      </c>
      <c r="D72" s="7">
        <f t="shared" ref="D72:W75" si="40">$B72*D$11</f>
        <v>0</v>
      </c>
      <c r="E72" s="7">
        <f t="shared" si="40"/>
        <v>0</v>
      </c>
      <c r="F72" s="7">
        <f t="shared" si="40"/>
        <v>0</v>
      </c>
      <c r="G72" s="7">
        <f t="shared" si="40"/>
        <v>0</v>
      </c>
      <c r="H72" s="7">
        <f t="shared" si="40"/>
        <v>0</v>
      </c>
      <c r="I72" s="7">
        <f t="shared" si="40"/>
        <v>0</v>
      </c>
      <c r="J72" s="7">
        <f t="shared" si="40"/>
        <v>0</v>
      </c>
      <c r="K72" s="7">
        <f t="shared" si="40"/>
        <v>0</v>
      </c>
      <c r="L72" s="7">
        <f t="shared" si="40"/>
        <v>0</v>
      </c>
      <c r="M72" s="7">
        <f t="shared" si="40"/>
        <v>0</v>
      </c>
      <c r="N72" s="7">
        <f t="shared" si="40"/>
        <v>0</v>
      </c>
      <c r="O72" s="7">
        <f t="shared" si="40"/>
        <v>0</v>
      </c>
      <c r="P72" s="7">
        <f t="shared" si="40"/>
        <v>0</v>
      </c>
      <c r="Q72" s="7">
        <f t="shared" si="40"/>
        <v>0</v>
      </c>
      <c r="R72" s="7">
        <f t="shared" si="40"/>
        <v>0</v>
      </c>
      <c r="S72" s="7">
        <f t="shared" si="40"/>
        <v>0</v>
      </c>
      <c r="T72" s="7">
        <f t="shared" si="40"/>
        <v>0</v>
      </c>
      <c r="U72" s="7">
        <f t="shared" si="40"/>
        <v>0</v>
      </c>
      <c r="V72" s="7">
        <f t="shared" si="40"/>
        <v>0</v>
      </c>
      <c r="W72" s="7">
        <f t="shared" si="40"/>
        <v>0</v>
      </c>
    </row>
    <row r="73" spans="1:23" x14ac:dyDescent="0.35">
      <c r="A73" s="51" t="s">
        <v>106</v>
      </c>
      <c r="B73" s="490">
        <f>'TAB4.3.3'!$M$46</f>
        <v>0</v>
      </c>
      <c r="C73" s="7">
        <f>$B73*C$11</f>
        <v>0</v>
      </c>
      <c r="D73" s="7">
        <f t="shared" si="40"/>
        <v>0</v>
      </c>
      <c r="E73" s="7">
        <f t="shared" si="40"/>
        <v>0</v>
      </c>
      <c r="F73" s="7">
        <f t="shared" si="40"/>
        <v>0</v>
      </c>
      <c r="G73" s="7">
        <f t="shared" si="40"/>
        <v>0</v>
      </c>
      <c r="H73" s="7">
        <f t="shared" si="40"/>
        <v>0</v>
      </c>
      <c r="I73" s="7">
        <f t="shared" si="40"/>
        <v>0</v>
      </c>
      <c r="J73" s="7">
        <f t="shared" si="40"/>
        <v>0</v>
      </c>
      <c r="K73" s="7">
        <f t="shared" si="40"/>
        <v>0</v>
      </c>
      <c r="L73" s="7">
        <f t="shared" si="40"/>
        <v>0</v>
      </c>
      <c r="M73" s="7">
        <f t="shared" si="40"/>
        <v>0</v>
      </c>
      <c r="N73" s="7">
        <f t="shared" si="40"/>
        <v>0</v>
      </c>
      <c r="O73" s="7">
        <f t="shared" si="40"/>
        <v>0</v>
      </c>
      <c r="P73" s="7">
        <f t="shared" si="40"/>
        <v>0</v>
      </c>
      <c r="Q73" s="7">
        <f t="shared" si="40"/>
        <v>0</v>
      </c>
      <c r="R73" s="7">
        <f t="shared" si="40"/>
        <v>0</v>
      </c>
      <c r="S73" s="7">
        <f t="shared" si="40"/>
        <v>0</v>
      </c>
      <c r="T73" s="7">
        <f t="shared" si="40"/>
        <v>0</v>
      </c>
      <c r="U73" s="7">
        <f t="shared" si="40"/>
        <v>0</v>
      </c>
      <c r="V73" s="7">
        <f t="shared" si="40"/>
        <v>0</v>
      </c>
      <c r="W73" s="7">
        <f t="shared" si="40"/>
        <v>0</v>
      </c>
    </row>
    <row r="74" spans="1:23" x14ac:dyDescent="0.35">
      <c r="A74" s="51" t="s">
        <v>108</v>
      </c>
      <c r="B74" s="490">
        <f>'TAB4.3.3'!$M$47</f>
        <v>0</v>
      </c>
      <c r="C74" s="7">
        <f>$B74*C$11</f>
        <v>0</v>
      </c>
      <c r="D74" s="7">
        <f t="shared" si="40"/>
        <v>0</v>
      </c>
      <c r="E74" s="7">
        <f t="shared" si="40"/>
        <v>0</v>
      </c>
      <c r="F74" s="7">
        <f t="shared" si="40"/>
        <v>0</v>
      </c>
      <c r="G74" s="7">
        <f t="shared" si="40"/>
        <v>0</v>
      </c>
      <c r="H74" s="7">
        <f t="shared" si="40"/>
        <v>0</v>
      </c>
      <c r="I74" s="7">
        <f t="shared" si="40"/>
        <v>0</v>
      </c>
      <c r="J74" s="7">
        <f t="shared" si="40"/>
        <v>0</v>
      </c>
      <c r="K74" s="7">
        <f t="shared" si="40"/>
        <v>0</v>
      </c>
      <c r="L74" s="7">
        <f t="shared" si="40"/>
        <v>0</v>
      </c>
      <c r="M74" s="7">
        <f t="shared" si="40"/>
        <v>0</v>
      </c>
      <c r="N74" s="7">
        <f t="shared" si="40"/>
        <v>0</v>
      </c>
      <c r="O74" s="7">
        <f t="shared" si="40"/>
        <v>0</v>
      </c>
      <c r="P74" s="7">
        <f t="shared" si="40"/>
        <v>0</v>
      </c>
      <c r="Q74" s="7">
        <f t="shared" si="40"/>
        <v>0</v>
      </c>
      <c r="R74" s="7">
        <f t="shared" si="40"/>
        <v>0</v>
      </c>
      <c r="S74" s="7">
        <f t="shared" si="40"/>
        <v>0</v>
      </c>
      <c r="T74" s="7">
        <f t="shared" si="40"/>
        <v>0</v>
      </c>
      <c r="U74" s="7">
        <f t="shared" si="40"/>
        <v>0</v>
      </c>
      <c r="V74" s="7">
        <f t="shared" si="40"/>
        <v>0</v>
      </c>
      <c r="W74" s="7">
        <f t="shared" si="40"/>
        <v>0</v>
      </c>
    </row>
    <row r="75" spans="1:23" x14ac:dyDescent="0.35">
      <c r="A75" s="201" t="s">
        <v>91</v>
      </c>
      <c r="B75" s="490">
        <f>'TAB4.3.3'!$M$48</f>
        <v>0</v>
      </c>
      <c r="C75" s="7">
        <f>$B75*C$11</f>
        <v>0</v>
      </c>
      <c r="D75" s="7">
        <f t="shared" si="40"/>
        <v>0</v>
      </c>
      <c r="E75" s="7">
        <f t="shared" si="40"/>
        <v>0</v>
      </c>
      <c r="F75" s="7">
        <f t="shared" si="40"/>
        <v>0</v>
      </c>
      <c r="G75" s="7">
        <f t="shared" si="40"/>
        <v>0</v>
      </c>
      <c r="H75" s="7">
        <f t="shared" si="40"/>
        <v>0</v>
      </c>
      <c r="I75" s="7">
        <f t="shared" si="40"/>
        <v>0</v>
      </c>
      <c r="J75" s="7">
        <f t="shared" si="40"/>
        <v>0</v>
      </c>
      <c r="K75" s="7">
        <f t="shared" si="40"/>
        <v>0</v>
      </c>
      <c r="L75" s="7">
        <f t="shared" si="40"/>
        <v>0</v>
      </c>
      <c r="M75" s="7">
        <f t="shared" si="40"/>
        <v>0</v>
      </c>
      <c r="N75" s="7">
        <f t="shared" si="40"/>
        <v>0</v>
      </c>
      <c r="O75" s="7">
        <f t="shared" si="40"/>
        <v>0</v>
      </c>
      <c r="P75" s="7">
        <f t="shared" si="40"/>
        <v>0</v>
      </c>
      <c r="Q75" s="7">
        <f t="shared" si="40"/>
        <v>0</v>
      </c>
      <c r="R75" s="7">
        <f t="shared" si="40"/>
        <v>0</v>
      </c>
      <c r="S75" s="7">
        <f t="shared" si="40"/>
        <v>0</v>
      </c>
      <c r="T75" s="7">
        <f t="shared" si="40"/>
        <v>0</v>
      </c>
      <c r="U75" s="7">
        <f t="shared" si="40"/>
        <v>0</v>
      </c>
      <c r="V75" s="7">
        <f t="shared" si="40"/>
        <v>0</v>
      </c>
      <c r="W75" s="7">
        <f t="shared" si="40"/>
        <v>0</v>
      </c>
    </row>
    <row r="76" spans="1:23" s="4" customFormat="1" x14ac:dyDescent="0.35">
      <c r="A76" s="199" t="s">
        <v>17</v>
      </c>
      <c r="B76" s="200"/>
      <c r="C76" s="140">
        <f>C61+C70+C71+C75</f>
        <v>0</v>
      </c>
      <c r="D76" s="140">
        <f t="shared" ref="D76:W76" si="41">D61+D70+D71+D75</f>
        <v>0</v>
      </c>
      <c r="E76" s="140">
        <f t="shared" si="41"/>
        <v>0</v>
      </c>
      <c r="F76" s="140">
        <f t="shared" si="41"/>
        <v>0</v>
      </c>
      <c r="G76" s="140">
        <f t="shared" si="41"/>
        <v>0</v>
      </c>
      <c r="H76" s="140">
        <f t="shared" si="41"/>
        <v>0</v>
      </c>
      <c r="I76" s="301">
        <f t="shared" si="41"/>
        <v>0</v>
      </c>
      <c r="J76" s="301">
        <f t="shared" si="41"/>
        <v>0</v>
      </c>
      <c r="K76" s="301">
        <f t="shared" si="41"/>
        <v>0</v>
      </c>
      <c r="L76" s="301">
        <f t="shared" si="41"/>
        <v>0</v>
      </c>
      <c r="M76" s="301">
        <f t="shared" si="41"/>
        <v>0</v>
      </c>
      <c r="N76" s="301">
        <f t="shared" si="41"/>
        <v>0</v>
      </c>
      <c r="O76" s="301">
        <f t="shared" si="41"/>
        <v>0</v>
      </c>
      <c r="P76" s="301">
        <f t="shared" si="41"/>
        <v>0</v>
      </c>
      <c r="Q76" s="301">
        <f t="shared" si="41"/>
        <v>0</v>
      </c>
      <c r="R76" s="301">
        <f t="shared" si="41"/>
        <v>0</v>
      </c>
      <c r="S76" s="301">
        <f t="shared" si="41"/>
        <v>0</v>
      </c>
      <c r="T76" s="301">
        <f t="shared" si="41"/>
        <v>0</v>
      </c>
      <c r="U76" s="301">
        <f t="shared" si="41"/>
        <v>0</v>
      </c>
      <c r="V76" s="301">
        <f t="shared" si="41"/>
        <v>0</v>
      </c>
      <c r="W76" s="301">
        <f t="shared" si="41"/>
        <v>0</v>
      </c>
    </row>
    <row r="77" spans="1:23" s="4" customFormat="1" ht="12" x14ac:dyDescent="0.3">
      <c r="A77" s="20" t="s">
        <v>502</v>
      </c>
      <c r="C77" s="144">
        <f>C54</f>
        <v>0</v>
      </c>
      <c r="D77" s="144">
        <f t="shared" ref="D77:W77" si="42">D54</f>
        <v>0</v>
      </c>
      <c r="E77" s="144">
        <f t="shared" si="42"/>
        <v>0</v>
      </c>
      <c r="F77" s="144">
        <f t="shared" si="42"/>
        <v>0</v>
      </c>
      <c r="G77" s="144">
        <f t="shared" si="42"/>
        <v>0</v>
      </c>
      <c r="H77" s="144">
        <f t="shared" si="42"/>
        <v>0</v>
      </c>
      <c r="I77" s="144">
        <f t="shared" si="42"/>
        <v>0</v>
      </c>
      <c r="J77" s="144">
        <f t="shared" si="42"/>
        <v>0</v>
      </c>
      <c r="K77" s="144">
        <f t="shared" si="42"/>
        <v>0</v>
      </c>
      <c r="L77" s="144">
        <f t="shared" si="42"/>
        <v>0</v>
      </c>
      <c r="M77" s="144">
        <f t="shared" si="42"/>
        <v>0</v>
      </c>
      <c r="N77" s="144">
        <f t="shared" si="42"/>
        <v>0</v>
      </c>
      <c r="O77" s="144">
        <f t="shared" si="42"/>
        <v>0</v>
      </c>
      <c r="P77" s="144">
        <f t="shared" si="42"/>
        <v>0</v>
      </c>
      <c r="Q77" s="144">
        <f t="shared" si="42"/>
        <v>0</v>
      </c>
      <c r="R77" s="144">
        <f t="shared" si="42"/>
        <v>0</v>
      </c>
      <c r="S77" s="144">
        <f t="shared" si="42"/>
        <v>0</v>
      </c>
      <c r="T77" s="144">
        <f t="shared" si="42"/>
        <v>0</v>
      </c>
      <c r="U77" s="144">
        <f t="shared" si="42"/>
        <v>0</v>
      </c>
      <c r="V77" s="144">
        <f t="shared" si="42"/>
        <v>0</v>
      </c>
      <c r="W77" s="144">
        <f t="shared" si="42"/>
        <v>0</v>
      </c>
    </row>
    <row r="78" spans="1:23" s="57" customFormat="1" ht="12" x14ac:dyDescent="0.3">
      <c r="A78" s="145" t="s">
        <v>503</v>
      </c>
      <c r="B78" s="146"/>
      <c r="C78" s="147">
        <f>C76-C77</f>
        <v>0</v>
      </c>
      <c r="D78" s="147">
        <f t="shared" ref="D78:W78" si="43">D76-D77</f>
        <v>0</v>
      </c>
      <c r="E78" s="147">
        <f t="shared" si="43"/>
        <v>0</v>
      </c>
      <c r="F78" s="147">
        <f t="shared" si="43"/>
        <v>0</v>
      </c>
      <c r="G78" s="147">
        <f t="shared" si="43"/>
        <v>0</v>
      </c>
      <c r="H78" s="147">
        <f t="shared" si="43"/>
        <v>0</v>
      </c>
      <c r="I78" s="147">
        <f t="shared" si="43"/>
        <v>0</v>
      </c>
      <c r="J78" s="147">
        <f t="shared" si="43"/>
        <v>0</v>
      </c>
      <c r="K78" s="147">
        <f t="shared" si="43"/>
        <v>0</v>
      </c>
      <c r="L78" s="147">
        <f t="shared" si="43"/>
        <v>0</v>
      </c>
      <c r="M78" s="147">
        <f t="shared" si="43"/>
        <v>0</v>
      </c>
      <c r="N78" s="147">
        <f t="shared" si="43"/>
        <v>0</v>
      </c>
      <c r="O78" s="147">
        <f t="shared" si="43"/>
        <v>0</v>
      </c>
      <c r="P78" s="147">
        <f t="shared" si="43"/>
        <v>0</v>
      </c>
      <c r="Q78" s="147">
        <f t="shared" si="43"/>
        <v>0</v>
      </c>
      <c r="R78" s="147">
        <f t="shared" si="43"/>
        <v>0</v>
      </c>
      <c r="S78" s="147">
        <f t="shared" si="43"/>
        <v>0</v>
      </c>
      <c r="T78" s="147">
        <f t="shared" si="43"/>
        <v>0</v>
      </c>
      <c r="U78" s="147">
        <f t="shared" si="43"/>
        <v>0</v>
      </c>
      <c r="V78" s="147">
        <f t="shared" si="43"/>
        <v>0</v>
      </c>
      <c r="W78" s="147">
        <f t="shared" si="43"/>
        <v>0</v>
      </c>
    </row>
    <row r="79" spans="1:23" s="57" customFormat="1" ht="12.6" thickBot="1" x14ac:dyDescent="0.35">
      <c r="A79" s="108" t="s">
        <v>504</v>
      </c>
      <c r="B79" s="209"/>
      <c r="C79" s="207" t="str">
        <f>IFERROR((C78/C77)," ")</f>
        <v xml:space="preserve"> </v>
      </c>
      <c r="D79" s="207" t="str">
        <f t="shared" ref="D79:W79" si="44">IFERROR((D78/D77)," ")</f>
        <v xml:space="preserve"> </v>
      </c>
      <c r="E79" s="207" t="str">
        <f t="shared" si="44"/>
        <v xml:space="preserve"> </v>
      </c>
      <c r="F79" s="207" t="str">
        <f t="shared" si="44"/>
        <v xml:space="preserve"> </v>
      </c>
      <c r="G79" s="207" t="str">
        <f t="shared" si="44"/>
        <v xml:space="preserve"> </v>
      </c>
      <c r="H79" s="207" t="str">
        <f t="shared" si="44"/>
        <v xml:space="preserve"> </v>
      </c>
      <c r="I79" s="207" t="str">
        <f t="shared" si="44"/>
        <v xml:space="preserve"> </v>
      </c>
      <c r="J79" s="207" t="str">
        <f t="shared" si="44"/>
        <v xml:space="preserve"> </v>
      </c>
      <c r="K79" s="207" t="str">
        <f t="shared" si="44"/>
        <v xml:space="preserve"> </v>
      </c>
      <c r="L79" s="207" t="str">
        <f t="shared" si="44"/>
        <v xml:space="preserve"> </v>
      </c>
      <c r="M79" s="207" t="str">
        <f t="shared" si="44"/>
        <v xml:space="preserve"> </v>
      </c>
      <c r="N79" s="207" t="str">
        <f t="shared" si="44"/>
        <v xml:space="preserve"> </v>
      </c>
      <c r="O79" s="207" t="str">
        <f t="shared" si="44"/>
        <v xml:space="preserve"> </v>
      </c>
      <c r="P79" s="207" t="str">
        <f t="shared" si="44"/>
        <v xml:space="preserve"> </v>
      </c>
      <c r="Q79" s="207" t="str">
        <f t="shared" si="44"/>
        <v xml:space="preserve"> </v>
      </c>
      <c r="R79" s="207" t="str">
        <f t="shared" si="44"/>
        <v xml:space="preserve"> </v>
      </c>
      <c r="S79" s="207" t="str">
        <f t="shared" si="44"/>
        <v xml:space="preserve"> </v>
      </c>
      <c r="T79" s="207" t="str">
        <f t="shared" si="44"/>
        <v xml:space="preserve"> </v>
      </c>
      <c r="U79" s="207" t="str">
        <f t="shared" si="44"/>
        <v xml:space="preserve"> </v>
      </c>
      <c r="V79" s="207" t="str">
        <f t="shared" si="44"/>
        <v xml:space="preserve"> </v>
      </c>
      <c r="W79" s="207" t="str">
        <f t="shared" si="44"/>
        <v xml:space="preserve"> </v>
      </c>
    </row>
    <row r="80" spans="1:23" ht="15" thickTop="1" x14ac:dyDescent="0.35"/>
    <row r="81" spans="1:23" s="4" customFormat="1" ht="16.2" x14ac:dyDescent="0.35">
      <c r="A81" s="635" t="s">
        <v>505</v>
      </c>
      <c r="B81" s="636"/>
      <c r="C81" s="636"/>
      <c r="D81" s="636"/>
      <c r="E81" s="636"/>
      <c r="F81" s="636"/>
      <c r="G81" s="636"/>
      <c r="H81" s="636"/>
      <c r="I81" s="636"/>
      <c r="J81" s="636"/>
      <c r="K81" s="636"/>
      <c r="L81" s="636"/>
      <c r="M81" s="636"/>
      <c r="N81" s="636"/>
      <c r="O81" s="636"/>
      <c r="P81" s="636"/>
      <c r="Q81" s="636"/>
      <c r="R81" s="636"/>
      <c r="S81" s="636"/>
      <c r="T81" s="636"/>
      <c r="U81" s="636"/>
      <c r="V81" s="636"/>
      <c r="W81" s="636"/>
    </row>
    <row r="82" spans="1:23" s="8" customFormat="1" ht="24" x14ac:dyDescent="0.35">
      <c r="B82" s="9" t="s">
        <v>25</v>
      </c>
      <c r="C82" s="9" t="str">
        <f>"Coût annuel estimé      "&amp;C$6</f>
        <v>Coût annuel estimé      Da</v>
      </c>
      <c r="D82" s="9" t="str">
        <f>"Coût annuel estimé      "&amp;D$6</f>
        <v>Coût annuel estimé      Db</v>
      </c>
      <c r="E82" s="9" t="str">
        <f>"Coût annuel estimé      "&amp;E$6</f>
        <v>Coût annuel estimé      Dc</v>
      </c>
      <c r="F82" s="9" t="str">
        <f>"Coût annuel estimé      "&amp;F$6</f>
        <v>Coût annuel estimé      Dc1</v>
      </c>
      <c r="G82" s="9" t="str">
        <f t="shared" ref="G82:W82" si="45">"Coût annuel estimé      "&amp;G$6</f>
        <v>Coût annuel estimé      Dd</v>
      </c>
      <c r="H82" s="9" t="str">
        <f t="shared" si="45"/>
        <v>Coût annuel estimé      De</v>
      </c>
      <c r="I82" s="300" t="str">
        <f t="shared" si="45"/>
        <v>Coût annuel estimé      BT1</v>
      </c>
      <c r="J82" s="300" t="str">
        <f t="shared" si="45"/>
        <v>Coût annuel estimé      BT2</v>
      </c>
      <c r="K82" s="300" t="str">
        <f t="shared" si="45"/>
        <v>Coût annuel estimé      BT3</v>
      </c>
      <c r="L82" s="300" t="str">
        <f t="shared" si="45"/>
        <v>Coût annuel estimé      BT4</v>
      </c>
      <c r="M82" s="300" t="str">
        <f t="shared" si="45"/>
        <v>Coût annuel estimé      BT5</v>
      </c>
      <c r="N82" s="300" t="str">
        <f t="shared" si="45"/>
        <v>Coût annuel estimé      BT6</v>
      </c>
      <c r="O82" s="300" t="str">
        <f t="shared" si="45"/>
        <v>Coût annuel estimé      P_DcPAC</v>
      </c>
      <c r="P82" s="300" t="str">
        <f t="shared" si="45"/>
        <v>Coût annuel estimé      BT8</v>
      </c>
      <c r="Q82" s="300" t="str">
        <f t="shared" si="45"/>
        <v>Coût annuel estimé      P_DcVE2</v>
      </c>
      <c r="R82" s="300" t="str">
        <f t="shared" si="45"/>
        <v>Coût annuel estimé      BT10</v>
      </c>
      <c r="S82" s="300" t="str">
        <f t="shared" si="45"/>
        <v>Coût annuel estimé      P_DcVE1</v>
      </c>
      <c r="T82" s="300" t="str">
        <f t="shared" si="45"/>
        <v>Coût annuel estimé      BT12</v>
      </c>
      <c r="U82" s="300" t="str">
        <f t="shared" si="45"/>
        <v>Coût annuel estimé      P_DcVEPAC</v>
      </c>
      <c r="V82" s="300" t="str">
        <f t="shared" si="45"/>
        <v>Coût annuel estimé      BT14</v>
      </c>
      <c r="W82" s="300" t="str">
        <f t="shared" si="45"/>
        <v>Coût annuel estimé      BT15</v>
      </c>
    </row>
    <row r="83" spans="1:23" x14ac:dyDescent="0.35">
      <c r="A83" s="201" t="s">
        <v>11</v>
      </c>
      <c r="B83" s="208"/>
      <c r="C83" s="7">
        <f>SUM(C84:C87)</f>
        <v>0</v>
      </c>
      <c r="D83" s="7">
        <f t="shared" ref="D83:W83" si="46">SUM(D84:D87)</f>
        <v>0</v>
      </c>
      <c r="E83" s="7">
        <f t="shared" si="46"/>
        <v>0</v>
      </c>
      <c r="F83" s="7">
        <f t="shared" si="46"/>
        <v>0</v>
      </c>
      <c r="G83" s="7">
        <f t="shared" si="46"/>
        <v>0</v>
      </c>
      <c r="H83" s="7">
        <f t="shared" si="46"/>
        <v>0</v>
      </c>
      <c r="I83" s="7">
        <f t="shared" si="46"/>
        <v>0</v>
      </c>
      <c r="J83" s="7">
        <f t="shared" si="46"/>
        <v>0</v>
      </c>
      <c r="K83" s="7">
        <f t="shared" si="46"/>
        <v>0</v>
      </c>
      <c r="L83" s="7">
        <f t="shared" si="46"/>
        <v>0</v>
      </c>
      <c r="M83" s="7">
        <f t="shared" si="46"/>
        <v>0</v>
      </c>
      <c r="N83" s="7">
        <f t="shared" si="46"/>
        <v>0</v>
      </c>
      <c r="O83" s="7">
        <f t="shared" si="46"/>
        <v>0</v>
      </c>
      <c r="P83" s="7">
        <f t="shared" si="46"/>
        <v>0</v>
      </c>
      <c r="Q83" s="7">
        <f t="shared" si="46"/>
        <v>0</v>
      </c>
      <c r="R83" s="7">
        <f t="shared" si="46"/>
        <v>0</v>
      </c>
      <c r="S83" s="7">
        <f t="shared" si="46"/>
        <v>0</v>
      </c>
      <c r="T83" s="7">
        <f t="shared" si="46"/>
        <v>0</v>
      </c>
      <c r="U83" s="7">
        <f t="shared" si="46"/>
        <v>0</v>
      </c>
      <c r="V83" s="7">
        <f t="shared" si="46"/>
        <v>0</v>
      </c>
      <c r="W83" s="7">
        <f t="shared" si="46"/>
        <v>0</v>
      </c>
    </row>
    <row r="84" spans="1:23" x14ac:dyDescent="0.35">
      <c r="A84" s="51" t="s">
        <v>12</v>
      </c>
      <c r="B84" s="153"/>
      <c r="C84" s="153"/>
      <c r="D84" s="153"/>
      <c r="E84" s="153"/>
      <c r="F84" s="153"/>
      <c r="G84" s="153"/>
      <c r="H84" s="153"/>
      <c r="I84" s="153"/>
      <c r="J84" s="153"/>
      <c r="K84" s="153"/>
      <c r="L84" s="153"/>
      <c r="M84" s="153"/>
      <c r="N84" s="153"/>
      <c r="O84" s="153"/>
      <c r="P84" s="153"/>
      <c r="Q84" s="153"/>
      <c r="R84" s="153"/>
      <c r="S84" s="153"/>
      <c r="T84" s="153"/>
      <c r="U84" s="153"/>
      <c r="V84" s="153"/>
      <c r="W84" s="153"/>
    </row>
    <row r="85" spans="1:23" x14ac:dyDescent="0.35">
      <c r="A85" s="51" t="s">
        <v>253</v>
      </c>
      <c r="B85" s="490">
        <f>'TAB4.4.3'!$M$33</f>
        <v>0</v>
      </c>
      <c r="C85" s="7"/>
      <c r="D85" s="7"/>
      <c r="E85" s="7"/>
      <c r="F85" s="7"/>
      <c r="G85" s="7"/>
      <c r="H85" s="7"/>
      <c r="I85" s="7"/>
      <c r="J85" s="7"/>
      <c r="K85" s="7"/>
      <c r="L85" s="7"/>
      <c r="M85" s="7"/>
      <c r="N85" s="7"/>
      <c r="O85" s="7"/>
      <c r="P85" s="7"/>
      <c r="Q85" s="7"/>
      <c r="R85" s="7"/>
      <c r="S85" s="7"/>
      <c r="T85" s="7"/>
      <c r="U85" s="7"/>
      <c r="V85" s="7"/>
      <c r="W85" s="7"/>
    </row>
    <row r="86" spans="1:23" x14ac:dyDescent="0.35">
      <c r="A86" s="51" t="s">
        <v>267</v>
      </c>
      <c r="B86" s="488">
        <f>'TAB4.4.3'!$M$34</f>
        <v>0</v>
      </c>
      <c r="C86" s="7">
        <f>$B86*1</f>
        <v>0</v>
      </c>
      <c r="D86" s="7">
        <f t="shared" ref="D86:W86" si="47">$B86*1</f>
        <v>0</v>
      </c>
      <c r="E86" s="7">
        <f t="shared" si="47"/>
        <v>0</v>
      </c>
      <c r="F86" s="7">
        <f t="shared" si="47"/>
        <v>0</v>
      </c>
      <c r="G86" s="7">
        <f t="shared" si="47"/>
        <v>0</v>
      </c>
      <c r="H86" s="7">
        <f t="shared" si="47"/>
        <v>0</v>
      </c>
      <c r="I86" s="7">
        <f t="shared" si="47"/>
        <v>0</v>
      </c>
      <c r="J86" s="7">
        <f t="shared" si="47"/>
        <v>0</v>
      </c>
      <c r="K86" s="7">
        <f t="shared" si="47"/>
        <v>0</v>
      </c>
      <c r="L86" s="7">
        <f t="shared" si="47"/>
        <v>0</v>
      </c>
      <c r="M86" s="7">
        <f t="shared" si="47"/>
        <v>0</v>
      </c>
      <c r="N86" s="7">
        <f t="shared" si="47"/>
        <v>0</v>
      </c>
      <c r="O86" s="7">
        <f t="shared" si="47"/>
        <v>0</v>
      </c>
      <c r="P86" s="7">
        <f t="shared" si="47"/>
        <v>0</v>
      </c>
      <c r="Q86" s="7">
        <f t="shared" si="47"/>
        <v>0</v>
      </c>
      <c r="R86" s="7">
        <f t="shared" si="47"/>
        <v>0</v>
      </c>
      <c r="S86" s="7">
        <f t="shared" si="47"/>
        <v>0</v>
      </c>
      <c r="T86" s="7">
        <f t="shared" si="47"/>
        <v>0</v>
      </c>
      <c r="U86" s="7">
        <f t="shared" si="47"/>
        <v>0</v>
      </c>
      <c r="V86" s="7">
        <f t="shared" si="47"/>
        <v>0</v>
      </c>
      <c r="W86" s="7">
        <f t="shared" si="47"/>
        <v>0</v>
      </c>
    </row>
    <row r="87" spans="1:23" x14ac:dyDescent="0.35">
      <c r="A87" s="51" t="s">
        <v>92</v>
      </c>
      <c r="B87" s="490"/>
      <c r="C87" s="7">
        <f t="shared" ref="C87:W87" si="48">SUM(C88:C91)</f>
        <v>0</v>
      </c>
      <c r="D87" s="7">
        <f t="shared" si="48"/>
        <v>0</v>
      </c>
      <c r="E87" s="7">
        <f t="shared" si="48"/>
        <v>0</v>
      </c>
      <c r="F87" s="7">
        <f t="shared" si="48"/>
        <v>0</v>
      </c>
      <c r="G87" s="7">
        <f t="shared" si="48"/>
        <v>0</v>
      </c>
      <c r="H87" s="7">
        <f t="shared" si="48"/>
        <v>0</v>
      </c>
      <c r="I87" s="7">
        <f t="shared" si="48"/>
        <v>0</v>
      </c>
      <c r="J87" s="7">
        <f t="shared" si="48"/>
        <v>0</v>
      </c>
      <c r="K87" s="7">
        <f t="shared" si="48"/>
        <v>0</v>
      </c>
      <c r="L87" s="7">
        <f t="shared" si="48"/>
        <v>0</v>
      </c>
      <c r="M87" s="7">
        <f t="shared" si="48"/>
        <v>0</v>
      </c>
      <c r="N87" s="7">
        <f t="shared" si="48"/>
        <v>0</v>
      </c>
      <c r="O87" s="7">
        <f t="shared" si="48"/>
        <v>0</v>
      </c>
      <c r="P87" s="7">
        <f t="shared" si="48"/>
        <v>0</v>
      </c>
      <c r="Q87" s="7">
        <f t="shared" si="48"/>
        <v>0</v>
      </c>
      <c r="R87" s="7">
        <f t="shared" si="48"/>
        <v>0</v>
      </c>
      <c r="S87" s="7">
        <f t="shared" si="48"/>
        <v>0</v>
      </c>
      <c r="T87" s="7">
        <f t="shared" si="48"/>
        <v>0</v>
      </c>
      <c r="U87" s="7">
        <f t="shared" si="48"/>
        <v>0</v>
      </c>
      <c r="V87" s="7">
        <f t="shared" si="48"/>
        <v>0</v>
      </c>
      <c r="W87" s="7">
        <f t="shared" si="48"/>
        <v>0</v>
      </c>
    </row>
    <row r="88" spans="1:23" x14ac:dyDescent="0.35">
      <c r="A88" s="52" t="s">
        <v>87</v>
      </c>
      <c r="B88" s="490">
        <f>'TAB4.4.3'!$M$39</f>
        <v>0</v>
      </c>
      <c r="C88" s="7">
        <f>$B88*C$7</f>
        <v>0</v>
      </c>
      <c r="D88" s="7">
        <f t="shared" ref="D88:W88" si="49">$B88*D$7</f>
        <v>0</v>
      </c>
      <c r="E88" s="7">
        <f t="shared" si="49"/>
        <v>0</v>
      </c>
      <c r="F88" s="7">
        <f t="shared" si="49"/>
        <v>0</v>
      </c>
      <c r="G88" s="7">
        <f t="shared" si="49"/>
        <v>0</v>
      </c>
      <c r="H88" s="7">
        <f t="shared" si="49"/>
        <v>0</v>
      </c>
      <c r="I88" s="7">
        <f t="shared" si="49"/>
        <v>0</v>
      </c>
      <c r="J88" s="7">
        <f t="shared" si="49"/>
        <v>0</v>
      </c>
      <c r="K88" s="7">
        <f t="shared" si="49"/>
        <v>0</v>
      </c>
      <c r="L88" s="7">
        <f t="shared" si="49"/>
        <v>0</v>
      </c>
      <c r="M88" s="7">
        <f t="shared" si="49"/>
        <v>0</v>
      </c>
      <c r="N88" s="7">
        <f t="shared" si="49"/>
        <v>0</v>
      </c>
      <c r="O88" s="7">
        <f t="shared" si="49"/>
        <v>0</v>
      </c>
      <c r="P88" s="7">
        <f t="shared" si="49"/>
        <v>0</v>
      </c>
      <c r="Q88" s="7">
        <f t="shared" si="49"/>
        <v>0</v>
      </c>
      <c r="R88" s="7">
        <f t="shared" si="49"/>
        <v>0</v>
      </c>
      <c r="S88" s="7">
        <f t="shared" si="49"/>
        <v>0</v>
      </c>
      <c r="T88" s="7">
        <f t="shared" si="49"/>
        <v>0</v>
      </c>
      <c r="U88" s="7">
        <f t="shared" si="49"/>
        <v>0</v>
      </c>
      <c r="V88" s="7">
        <f t="shared" si="49"/>
        <v>0</v>
      </c>
      <c r="W88" s="7">
        <f t="shared" si="49"/>
        <v>0</v>
      </c>
    </row>
    <row r="89" spans="1:23" x14ac:dyDescent="0.35">
      <c r="A89" s="52" t="s">
        <v>88</v>
      </c>
      <c r="B89" s="490">
        <f>'TAB4.4.3'!$M$40</f>
        <v>0</v>
      </c>
      <c r="C89" s="7">
        <f>$B89*C$8</f>
        <v>0</v>
      </c>
      <c r="D89" s="7">
        <f t="shared" ref="D89:W89" si="50">$B89*D$8</f>
        <v>0</v>
      </c>
      <c r="E89" s="7">
        <f t="shared" si="50"/>
        <v>0</v>
      </c>
      <c r="F89" s="7">
        <f t="shared" si="50"/>
        <v>0</v>
      </c>
      <c r="G89" s="7">
        <f t="shared" si="50"/>
        <v>0</v>
      </c>
      <c r="H89" s="7">
        <f t="shared" si="50"/>
        <v>0</v>
      </c>
      <c r="I89" s="7">
        <f t="shared" si="50"/>
        <v>0</v>
      </c>
      <c r="J89" s="7">
        <f t="shared" si="50"/>
        <v>0</v>
      </c>
      <c r="K89" s="7">
        <f t="shared" si="50"/>
        <v>0</v>
      </c>
      <c r="L89" s="7">
        <f t="shared" si="50"/>
        <v>0</v>
      </c>
      <c r="M89" s="7">
        <f t="shared" si="50"/>
        <v>0</v>
      </c>
      <c r="N89" s="7">
        <f t="shared" si="50"/>
        <v>0</v>
      </c>
      <c r="O89" s="7">
        <f t="shared" si="50"/>
        <v>0</v>
      </c>
      <c r="P89" s="7">
        <f t="shared" si="50"/>
        <v>0</v>
      </c>
      <c r="Q89" s="7">
        <f t="shared" si="50"/>
        <v>0</v>
      </c>
      <c r="R89" s="7">
        <f t="shared" si="50"/>
        <v>0</v>
      </c>
      <c r="S89" s="7">
        <f t="shared" si="50"/>
        <v>0</v>
      </c>
      <c r="T89" s="7">
        <f t="shared" si="50"/>
        <v>0</v>
      </c>
      <c r="U89" s="7">
        <f t="shared" si="50"/>
        <v>0</v>
      </c>
      <c r="V89" s="7">
        <f t="shared" si="50"/>
        <v>0</v>
      </c>
      <c r="W89" s="7">
        <f t="shared" si="50"/>
        <v>0</v>
      </c>
    </row>
    <row r="90" spans="1:23" x14ac:dyDescent="0.35">
      <c r="A90" s="52" t="s">
        <v>15</v>
      </c>
      <c r="B90" s="490">
        <f>'TAB4.4.3'!$M$41</f>
        <v>0</v>
      </c>
      <c r="C90" s="7">
        <f>$B90*C$9</f>
        <v>0</v>
      </c>
      <c r="D90" s="7">
        <f t="shared" ref="D90:W90" si="51">$B90*D$9</f>
        <v>0</v>
      </c>
      <c r="E90" s="7">
        <f t="shared" si="51"/>
        <v>0</v>
      </c>
      <c r="F90" s="7">
        <f t="shared" si="51"/>
        <v>0</v>
      </c>
      <c r="G90" s="7">
        <f t="shared" si="51"/>
        <v>0</v>
      </c>
      <c r="H90" s="7">
        <f t="shared" si="51"/>
        <v>0</v>
      </c>
      <c r="I90" s="7">
        <f t="shared" si="51"/>
        <v>0</v>
      </c>
      <c r="J90" s="7">
        <f t="shared" si="51"/>
        <v>0</v>
      </c>
      <c r="K90" s="7">
        <f t="shared" si="51"/>
        <v>0</v>
      </c>
      <c r="L90" s="7">
        <f t="shared" si="51"/>
        <v>0</v>
      </c>
      <c r="M90" s="7">
        <f t="shared" si="51"/>
        <v>0</v>
      </c>
      <c r="N90" s="7">
        <f t="shared" si="51"/>
        <v>0</v>
      </c>
      <c r="O90" s="7">
        <f t="shared" si="51"/>
        <v>0</v>
      </c>
      <c r="P90" s="7">
        <f t="shared" si="51"/>
        <v>0</v>
      </c>
      <c r="Q90" s="7">
        <f t="shared" si="51"/>
        <v>0</v>
      </c>
      <c r="R90" s="7">
        <f t="shared" si="51"/>
        <v>0</v>
      </c>
      <c r="S90" s="7">
        <f t="shared" si="51"/>
        <v>0</v>
      </c>
      <c r="T90" s="7">
        <f t="shared" si="51"/>
        <v>0</v>
      </c>
      <c r="U90" s="7">
        <f t="shared" si="51"/>
        <v>0</v>
      </c>
      <c r="V90" s="7">
        <f t="shared" si="51"/>
        <v>0</v>
      </c>
      <c r="W90" s="7">
        <f t="shared" si="51"/>
        <v>0</v>
      </c>
    </row>
    <row r="91" spans="1:23" x14ac:dyDescent="0.35">
      <c r="A91" s="52" t="s">
        <v>89</v>
      </c>
      <c r="B91" s="490">
        <f>'TAB4.4.3'!$M$42</f>
        <v>0</v>
      </c>
      <c r="C91" s="7">
        <f>$B91*C$10</f>
        <v>0</v>
      </c>
      <c r="D91" s="7">
        <f t="shared" ref="D91:W91" si="52">$B91*D$10</f>
        <v>0</v>
      </c>
      <c r="E91" s="7">
        <f t="shared" si="52"/>
        <v>0</v>
      </c>
      <c r="F91" s="7">
        <f t="shared" si="52"/>
        <v>0</v>
      </c>
      <c r="G91" s="7">
        <f t="shared" si="52"/>
        <v>0</v>
      </c>
      <c r="H91" s="7">
        <f t="shared" si="52"/>
        <v>0</v>
      </c>
      <c r="I91" s="7">
        <f t="shared" si="52"/>
        <v>0</v>
      </c>
      <c r="J91" s="7">
        <f t="shared" si="52"/>
        <v>0</v>
      </c>
      <c r="K91" s="7">
        <f t="shared" si="52"/>
        <v>0</v>
      </c>
      <c r="L91" s="7">
        <f t="shared" si="52"/>
        <v>0</v>
      </c>
      <c r="M91" s="7">
        <f t="shared" si="52"/>
        <v>0</v>
      </c>
      <c r="N91" s="7">
        <f t="shared" si="52"/>
        <v>0</v>
      </c>
      <c r="O91" s="7">
        <f t="shared" si="52"/>
        <v>0</v>
      </c>
      <c r="P91" s="7">
        <f t="shared" si="52"/>
        <v>0</v>
      </c>
      <c r="Q91" s="7">
        <f t="shared" si="52"/>
        <v>0</v>
      </c>
      <c r="R91" s="7">
        <f t="shared" si="52"/>
        <v>0</v>
      </c>
      <c r="S91" s="7">
        <f t="shared" si="52"/>
        <v>0</v>
      </c>
      <c r="T91" s="7">
        <f t="shared" si="52"/>
        <v>0</v>
      </c>
      <c r="U91" s="7">
        <f t="shared" si="52"/>
        <v>0</v>
      </c>
      <c r="V91" s="7">
        <f t="shared" si="52"/>
        <v>0</v>
      </c>
      <c r="W91" s="7">
        <f t="shared" si="52"/>
        <v>0</v>
      </c>
    </row>
    <row r="92" spans="1:23" x14ac:dyDescent="0.35">
      <c r="A92" s="298" t="s">
        <v>18</v>
      </c>
      <c r="B92" s="490">
        <f>'TAB4.4.3'!$M$43</f>
        <v>0</v>
      </c>
      <c r="C92" s="7">
        <f>$B92*C$11</f>
        <v>0</v>
      </c>
      <c r="D92" s="7">
        <f t="shared" ref="D92:W92" si="53">$B92*D$11</f>
        <v>0</v>
      </c>
      <c r="E92" s="7">
        <f t="shared" si="53"/>
        <v>0</v>
      </c>
      <c r="F92" s="7">
        <f t="shared" si="53"/>
        <v>0</v>
      </c>
      <c r="G92" s="7">
        <f t="shared" si="53"/>
        <v>0</v>
      </c>
      <c r="H92" s="7">
        <f t="shared" si="53"/>
        <v>0</v>
      </c>
      <c r="I92" s="7">
        <f t="shared" si="53"/>
        <v>0</v>
      </c>
      <c r="J92" s="7">
        <f t="shared" si="53"/>
        <v>0</v>
      </c>
      <c r="K92" s="7">
        <f t="shared" si="53"/>
        <v>0</v>
      </c>
      <c r="L92" s="7">
        <f t="shared" si="53"/>
        <v>0</v>
      </c>
      <c r="M92" s="7">
        <f t="shared" si="53"/>
        <v>0</v>
      </c>
      <c r="N92" s="7">
        <f t="shared" si="53"/>
        <v>0</v>
      </c>
      <c r="O92" s="7">
        <f t="shared" si="53"/>
        <v>0</v>
      </c>
      <c r="P92" s="7">
        <f t="shared" si="53"/>
        <v>0</v>
      </c>
      <c r="Q92" s="7">
        <f t="shared" si="53"/>
        <v>0</v>
      </c>
      <c r="R92" s="7">
        <f t="shared" si="53"/>
        <v>0</v>
      </c>
      <c r="S92" s="7">
        <f t="shared" si="53"/>
        <v>0</v>
      </c>
      <c r="T92" s="7">
        <f t="shared" si="53"/>
        <v>0</v>
      </c>
      <c r="U92" s="7">
        <f t="shared" si="53"/>
        <v>0</v>
      </c>
      <c r="V92" s="7">
        <f t="shared" si="53"/>
        <v>0</v>
      </c>
      <c r="W92" s="7">
        <f t="shared" si="53"/>
        <v>0</v>
      </c>
    </row>
    <row r="93" spans="1:23" x14ac:dyDescent="0.35">
      <c r="A93" s="201" t="s">
        <v>90</v>
      </c>
      <c r="B93" s="490"/>
      <c r="C93" s="7">
        <f>SUM(C94:C96)</f>
        <v>0</v>
      </c>
      <c r="D93" s="7">
        <f t="shared" ref="D93:W93" si="54">SUM(D94:D96)</f>
        <v>0</v>
      </c>
      <c r="E93" s="7">
        <f t="shared" si="54"/>
        <v>0</v>
      </c>
      <c r="F93" s="7">
        <f t="shared" si="54"/>
        <v>0</v>
      </c>
      <c r="G93" s="7">
        <f t="shared" si="54"/>
        <v>0</v>
      </c>
      <c r="H93" s="7">
        <f t="shared" si="54"/>
        <v>0</v>
      </c>
      <c r="I93" s="7">
        <f t="shared" si="54"/>
        <v>0</v>
      </c>
      <c r="J93" s="7">
        <f t="shared" si="54"/>
        <v>0</v>
      </c>
      <c r="K93" s="7">
        <f t="shared" si="54"/>
        <v>0</v>
      </c>
      <c r="L93" s="7">
        <f t="shared" si="54"/>
        <v>0</v>
      </c>
      <c r="M93" s="7">
        <f t="shared" si="54"/>
        <v>0</v>
      </c>
      <c r="N93" s="7">
        <f t="shared" si="54"/>
        <v>0</v>
      </c>
      <c r="O93" s="7">
        <f t="shared" si="54"/>
        <v>0</v>
      </c>
      <c r="P93" s="7">
        <f t="shared" si="54"/>
        <v>0</v>
      </c>
      <c r="Q93" s="7">
        <f t="shared" si="54"/>
        <v>0</v>
      </c>
      <c r="R93" s="7">
        <f t="shared" si="54"/>
        <v>0</v>
      </c>
      <c r="S93" s="7">
        <f t="shared" si="54"/>
        <v>0</v>
      </c>
      <c r="T93" s="7">
        <f t="shared" si="54"/>
        <v>0</v>
      </c>
      <c r="U93" s="7">
        <f t="shared" si="54"/>
        <v>0</v>
      </c>
      <c r="V93" s="7">
        <f t="shared" si="54"/>
        <v>0</v>
      </c>
      <c r="W93" s="7">
        <f t="shared" si="54"/>
        <v>0</v>
      </c>
    </row>
    <row r="94" spans="1:23" x14ac:dyDescent="0.35">
      <c r="A94" s="51" t="s">
        <v>4</v>
      </c>
      <c r="B94" s="490">
        <f>'TAB4.4.3'!$M$45</f>
        <v>0</v>
      </c>
      <c r="C94" s="7">
        <f>$B94*C$11</f>
        <v>0</v>
      </c>
      <c r="D94" s="7">
        <f t="shared" ref="D94:W97" si="55">$B94*D$11</f>
        <v>0</v>
      </c>
      <c r="E94" s="7">
        <f t="shared" si="55"/>
        <v>0</v>
      </c>
      <c r="F94" s="7">
        <f t="shared" si="55"/>
        <v>0</v>
      </c>
      <c r="G94" s="7">
        <f t="shared" si="55"/>
        <v>0</v>
      </c>
      <c r="H94" s="7">
        <f t="shared" si="55"/>
        <v>0</v>
      </c>
      <c r="I94" s="7">
        <f t="shared" si="55"/>
        <v>0</v>
      </c>
      <c r="J94" s="7">
        <f t="shared" si="55"/>
        <v>0</v>
      </c>
      <c r="K94" s="7">
        <f t="shared" si="55"/>
        <v>0</v>
      </c>
      <c r="L94" s="7">
        <f t="shared" si="55"/>
        <v>0</v>
      </c>
      <c r="M94" s="7">
        <f t="shared" si="55"/>
        <v>0</v>
      </c>
      <c r="N94" s="7">
        <f t="shared" si="55"/>
        <v>0</v>
      </c>
      <c r="O94" s="7">
        <f t="shared" si="55"/>
        <v>0</v>
      </c>
      <c r="P94" s="7">
        <f t="shared" si="55"/>
        <v>0</v>
      </c>
      <c r="Q94" s="7">
        <f t="shared" si="55"/>
        <v>0</v>
      </c>
      <c r="R94" s="7">
        <f t="shared" si="55"/>
        <v>0</v>
      </c>
      <c r="S94" s="7">
        <f t="shared" si="55"/>
        <v>0</v>
      </c>
      <c r="T94" s="7">
        <f t="shared" si="55"/>
        <v>0</v>
      </c>
      <c r="U94" s="7">
        <f t="shared" si="55"/>
        <v>0</v>
      </c>
      <c r="V94" s="7">
        <f t="shared" si="55"/>
        <v>0</v>
      </c>
      <c r="W94" s="7">
        <f t="shared" si="55"/>
        <v>0</v>
      </c>
    </row>
    <row r="95" spans="1:23" x14ac:dyDescent="0.35">
      <c r="A95" s="51" t="s">
        <v>106</v>
      </c>
      <c r="B95" s="490">
        <f>'TAB4.4.3'!$M$46</f>
        <v>0</v>
      </c>
      <c r="C95" s="7">
        <f>$B95*C$11</f>
        <v>0</v>
      </c>
      <c r="D95" s="7">
        <f t="shared" si="55"/>
        <v>0</v>
      </c>
      <c r="E95" s="7">
        <f t="shared" si="55"/>
        <v>0</v>
      </c>
      <c r="F95" s="7">
        <f t="shared" si="55"/>
        <v>0</v>
      </c>
      <c r="G95" s="7">
        <f t="shared" si="55"/>
        <v>0</v>
      </c>
      <c r="H95" s="7">
        <f t="shared" si="55"/>
        <v>0</v>
      </c>
      <c r="I95" s="7">
        <f t="shared" si="55"/>
        <v>0</v>
      </c>
      <c r="J95" s="7">
        <f t="shared" si="55"/>
        <v>0</v>
      </c>
      <c r="K95" s="7">
        <f t="shared" si="55"/>
        <v>0</v>
      </c>
      <c r="L95" s="7">
        <f t="shared" si="55"/>
        <v>0</v>
      </c>
      <c r="M95" s="7">
        <f t="shared" si="55"/>
        <v>0</v>
      </c>
      <c r="N95" s="7">
        <f t="shared" si="55"/>
        <v>0</v>
      </c>
      <c r="O95" s="7">
        <f t="shared" si="55"/>
        <v>0</v>
      </c>
      <c r="P95" s="7">
        <f t="shared" si="55"/>
        <v>0</v>
      </c>
      <c r="Q95" s="7">
        <f t="shared" si="55"/>
        <v>0</v>
      </c>
      <c r="R95" s="7">
        <f t="shared" si="55"/>
        <v>0</v>
      </c>
      <c r="S95" s="7">
        <f t="shared" si="55"/>
        <v>0</v>
      </c>
      <c r="T95" s="7">
        <f t="shared" si="55"/>
        <v>0</v>
      </c>
      <c r="U95" s="7">
        <f t="shared" si="55"/>
        <v>0</v>
      </c>
      <c r="V95" s="7">
        <f t="shared" si="55"/>
        <v>0</v>
      </c>
      <c r="W95" s="7">
        <f t="shared" si="55"/>
        <v>0</v>
      </c>
    </row>
    <row r="96" spans="1:23" x14ac:dyDescent="0.35">
      <c r="A96" s="51" t="s">
        <v>108</v>
      </c>
      <c r="B96" s="490">
        <f>'TAB4.4.3'!$M$47</f>
        <v>0</v>
      </c>
      <c r="C96" s="7">
        <f>$B96*C$11</f>
        <v>0</v>
      </c>
      <c r="D96" s="7">
        <f t="shared" si="55"/>
        <v>0</v>
      </c>
      <c r="E96" s="7">
        <f t="shared" si="55"/>
        <v>0</v>
      </c>
      <c r="F96" s="7">
        <f t="shared" si="55"/>
        <v>0</v>
      </c>
      <c r="G96" s="7">
        <f t="shared" si="55"/>
        <v>0</v>
      </c>
      <c r="H96" s="7">
        <f t="shared" si="55"/>
        <v>0</v>
      </c>
      <c r="I96" s="7">
        <f t="shared" si="55"/>
        <v>0</v>
      </c>
      <c r="J96" s="7">
        <f t="shared" si="55"/>
        <v>0</v>
      </c>
      <c r="K96" s="7">
        <f t="shared" si="55"/>
        <v>0</v>
      </c>
      <c r="L96" s="7">
        <f t="shared" si="55"/>
        <v>0</v>
      </c>
      <c r="M96" s="7">
        <f t="shared" si="55"/>
        <v>0</v>
      </c>
      <c r="N96" s="7">
        <f t="shared" si="55"/>
        <v>0</v>
      </c>
      <c r="O96" s="7">
        <f t="shared" si="55"/>
        <v>0</v>
      </c>
      <c r="P96" s="7">
        <f t="shared" si="55"/>
        <v>0</v>
      </c>
      <c r="Q96" s="7">
        <f t="shared" si="55"/>
        <v>0</v>
      </c>
      <c r="R96" s="7">
        <f t="shared" si="55"/>
        <v>0</v>
      </c>
      <c r="S96" s="7">
        <f t="shared" si="55"/>
        <v>0</v>
      </c>
      <c r="T96" s="7">
        <f t="shared" si="55"/>
        <v>0</v>
      </c>
      <c r="U96" s="7">
        <f t="shared" si="55"/>
        <v>0</v>
      </c>
      <c r="V96" s="7">
        <f t="shared" si="55"/>
        <v>0</v>
      </c>
      <c r="W96" s="7">
        <f t="shared" si="55"/>
        <v>0</v>
      </c>
    </row>
    <row r="97" spans="1:23" x14ac:dyDescent="0.35">
      <c r="A97" s="201" t="s">
        <v>91</v>
      </c>
      <c r="B97" s="490">
        <f>'TAB4.4.3'!$M$48</f>
        <v>0</v>
      </c>
      <c r="C97" s="7">
        <f>$B97*C$11</f>
        <v>0</v>
      </c>
      <c r="D97" s="7">
        <f t="shared" si="55"/>
        <v>0</v>
      </c>
      <c r="E97" s="7">
        <f t="shared" si="55"/>
        <v>0</v>
      </c>
      <c r="F97" s="7">
        <f t="shared" si="55"/>
        <v>0</v>
      </c>
      <c r="G97" s="7">
        <f t="shared" si="55"/>
        <v>0</v>
      </c>
      <c r="H97" s="7">
        <f t="shared" si="55"/>
        <v>0</v>
      </c>
      <c r="I97" s="7">
        <f t="shared" si="55"/>
        <v>0</v>
      </c>
      <c r="J97" s="7">
        <f t="shared" si="55"/>
        <v>0</v>
      </c>
      <c r="K97" s="7">
        <f t="shared" si="55"/>
        <v>0</v>
      </c>
      <c r="L97" s="7">
        <f t="shared" si="55"/>
        <v>0</v>
      </c>
      <c r="M97" s="7">
        <f t="shared" si="55"/>
        <v>0</v>
      </c>
      <c r="N97" s="7">
        <f t="shared" si="55"/>
        <v>0</v>
      </c>
      <c r="O97" s="7">
        <f t="shared" si="55"/>
        <v>0</v>
      </c>
      <c r="P97" s="7">
        <f t="shared" si="55"/>
        <v>0</v>
      </c>
      <c r="Q97" s="7">
        <f t="shared" si="55"/>
        <v>0</v>
      </c>
      <c r="R97" s="7">
        <f t="shared" si="55"/>
        <v>0</v>
      </c>
      <c r="S97" s="7">
        <f t="shared" si="55"/>
        <v>0</v>
      </c>
      <c r="T97" s="7">
        <f t="shared" si="55"/>
        <v>0</v>
      </c>
      <c r="U97" s="7">
        <f t="shared" si="55"/>
        <v>0</v>
      </c>
      <c r="V97" s="7">
        <f t="shared" si="55"/>
        <v>0</v>
      </c>
      <c r="W97" s="7">
        <f t="shared" si="55"/>
        <v>0</v>
      </c>
    </row>
    <row r="98" spans="1:23" s="4" customFormat="1" x14ac:dyDescent="0.35">
      <c r="A98" s="199" t="s">
        <v>17</v>
      </c>
      <c r="B98" s="200"/>
      <c r="C98" s="140">
        <f>C83+C92+C93+C97</f>
        <v>0</v>
      </c>
      <c r="D98" s="140">
        <f t="shared" ref="D98:W98" si="56">D83+D92+D93+D97</f>
        <v>0</v>
      </c>
      <c r="E98" s="140">
        <f t="shared" si="56"/>
        <v>0</v>
      </c>
      <c r="F98" s="140">
        <f t="shared" si="56"/>
        <v>0</v>
      </c>
      <c r="G98" s="140">
        <f t="shared" si="56"/>
        <v>0</v>
      </c>
      <c r="H98" s="140">
        <f t="shared" si="56"/>
        <v>0</v>
      </c>
      <c r="I98" s="301">
        <f t="shared" si="56"/>
        <v>0</v>
      </c>
      <c r="J98" s="301">
        <f t="shared" si="56"/>
        <v>0</v>
      </c>
      <c r="K98" s="301">
        <f t="shared" si="56"/>
        <v>0</v>
      </c>
      <c r="L98" s="301">
        <f t="shared" si="56"/>
        <v>0</v>
      </c>
      <c r="M98" s="301">
        <f t="shared" si="56"/>
        <v>0</v>
      </c>
      <c r="N98" s="301">
        <f t="shared" si="56"/>
        <v>0</v>
      </c>
      <c r="O98" s="301">
        <f t="shared" si="56"/>
        <v>0</v>
      </c>
      <c r="P98" s="301">
        <f t="shared" si="56"/>
        <v>0</v>
      </c>
      <c r="Q98" s="301">
        <f t="shared" si="56"/>
        <v>0</v>
      </c>
      <c r="R98" s="301">
        <f t="shared" si="56"/>
        <v>0</v>
      </c>
      <c r="S98" s="301">
        <f t="shared" si="56"/>
        <v>0</v>
      </c>
      <c r="T98" s="301">
        <f t="shared" si="56"/>
        <v>0</v>
      </c>
      <c r="U98" s="301">
        <f t="shared" si="56"/>
        <v>0</v>
      </c>
      <c r="V98" s="301">
        <f t="shared" si="56"/>
        <v>0</v>
      </c>
      <c r="W98" s="301">
        <f t="shared" si="56"/>
        <v>0</v>
      </c>
    </row>
    <row r="99" spans="1:23" s="4" customFormat="1" ht="12" x14ac:dyDescent="0.3">
      <c r="A99" s="20" t="s">
        <v>506</v>
      </c>
      <c r="C99" s="144">
        <f>C76</f>
        <v>0</v>
      </c>
      <c r="D99" s="144">
        <f t="shared" ref="D99:W99" si="57">D76</f>
        <v>0</v>
      </c>
      <c r="E99" s="144">
        <f t="shared" si="57"/>
        <v>0</v>
      </c>
      <c r="F99" s="144">
        <f t="shared" si="57"/>
        <v>0</v>
      </c>
      <c r="G99" s="144">
        <f t="shared" si="57"/>
        <v>0</v>
      </c>
      <c r="H99" s="144">
        <f t="shared" si="57"/>
        <v>0</v>
      </c>
      <c r="I99" s="144">
        <f t="shared" si="57"/>
        <v>0</v>
      </c>
      <c r="J99" s="144">
        <f t="shared" si="57"/>
        <v>0</v>
      </c>
      <c r="K99" s="144">
        <f t="shared" si="57"/>
        <v>0</v>
      </c>
      <c r="L99" s="144">
        <f t="shared" si="57"/>
        <v>0</v>
      </c>
      <c r="M99" s="144">
        <f t="shared" si="57"/>
        <v>0</v>
      </c>
      <c r="N99" s="144">
        <f t="shared" si="57"/>
        <v>0</v>
      </c>
      <c r="O99" s="144">
        <f t="shared" si="57"/>
        <v>0</v>
      </c>
      <c r="P99" s="144">
        <f t="shared" si="57"/>
        <v>0</v>
      </c>
      <c r="Q99" s="144">
        <f t="shared" si="57"/>
        <v>0</v>
      </c>
      <c r="R99" s="144">
        <f t="shared" si="57"/>
        <v>0</v>
      </c>
      <c r="S99" s="144">
        <f t="shared" si="57"/>
        <v>0</v>
      </c>
      <c r="T99" s="144">
        <f t="shared" si="57"/>
        <v>0</v>
      </c>
      <c r="U99" s="144">
        <f t="shared" si="57"/>
        <v>0</v>
      </c>
      <c r="V99" s="144">
        <f t="shared" si="57"/>
        <v>0</v>
      </c>
      <c r="W99" s="144">
        <f t="shared" si="57"/>
        <v>0</v>
      </c>
    </row>
    <row r="100" spans="1:23" s="57" customFormat="1" ht="12" x14ac:dyDescent="0.3">
      <c r="A100" s="145" t="s">
        <v>507</v>
      </c>
      <c r="B100" s="146"/>
      <c r="C100" s="147">
        <f>C98-C99</f>
        <v>0</v>
      </c>
      <c r="D100" s="147">
        <f t="shared" ref="D100:W100" si="58">D98-D99</f>
        <v>0</v>
      </c>
      <c r="E100" s="147">
        <f t="shared" si="58"/>
        <v>0</v>
      </c>
      <c r="F100" s="147">
        <f t="shared" si="58"/>
        <v>0</v>
      </c>
      <c r="G100" s="147">
        <f t="shared" si="58"/>
        <v>0</v>
      </c>
      <c r="H100" s="147">
        <f t="shared" si="58"/>
        <v>0</v>
      </c>
      <c r="I100" s="147">
        <f t="shared" si="58"/>
        <v>0</v>
      </c>
      <c r="J100" s="147">
        <f t="shared" si="58"/>
        <v>0</v>
      </c>
      <c r="K100" s="147">
        <f t="shared" si="58"/>
        <v>0</v>
      </c>
      <c r="L100" s="147">
        <f t="shared" si="58"/>
        <v>0</v>
      </c>
      <c r="M100" s="147">
        <f t="shared" si="58"/>
        <v>0</v>
      </c>
      <c r="N100" s="147">
        <f t="shared" si="58"/>
        <v>0</v>
      </c>
      <c r="O100" s="147">
        <f t="shared" si="58"/>
        <v>0</v>
      </c>
      <c r="P100" s="147">
        <f t="shared" si="58"/>
        <v>0</v>
      </c>
      <c r="Q100" s="147">
        <f t="shared" si="58"/>
        <v>0</v>
      </c>
      <c r="R100" s="147">
        <f t="shared" si="58"/>
        <v>0</v>
      </c>
      <c r="S100" s="147">
        <f t="shared" si="58"/>
        <v>0</v>
      </c>
      <c r="T100" s="147">
        <f t="shared" si="58"/>
        <v>0</v>
      </c>
      <c r="U100" s="147">
        <f t="shared" si="58"/>
        <v>0</v>
      </c>
      <c r="V100" s="147">
        <f t="shared" si="58"/>
        <v>0</v>
      </c>
      <c r="W100" s="147">
        <f t="shared" si="58"/>
        <v>0</v>
      </c>
    </row>
    <row r="101" spans="1:23" s="57" customFormat="1" ht="12.6" thickBot="1" x14ac:dyDescent="0.35">
      <c r="A101" s="108" t="s">
        <v>508</v>
      </c>
      <c r="B101" s="209"/>
      <c r="C101" s="207" t="str">
        <f>IFERROR((C100/C99)," ")</f>
        <v xml:space="preserve"> </v>
      </c>
      <c r="D101" s="207" t="str">
        <f t="shared" ref="D101:W101" si="59">IFERROR((D100/D99)," ")</f>
        <v xml:space="preserve"> </v>
      </c>
      <c r="E101" s="207" t="str">
        <f t="shared" si="59"/>
        <v xml:space="preserve"> </v>
      </c>
      <c r="F101" s="207" t="str">
        <f t="shared" si="59"/>
        <v xml:space="preserve"> </v>
      </c>
      <c r="G101" s="207" t="str">
        <f t="shared" si="59"/>
        <v xml:space="preserve"> </v>
      </c>
      <c r="H101" s="207" t="str">
        <f t="shared" si="59"/>
        <v xml:space="preserve"> </v>
      </c>
      <c r="I101" s="207" t="str">
        <f t="shared" si="59"/>
        <v xml:space="preserve"> </v>
      </c>
      <c r="J101" s="207" t="str">
        <f t="shared" si="59"/>
        <v xml:space="preserve"> </v>
      </c>
      <c r="K101" s="207" t="str">
        <f t="shared" si="59"/>
        <v xml:space="preserve"> </v>
      </c>
      <c r="L101" s="207" t="str">
        <f t="shared" si="59"/>
        <v xml:space="preserve"> </v>
      </c>
      <c r="M101" s="207" t="str">
        <f t="shared" si="59"/>
        <v xml:space="preserve"> </v>
      </c>
      <c r="N101" s="207" t="str">
        <f t="shared" si="59"/>
        <v xml:space="preserve"> </v>
      </c>
      <c r="O101" s="207" t="str">
        <f t="shared" si="59"/>
        <v xml:space="preserve"> </v>
      </c>
      <c r="P101" s="207" t="str">
        <f t="shared" si="59"/>
        <v xml:space="preserve"> </v>
      </c>
      <c r="Q101" s="207" t="str">
        <f t="shared" si="59"/>
        <v xml:space="preserve"> </v>
      </c>
      <c r="R101" s="207" t="str">
        <f t="shared" si="59"/>
        <v xml:space="preserve"> </v>
      </c>
      <c r="S101" s="207" t="str">
        <f t="shared" si="59"/>
        <v xml:space="preserve"> </v>
      </c>
      <c r="T101" s="207" t="str">
        <f t="shared" si="59"/>
        <v xml:space="preserve"> </v>
      </c>
      <c r="U101" s="207" t="str">
        <f t="shared" si="59"/>
        <v xml:space="preserve"> </v>
      </c>
      <c r="V101" s="207" t="str">
        <f t="shared" si="59"/>
        <v xml:space="preserve"> </v>
      </c>
      <c r="W101" s="207" t="str">
        <f t="shared" si="59"/>
        <v xml:space="preserve"> </v>
      </c>
    </row>
    <row r="102" spans="1:23" ht="15" thickTop="1" x14ac:dyDescent="0.35"/>
  </sheetData>
  <mergeCells count="8">
    <mergeCell ref="A81:W81"/>
    <mergeCell ref="I5:W5"/>
    <mergeCell ref="A15:W15"/>
    <mergeCell ref="A3:H3"/>
    <mergeCell ref="A6:B6"/>
    <mergeCell ref="C5:H5"/>
    <mergeCell ref="A37:W37"/>
    <mergeCell ref="A59:W59"/>
  </mergeCells>
  <phoneticPr fontId="17" type="noConversion"/>
  <conditionalFormatting sqref="C33:W33">
    <cfRule type="containsText" dxfId="7" priority="41" operator="containsText" text="ntitulé">
      <formula>NOT(ISERROR(SEARCH("ntitulé",C33)))</formula>
    </cfRule>
    <cfRule type="containsBlanks" dxfId="6" priority="42">
      <formula>LEN(TRIM(C33))=0</formula>
    </cfRule>
  </conditionalFormatting>
  <conditionalFormatting sqref="C55:W55">
    <cfRule type="containsText" dxfId="5" priority="5" operator="containsText" text="ntitulé">
      <formula>NOT(ISERROR(SEARCH("ntitulé",C55)))</formula>
    </cfRule>
    <cfRule type="containsBlanks" dxfId="4" priority="6">
      <formula>LEN(TRIM(C55))=0</formula>
    </cfRule>
  </conditionalFormatting>
  <conditionalFormatting sqref="C77:W77">
    <cfRule type="containsText" dxfId="3" priority="3" operator="containsText" text="ntitulé">
      <formula>NOT(ISERROR(SEARCH("ntitulé",C77)))</formula>
    </cfRule>
    <cfRule type="containsBlanks" dxfId="2" priority="4">
      <formula>LEN(TRIM(C77))=0</formula>
    </cfRule>
  </conditionalFormatting>
  <conditionalFormatting sqref="C99:W99">
    <cfRule type="containsText" dxfId="1" priority="1" operator="containsText" text="ntitulé">
      <formula>NOT(ISERROR(SEARCH("ntitulé",C99)))</formula>
    </cfRule>
    <cfRule type="containsBlanks" dxfId="0" priority="2">
      <formula>LEN(TRIM(C99))=0</formula>
    </cfRule>
  </conditionalFormatting>
  <pageMargins left="0.7" right="0.7" top="0.75" bottom="0.75" header="0.3" footer="0.3"/>
  <pageSetup paperSize="9" scale="85"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94D0-D43F-463A-8620-4AE947477C00}">
  <sheetPr>
    <pageSetUpPr fitToPage="1"/>
  </sheetPr>
  <dimension ref="A1:E26"/>
  <sheetViews>
    <sheetView tabSelected="1" zoomScale="115" zoomScaleNormal="115" workbookViewId="0">
      <selection activeCell="E24" sqref="E24"/>
    </sheetView>
  </sheetViews>
  <sheetFormatPr baseColWidth="10" defaultColWidth="8.5546875" defaultRowHeight="14.4" x14ac:dyDescent="0.35"/>
  <cols>
    <col min="1" max="1" width="25.33203125" style="502" customWidth="1"/>
    <col min="2" max="2" width="58.77734375" style="503" customWidth="1"/>
    <col min="3" max="3" width="116.5546875" style="503" customWidth="1"/>
    <col min="4" max="4" width="2.6640625" style="503" customWidth="1"/>
    <col min="5" max="5" width="69.44140625" style="503" customWidth="1"/>
    <col min="6" max="16384" width="8.5546875" style="503"/>
  </cols>
  <sheetData>
    <row r="1" spans="1:5" s="494" customFormat="1" x14ac:dyDescent="0.35">
      <c r="A1" s="492" t="s">
        <v>154</v>
      </c>
      <c r="B1" s="493"/>
    </row>
    <row r="2" spans="1:5" s="494" customFormat="1" x14ac:dyDescent="0.35">
      <c r="A2" s="495"/>
      <c r="B2" s="496"/>
    </row>
    <row r="3" spans="1:5" s="494" customFormat="1" ht="22.2" x14ac:dyDescent="0.45">
      <c r="A3" s="537" t="s">
        <v>532</v>
      </c>
      <c r="B3" s="537"/>
      <c r="C3" s="537"/>
    </row>
    <row r="4" spans="1:5" s="494" customFormat="1" ht="22.8" thickBot="1" x14ac:dyDescent="0.5">
      <c r="A4" s="497"/>
      <c r="B4" s="498"/>
      <c r="C4" s="499"/>
    </row>
    <row r="5" spans="1:5" s="494" customFormat="1" ht="40.200000000000003" customHeight="1" thickBot="1" x14ac:dyDescent="0.4">
      <c r="A5" s="538" t="s">
        <v>533</v>
      </c>
      <c r="B5" s="539"/>
      <c r="C5" s="540"/>
      <c r="D5" s="500"/>
    </row>
    <row r="6" spans="1:5" s="494" customFormat="1" ht="22.8" thickBot="1" x14ac:dyDescent="0.5">
      <c r="A6" s="497"/>
      <c r="B6" s="498"/>
      <c r="C6" s="501"/>
    </row>
    <row r="7" spans="1:5" s="494" customFormat="1" ht="31.95" customHeight="1" thickBot="1" x14ac:dyDescent="0.4">
      <c r="A7" s="541" t="s">
        <v>236</v>
      </c>
      <c r="B7" s="542"/>
      <c r="C7" s="543"/>
    </row>
    <row r="8" spans="1:5" x14ac:dyDescent="0.35">
      <c r="C8" s="504"/>
    </row>
    <row r="9" spans="1:5" x14ac:dyDescent="0.35">
      <c r="A9" s="505" t="s">
        <v>156</v>
      </c>
      <c r="B9" s="506"/>
      <c r="C9" s="507" t="s">
        <v>534</v>
      </c>
      <c r="E9" s="508"/>
    </row>
    <row r="10" spans="1:5" x14ac:dyDescent="0.35">
      <c r="A10" s="509"/>
      <c r="B10" s="510"/>
      <c r="C10" s="510"/>
    </row>
    <row r="11" spans="1:5" x14ac:dyDescent="0.35">
      <c r="A11" s="509" t="s">
        <v>76</v>
      </c>
      <c r="B11" s="510" t="s">
        <v>144</v>
      </c>
      <c r="C11" s="511"/>
    </row>
    <row r="12" spans="1:5" x14ac:dyDescent="0.35">
      <c r="A12" s="509" t="s">
        <v>399</v>
      </c>
      <c r="B12" s="510" t="s">
        <v>400</v>
      </c>
      <c r="C12" s="511"/>
    </row>
    <row r="13" spans="1:5" x14ac:dyDescent="0.35">
      <c r="A13" s="509" t="s">
        <v>77</v>
      </c>
      <c r="B13" s="510" t="s">
        <v>145</v>
      </c>
      <c r="C13" s="510"/>
    </row>
    <row r="14" spans="1:5" ht="24" x14ac:dyDescent="0.35">
      <c r="A14" s="509" t="s">
        <v>78</v>
      </c>
      <c r="B14" s="510" t="s">
        <v>193</v>
      </c>
      <c r="C14" s="512" t="s">
        <v>550</v>
      </c>
      <c r="E14" s="513"/>
    </row>
    <row r="15" spans="1:5" ht="24" x14ac:dyDescent="0.35">
      <c r="A15" s="509" t="s">
        <v>195</v>
      </c>
      <c r="B15" s="510" t="s">
        <v>239</v>
      </c>
      <c r="C15" s="512" t="s">
        <v>535</v>
      </c>
    </row>
    <row r="16" spans="1:5" ht="24" x14ac:dyDescent="0.35">
      <c r="A16" s="509" t="s">
        <v>196</v>
      </c>
      <c r="B16" s="510" t="s">
        <v>375</v>
      </c>
      <c r="C16" s="512" t="s">
        <v>536</v>
      </c>
    </row>
    <row r="17" spans="1:5" x14ac:dyDescent="0.35">
      <c r="A17" s="509" t="s">
        <v>197</v>
      </c>
      <c r="B17" s="510" t="s">
        <v>194</v>
      </c>
      <c r="C17" s="512"/>
    </row>
    <row r="18" spans="1:5" x14ac:dyDescent="0.35">
      <c r="A18" s="509" t="s">
        <v>537</v>
      </c>
      <c r="B18" s="510" t="s">
        <v>538</v>
      </c>
      <c r="C18" s="510"/>
    </row>
    <row r="19" spans="1:5" x14ac:dyDescent="0.35">
      <c r="A19" s="509" t="s">
        <v>539</v>
      </c>
      <c r="B19" s="510" t="s">
        <v>540</v>
      </c>
      <c r="C19" s="510"/>
    </row>
    <row r="20" spans="1:5" ht="72" x14ac:dyDescent="0.35">
      <c r="A20" s="509" t="s">
        <v>541</v>
      </c>
      <c r="B20" s="510" t="s">
        <v>542</v>
      </c>
      <c r="C20" s="510" t="s">
        <v>543</v>
      </c>
      <c r="E20" s="514"/>
    </row>
    <row r="21" spans="1:5" x14ac:dyDescent="0.35">
      <c r="A21" s="509" t="s">
        <v>203</v>
      </c>
      <c r="B21" s="510" t="s">
        <v>221</v>
      </c>
      <c r="C21" s="510" t="s">
        <v>544</v>
      </c>
    </row>
    <row r="22" spans="1:5" x14ac:dyDescent="0.35">
      <c r="A22" s="509" t="s">
        <v>119</v>
      </c>
      <c r="B22" s="510" t="s">
        <v>148</v>
      </c>
      <c r="C22" s="510"/>
    </row>
    <row r="23" spans="1:5" x14ac:dyDescent="0.35">
      <c r="A23" s="509" t="s">
        <v>545</v>
      </c>
      <c r="B23" s="510" t="s">
        <v>546</v>
      </c>
      <c r="C23" s="510"/>
    </row>
    <row r="24" spans="1:5" x14ac:dyDescent="0.35">
      <c r="A24" s="509" t="s">
        <v>121</v>
      </c>
      <c r="B24" s="510" t="s">
        <v>149</v>
      </c>
      <c r="C24" s="510"/>
    </row>
    <row r="25" spans="1:5" x14ac:dyDescent="0.35">
      <c r="A25" s="509" t="s">
        <v>547</v>
      </c>
      <c r="B25" s="510" t="s">
        <v>548</v>
      </c>
      <c r="C25" s="511"/>
    </row>
    <row r="26" spans="1:5" ht="24" x14ac:dyDescent="0.35">
      <c r="A26" s="509" t="s">
        <v>126</v>
      </c>
      <c r="B26" s="510" t="s">
        <v>153</v>
      </c>
      <c r="C26" s="510" t="s">
        <v>549</v>
      </c>
      <c r="E26" s="515"/>
    </row>
  </sheetData>
  <mergeCells count="3">
    <mergeCell ref="A3:C3"/>
    <mergeCell ref="A5:C5"/>
    <mergeCell ref="A7:C7"/>
  </mergeCells>
  <hyperlinks>
    <hyperlink ref="A1" location="TAB00!A1" display="Retour page de garde" xr:uid="{02C42EBF-0047-4C08-AFF5-284E8C762B33}"/>
  </hyperlink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L158"/>
  <sheetViews>
    <sheetView topLeftCell="A42" zoomScaleNormal="100" workbookViewId="0">
      <selection activeCell="A22" sqref="A22:XFD22"/>
    </sheetView>
  </sheetViews>
  <sheetFormatPr baseColWidth="10" defaultColWidth="8.88671875" defaultRowHeight="14.4" x14ac:dyDescent="0.35"/>
  <cols>
    <col min="1" max="1" width="84.44140625" style="2" customWidth="1"/>
    <col min="2" max="2" width="16.6640625" style="1" customWidth="1"/>
    <col min="3" max="3" width="5.33203125" style="1" customWidth="1"/>
    <col min="4" max="4" width="16.6640625" style="1" customWidth="1"/>
    <col min="5" max="5" width="5.33203125" style="1" customWidth="1"/>
    <col min="6" max="6" width="16.6640625" style="1" customWidth="1"/>
    <col min="7" max="7" width="5.33203125" style="1" customWidth="1"/>
    <col min="8" max="8" width="16.6640625" style="1" customWidth="1"/>
    <col min="9" max="9" width="5.33203125" style="1" customWidth="1"/>
    <col min="10" max="10" width="16.6640625" style="1" customWidth="1"/>
    <col min="11" max="11" width="5.33203125" style="1" customWidth="1"/>
    <col min="12" max="12" width="14" style="1" customWidth="1"/>
    <col min="13" max="16384" width="8.88671875" style="1"/>
  </cols>
  <sheetData>
    <row r="3" spans="1:12" ht="29.85" customHeight="1" x14ac:dyDescent="0.35">
      <c r="A3" s="14" t="str">
        <f>TAB00!B38&amp;" : "&amp;TAB00!C38</f>
        <v>TAB1 : Transposition du revenu autorisé par niveau de tension</v>
      </c>
      <c r="B3" s="14"/>
      <c r="C3" s="14"/>
      <c r="D3" s="14"/>
      <c r="E3" s="14"/>
      <c r="F3" s="14"/>
      <c r="G3" s="14"/>
      <c r="H3" s="14"/>
      <c r="I3" s="14"/>
      <c r="J3" s="14"/>
      <c r="K3" s="14"/>
      <c r="L3" s="14"/>
    </row>
    <row r="5" spans="1:12" s="28" customFormat="1" ht="22.2" x14ac:dyDescent="0.45">
      <c r="A5" s="544" t="s">
        <v>367</v>
      </c>
      <c r="B5" s="545"/>
      <c r="C5" s="545"/>
      <c r="D5" s="545"/>
      <c r="E5" s="545"/>
      <c r="F5" s="545"/>
      <c r="G5" s="545"/>
      <c r="H5" s="545"/>
      <c r="I5" s="545"/>
      <c r="J5" s="545"/>
      <c r="K5" s="545"/>
      <c r="L5" s="545"/>
    </row>
    <row r="6" spans="1:12" s="4" customFormat="1" ht="12" customHeight="1" x14ac:dyDescent="0.3">
      <c r="A6" s="546" t="s">
        <v>0</v>
      </c>
      <c r="B6" s="547" t="s">
        <v>17</v>
      </c>
      <c r="C6" s="547"/>
      <c r="D6" s="547" t="s">
        <v>5</v>
      </c>
      <c r="E6" s="547"/>
      <c r="F6" s="547" t="s">
        <v>6</v>
      </c>
      <c r="G6" s="547"/>
      <c r="H6" s="547" t="s">
        <v>7</v>
      </c>
      <c r="I6" s="547"/>
      <c r="J6" s="547" t="s">
        <v>8</v>
      </c>
      <c r="K6" s="547"/>
      <c r="L6" s="3" t="s">
        <v>82</v>
      </c>
    </row>
    <row r="7" spans="1:12" s="4" customFormat="1" ht="12" x14ac:dyDescent="0.3">
      <c r="A7" s="546"/>
      <c r="B7" s="3" t="s">
        <v>9</v>
      </c>
      <c r="C7" s="3" t="s">
        <v>10</v>
      </c>
      <c r="D7" s="3" t="s">
        <v>9</v>
      </c>
      <c r="E7" s="3" t="s">
        <v>10</v>
      </c>
      <c r="F7" s="3" t="s">
        <v>9</v>
      </c>
      <c r="G7" s="3" t="s">
        <v>10</v>
      </c>
      <c r="H7" s="3" t="s">
        <v>9</v>
      </c>
      <c r="I7" s="3" t="s">
        <v>10</v>
      </c>
      <c r="J7" s="3" t="s">
        <v>9</v>
      </c>
      <c r="K7" s="3" t="s">
        <v>10</v>
      </c>
      <c r="L7" s="3" t="s">
        <v>9</v>
      </c>
    </row>
    <row r="8" spans="1:12" x14ac:dyDescent="0.35">
      <c r="A8" s="33" t="s">
        <v>79</v>
      </c>
      <c r="B8" s="148">
        <f>SUM(B9:B11)</f>
        <v>0</v>
      </c>
      <c r="C8" s="149">
        <f t="shared" ref="C8:C37" si="0">IFERROR(B8/$B$38,0)</f>
        <v>0</v>
      </c>
      <c r="D8" s="148">
        <f>SUM(D9:D11)</f>
        <v>0</v>
      </c>
      <c r="E8" s="149">
        <f>IFERROR(D8/$B8,0)</f>
        <v>0</v>
      </c>
      <c r="F8" s="148">
        <f>SUM(F9:F11)</f>
        <v>0</v>
      </c>
      <c r="G8" s="149">
        <f>IFERROR(F8/$B8,0)</f>
        <v>0</v>
      </c>
      <c r="H8" s="148">
        <f>SUM(H9:H11)</f>
        <v>0</v>
      </c>
      <c r="I8" s="149">
        <f t="shared" ref="I8:I36" si="1">IFERROR(H8/$B8,0)</f>
        <v>0</v>
      </c>
      <c r="J8" s="148">
        <f>SUM(J9:J11)</f>
        <v>0</v>
      </c>
      <c r="K8" s="149">
        <f t="shared" ref="K8:K36" si="2">IFERROR(J8/$B8,0)</f>
        <v>0</v>
      </c>
      <c r="L8" s="148">
        <f>SUM(L9:L11)</f>
        <v>0</v>
      </c>
    </row>
    <row r="9" spans="1:12" x14ac:dyDescent="0.35">
      <c r="A9" s="34" t="s">
        <v>226</v>
      </c>
      <c r="B9" s="40"/>
      <c r="C9" s="42">
        <f t="shared" si="0"/>
        <v>0</v>
      </c>
      <c r="D9" s="40"/>
      <c r="E9" s="42">
        <f>IFERROR(D9/$B9,0)</f>
        <v>0</v>
      </c>
      <c r="F9" s="40"/>
      <c r="G9" s="42">
        <f>IFERROR(F9/$B9,0)</f>
        <v>0</v>
      </c>
      <c r="H9" s="40"/>
      <c r="I9" s="42">
        <f>IFERROR(H9/$B9,0)</f>
        <v>0</v>
      </c>
      <c r="J9" s="40"/>
      <c r="K9" s="42">
        <f>IFERROR(J9/$B9,0)</f>
        <v>0</v>
      </c>
      <c r="L9" s="41">
        <f>B9-SUM(D9,F9,H9,J9)</f>
        <v>0</v>
      </c>
    </row>
    <row r="10" spans="1:12" x14ac:dyDescent="0.35">
      <c r="A10" s="34" t="s">
        <v>80</v>
      </c>
      <c r="B10" s="40"/>
      <c r="C10" s="42">
        <f t="shared" si="0"/>
        <v>0</v>
      </c>
      <c r="D10" s="40"/>
      <c r="E10" s="42">
        <f t="shared" ref="E10:E36" si="3">IFERROR(D10/$B10,0)</f>
        <v>0</v>
      </c>
      <c r="F10" s="40"/>
      <c r="G10" s="42">
        <f t="shared" ref="G10:G36" si="4">IFERROR(F10/$B10,0)</f>
        <v>0</v>
      </c>
      <c r="H10" s="40"/>
      <c r="I10" s="42">
        <f t="shared" si="1"/>
        <v>0</v>
      </c>
      <c r="J10" s="40"/>
      <c r="K10" s="42">
        <f t="shared" si="2"/>
        <v>0</v>
      </c>
      <c r="L10" s="41">
        <f>B10-SUM(D10,F10,H10,J10)</f>
        <v>0</v>
      </c>
    </row>
    <row r="11" spans="1:12" x14ac:dyDescent="0.35">
      <c r="A11" s="34" t="s">
        <v>227</v>
      </c>
      <c r="B11" s="40"/>
      <c r="C11" s="42">
        <f t="shared" si="0"/>
        <v>0</v>
      </c>
      <c r="D11" s="40"/>
      <c r="E11" s="42">
        <f t="shared" si="3"/>
        <v>0</v>
      </c>
      <c r="F11" s="40"/>
      <c r="G11" s="42">
        <f t="shared" si="4"/>
        <v>0</v>
      </c>
      <c r="H11" s="40"/>
      <c r="I11" s="42">
        <f t="shared" si="1"/>
        <v>0</v>
      </c>
      <c r="J11" s="40"/>
      <c r="K11" s="42">
        <f t="shared" si="2"/>
        <v>0</v>
      </c>
      <c r="L11" s="41">
        <f>B11-SUM(D11,F11,H11,J11)</f>
        <v>0</v>
      </c>
    </row>
    <row r="12" spans="1:12" x14ac:dyDescent="0.35">
      <c r="A12" s="33" t="s">
        <v>129</v>
      </c>
      <c r="B12" s="148">
        <f>SUM(B13,B22)</f>
        <v>0</v>
      </c>
      <c r="C12" s="149">
        <f t="shared" si="0"/>
        <v>0</v>
      </c>
      <c r="D12" s="148">
        <f>SUM(D13,D22)</f>
        <v>0</v>
      </c>
      <c r="E12" s="149">
        <f t="shared" si="3"/>
        <v>0</v>
      </c>
      <c r="F12" s="148">
        <f>SUM(F13,F22)</f>
        <v>0</v>
      </c>
      <c r="G12" s="149">
        <f t="shared" si="4"/>
        <v>0</v>
      </c>
      <c r="H12" s="148">
        <f>SUM(H13,H22)</f>
        <v>0</v>
      </c>
      <c r="I12" s="149">
        <f t="shared" si="1"/>
        <v>0</v>
      </c>
      <c r="J12" s="148">
        <f>SUM(J13,J22)</f>
        <v>0</v>
      </c>
      <c r="K12" s="149">
        <f t="shared" si="2"/>
        <v>0</v>
      </c>
      <c r="L12" s="148">
        <f>SUM(L13,L22)</f>
        <v>0</v>
      </c>
    </row>
    <row r="13" spans="1:12" x14ac:dyDescent="0.35">
      <c r="A13" s="36" t="s">
        <v>1</v>
      </c>
      <c r="B13" s="148">
        <f>SUM(B14:B21)</f>
        <v>0</v>
      </c>
      <c r="C13" s="149">
        <f t="shared" si="0"/>
        <v>0</v>
      </c>
      <c r="D13" s="148">
        <f>SUM(D14:D21)</f>
        <v>0</v>
      </c>
      <c r="E13" s="149">
        <f t="shared" si="3"/>
        <v>0</v>
      </c>
      <c r="F13" s="148">
        <f>SUM(F14:F21)</f>
        <v>0</v>
      </c>
      <c r="G13" s="149">
        <f t="shared" si="4"/>
        <v>0</v>
      </c>
      <c r="H13" s="148">
        <f>SUM(H14:H21)</f>
        <v>0</v>
      </c>
      <c r="I13" s="149">
        <f t="shared" si="1"/>
        <v>0</v>
      </c>
      <c r="J13" s="148">
        <f>SUM(J14:J21)</f>
        <v>0</v>
      </c>
      <c r="K13" s="149">
        <f t="shared" si="2"/>
        <v>0</v>
      </c>
      <c r="L13" s="148">
        <f>SUM(L14:L21)</f>
        <v>0</v>
      </c>
    </row>
    <row r="14" spans="1:12" x14ac:dyDescent="0.35">
      <c r="A14" s="35" t="s">
        <v>130</v>
      </c>
      <c r="B14" s="40"/>
      <c r="C14" s="42">
        <f t="shared" si="0"/>
        <v>0</v>
      </c>
      <c r="D14" s="40"/>
      <c r="E14" s="42">
        <f t="shared" si="3"/>
        <v>0</v>
      </c>
      <c r="F14" s="40"/>
      <c r="G14" s="42">
        <f t="shared" si="4"/>
        <v>0</v>
      </c>
      <c r="H14" s="40"/>
      <c r="I14" s="42">
        <f t="shared" si="1"/>
        <v>0</v>
      </c>
      <c r="J14" s="40"/>
      <c r="K14" s="42">
        <f t="shared" si="2"/>
        <v>0</v>
      </c>
      <c r="L14" s="41">
        <f t="shared" ref="L14:L21" si="5">B14-SUM(D14,F14,H14,J14)</f>
        <v>0</v>
      </c>
    </row>
    <row r="15" spans="1:12" ht="24.6" x14ac:dyDescent="0.35">
      <c r="A15" s="35" t="s">
        <v>131</v>
      </c>
      <c r="B15" s="40"/>
      <c r="C15" s="42">
        <f t="shared" si="0"/>
        <v>0</v>
      </c>
      <c r="D15" s="40"/>
      <c r="E15" s="42">
        <f t="shared" si="3"/>
        <v>0</v>
      </c>
      <c r="F15" s="40"/>
      <c r="G15" s="42">
        <f t="shared" si="4"/>
        <v>0</v>
      </c>
      <c r="H15" s="40"/>
      <c r="I15" s="42">
        <f t="shared" si="1"/>
        <v>0</v>
      </c>
      <c r="J15" s="40"/>
      <c r="K15" s="42">
        <f t="shared" si="2"/>
        <v>0</v>
      </c>
      <c r="L15" s="41">
        <f t="shared" si="5"/>
        <v>0</v>
      </c>
    </row>
    <row r="16" spans="1:12" ht="24.6" x14ac:dyDescent="0.35">
      <c r="A16" s="35" t="s">
        <v>228</v>
      </c>
      <c r="B16" s="40"/>
      <c r="C16" s="42">
        <f t="shared" si="0"/>
        <v>0</v>
      </c>
      <c r="D16" s="40"/>
      <c r="E16" s="42">
        <f t="shared" si="3"/>
        <v>0</v>
      </c>
      <c r="F16" s="40"/>
      <c r="G16" s="42">
        <f t="shared" si="4"/>
        <v>0</v>
      </c>
      <c r="H16" s="40"/>
      <c r="I16" s="42">
        <f t="shared" si="1"/>
        <v>0</v>
      </c>
      <c r="J16" s="40"/>
      <c r="K16" s="42">
        <f t="shared" si="2"/>
        <v>0</v>
      </c>
      <c r="L16" s="41">
        <f t="shared" si="5"/>
        <v>0</v>
      </c>
    </row>
    <row r="17" spans="1:12" x14ac:dyDescent="0.35">
      <c r="A17" s="35" t="s">
        <v>81</v>
      </c>
      <c r="B17" s="40"/>
      <c r="C17" s="42">
        <f t="shared" si="0"/>
        <v>0</v>
      </c>
      <c r="D17" s="40"/>
      <c r="E17" s="42">
        <f t="shared" si="3"/>
        <v>0</v>
      </c>
      <c r="F17" s="40"/>
      <c r="G17" s="42">
        <f t="shared" si="4"/>
        <v>0</v>
      </c>
      <c r="H17" s="40"/>
      <c r="I17" s="42">
        <f t="shared" si="1"/>
        <v>0</v>
      </c>
      <c r="J17" s="40"/>
      <c r="K17" s="42">
        <f t="shared" si="2"/>
        <v>0</v>
      </c>
      <c r="L17" s="41">
        <f t="shared" si="5"/>
        <v>0</v>
      </c>
    </row>
    <row r="18" spans="1:12" x14ac:dyDescent="0.35">
      <c r="A18" s="35" t="s">
        <v>229</v>
      </c>
      <c r="B18" s="40"/>
      <c r="C18" s="42">
        <f t="shared" si="0"/>
        <v>0</v>
      </c>
      <c r="D18" s="40"/>
      <c r="E18" s="42">
        <f t="shared" si="3"/>
        <v>0</v>
      </c>
      <c r="F18" s="40"/>
      <c r="G18" s="42">
        <f t="shared" si="4"/>
        <v>0</v>
      </c>
      <c r="H18" s="40"/>
      <c r="I18" s="42">
        <f t="shared" si="1"/>
        <v>0</v>
      </c>
      <c r="J18" s="40"/>
      <c r="K18" s="42">
        <f t="shared" si="2"/>
        <v>0</v>
      </c>
      <c r="L18" s="41">
        <f t="shared" si="5"/>
        <v>0</v>
      </c>
    </row>
    <row r="19" spans="1:12" x14ac:dyDescent="0.35">
      <c r="A19" s="35" t="s">
        <v>133</v>
      </c>
      <c r="B19" s="40"/>
      <c r="C19" s="42">
        <f t="shared" si="0"/>
        <v>0</v>
      </c>
      <c r="D19" s="40"/>
      <c r="E19" s="42">
        <f t="shared" si="3"/>
        <v>0</v>
      </c>
      <c r="F19" s="40"/>
      <c r="G19" s="42">
        <f t="shared" si="4"/>
        <v>0</v>
      </c>
      <c r="H19" s="40"/>
      <c r="I19" s="42">
        <f t="shared" si="1"/>
        <v>0</v>
      </c>
      <c r="J19" s="40"/>
      <c r="K19" s="42">
        <f t="shared" si="2"/>
        <v>0</v>
      </c>
      <c r="L19" s="41">
        <f t="shared" si="5"/>
        <v>0</v>
      </c>
    </row>
    <row r="20" spans="1:12" x14ac:dyDescent="0.35">
      <c r="A20" s="35" t="s">
        <v>134</v>
      </c>
      <c r="B20" s="40"/>
      <c r="C20" s="42">
        <f t="shared" si="0"/>
        <v>0</v>
      </c>
      <c r="D20" s="40"/>
      <c r="E20" s="42">
        <f t="shared" si="3"/>
        <v>0</v>
      </c>
      <c r="F20" s="40"/>
      <c r="G20" s="42">
        <f t="shared" si="4"/>
        <v>0</v>
      </c>
      <c r="H20" s="40"/>
      <c r="I20" s="42">
        <f t="shared" si="1"/>
        <v>0</v>
      </c>
      <c r="J20" s="40"/>
      <c r="K20" s="42">
        <f t="shared" si="2"/>
        <v>0</v>
      </c>
      <c r="L20" s="41">
        <f t="shared" si="5"/>
        <v>0</v>
      </c>
    </row>
    <row r="21" spans="1:12" x14ac:dyDescent="0.35">
      <c r="A21" s="35" t="s">
        <v>223</v>
      </c>
      <c r="B21" s="40"/>
      <c r="C21" s="42">
        <f t="shared" si="0"/>
        <v>0</v>
      </c>
      <c r="D21" s="40"/>
      <c r="E21" s="42">
        <f t="shared" si="3"/>
        <v>0</v>
      </c>
      <c r="F21" s="40"/>
      <c r="G21" s="42">
        <f t="shared" si="4"/>
        <v>0</v>
      </c>
      <c r="H21" s="40"/>
      <c r="I21" s="42">
        <f t="shared" si="1"/>
        <v>0</v>
      </c>
      <c r="J21" s="40"/>
      <c r="K21" s="42">
        <f t="shared" si="2"/>
        <v>0</v>
      </c>
      <c r="L21" s="41">
        <f t="shared" si="5"/>
        <v>0</v>
      </c>
    </row>
    <row r="22" spans="1:12" x14ac:dyDescent="0.35">
      <c r="A22" s="37" t="s">
        <v>2</v>
      </c>
      <c r="B22" s="148">
        <f>SUM(B23:B28)</f>
        <v>0</v>
      </c>
      <c r="C22" s="149">
        <f t="shared" si="0"/>
        <v>0</v>
      </c>
      <c r="D22" s="148">
        <f>SUM(D23:D28)</f>
        <v>0</v>
      </c>
      <c r="E22" s="149">
        <f t="shared" si="3"/>
        <v>0</v>
      </c>
      <c r="F22" s="148">
        <f>SUM(F23:F28)</f>
        <v>0</v>
      </c>
      <c r="G22" s="149">
        <f>IFERROR(F22/$B22,0)</f>
        <v>0</v>
      </c>
      <c r="H22" s="148">
        <f>SUM(H23:H28)</f>
        <v>0</v>
      </c>
      <c r="I22" s="149">
        <f t="shared" si="1"/>
        <v>0</v>
      </c>
      <c r="J22" s="148">
        <f>SUM(J23:J28)</f>
        <v>0</v>
      </c>
      <c r="K22" s="149">
        <f t="shared" si="2"/>
        <v>0</v>
      </c>
      <c r="L22" s="148">
        <f>SUM(L23:L28)</f>
        <v>0</v>
      </c>
    </row>
    <row r="23" spans="1:12" ht="24.6" x14ac:dyDescent="0.35">
      <c r="A23" s="35" t="s">
        <v>135</v>
      </c>
      <c r="B23" s="40"/>
      <c r="C23" s="42">
        <f t="shared" si="0"/>
        <v>0</v>
      </c>
      <c r="D23" s="40"/>
      <c r="E23" s="42">
        <f t="shared" si="3"/>
        <v>0</v>
      </c>
      <c r="F23" s="40"/>
      <c r="G23" s="42">
        <f t="shared" si="4"/>
        <v>0</v>
      </c>
      <c r="H23" s="40"/>
      <c r="I23" s="42">
        <f t="shared" si="1"/>
        <v>0</v>
      </c>
      <c r="J23" s="40"/>
      <c r="K23" s="42">
        <f t="shared" si="2"/>
        <v>0</v>
      </c>
      <c r="L23" s="41">
        <f t="shared" ref="L23:L28" si="6">B23-SUM(D23,F23,H23,J23)</f>
        <v>0</v>
      </c>
    </row>
    <row r="24" spans="1:12" x14ac:dyDescent="0.35">
      <c r="A24" s="35" t="s">
        <v>136</v>
      </c>
      <c r="B24" s="40"/>
      <c r="C24" s="42">
        <f t="shared" si="0"/>
        <v>0</v>
      </c>
      <c r="D24" s="40"/>
      <c r="E24" s="42">
        <f t="shared" si="3"/>
        <v>0</v>
      </c>
      <c r="F24" s="40"/>
      <c r="G24" s="42">
        <f t="shared" si="4"/>
        <v>0</v>
      </c>
      <c r="H24" s="40"/>
      <c r="I24" s="42">
        <f t="shared" si="1"/>
        <v>0</v>
      </c>
      <c r="J24" s="40"/>
      <c r="K24" s="42">
        <f t="shared" si="2"/>
        <v>0</v>
      </c>
      <c r="L24" s="41">
        <f t="shared" si="6"/>
        <v>0</v>
      </c>
    </row>
    <row r="25" spans="1:12" x14ac:dyDescent="0.35">
      <c r="A25" s="35" t="s">
        <v>137</v>
      </c>
      <c r="B25" s="40"/>
      <c r="C25" s="42">
        <f t="shared" si="0"/>
        <v>0</v>
      </c>
      <c r="D25" s="40"/>
      <c r="E25" s="42">
        <f t="shared" si="3"/>
        <v>0</v>
      </c>
      <c r="F25" s="40"/>
      <c r="G25" s="42">
        <f t="shared" si="4"/>
        <v>0</v>
      </c>
      <c r="H25" s="40"/>
      <c r="I25" s="42">
        <f t="shared" si="1"/>
        <v>0</v>
      </c>
      <c r="J25" s="40"/>
      <c r="K25" s="42">
        <f t="shared" si="2"/>
        <v>0</v>
      </c>
      <c r="L25" s="41">
        <f t="shared" si="6"/>
        <v>0</v>
      </c>
    </row>
    <row r="26" spans="1:12" ht="24.6" x14ac:dyDescent="0.35">
      <c r="A26" s="35" t="s">
        <v>230</v>
      </c>
      <c r="B26" s="40"/>
      <c r="C26" s="42">
        <f t="shared" si="0"/>
        <v>0</v>
      </c>
      <c r="D26" s="40"/>
      <c r="E26" s="42">
        <f t="shared" si="3"/>
        <v>0</v>
      </c>
      <c r="F26" s="40"/>
      <c r="G26" s="42">
        <f t="shared" si="4"/>
        <v>0</v>
      </c>
      <c r="H26" s="40"/>
      <c r="I26" s="42">
        <f t="shared" si="1"/>
        <v>0</v>
      </c>
      <c r="J26" s="40"/>
      <c r="K26" s="42">
        <f>IFERROR(J26/$B26,0)</f>
        <v>0</v>
      </c>
      <c r="L26" s="41">
        <f t="shared" si="6"/>
        <v>0</v>
      </c>
    </row>
    <row r="27" spans="1:12" x14ac:dyDescent="0.35">
      <c r="A27" s="35" t="s">
        <v>138</v>
      </c>
      <c r="B27" s="40"/>
      <c r="C27" s="42">
        <f t="shared" si="0"/>
        <v>0</v>
      </c>
      <c r="D27" s="40"/>
      <c r="E27" s="42">
        <f t="shared" si="3"/>
        <v>0</v>
      </c>
      <c r="F27" s="40"/>
      <c r="G27" s="42">
        <f t="shared" si="4"/>
        <v>0</v>
      </c>
      <c r="H27" s="40"/>
      <c r="I27" s="42">
        <f t="shared" si="1"/>
        <v>0</v>
      </c>
      <c r="J27" s="40"/>
      <c r="K27" s="42">
        <f t="shared" si="2"/>
        <v>0</v>
      </c>
      <c r="L27" s="41">
        <f t="shared" si="6"/>
        <v>0</v>
      </c>
    </row>
    <row r="28" spans="1:12" x14ac:dyDescent="0.35">
      <c r="A28" s="35" t="s">
        <v>132</v>
      </c>
      <c r="B28" s="40"/>
      <c r="C28" s="42">
        <f t="shared" si="0"/>
        <v>0</v>
      </c>
      <c r="D28" s="40"/>
      <c r="E28" s="42">
        <f t="shared" si="3"/>
        <v>0</v>
      </c>
      <c r="F28" s="40"/>
      <c r="G28" s="42">
        <f t="shared" si="4"/>
        <v>0</v>
      </c>
      <c r="H28" s="40"/>
      <c r="I28" s="42">
        <f t="shared" si="1"/>
        <v>0</v>
      </c>
      <c r="J28" s="40"/>
      <c r="K28" s="42">
        <f t="shared" si="2"/>
        <v>0</v>
      </c>
      <c r="L28" s="41">
        <f t="shared" si="6"/>
        <v>0</v>
      </c>
    </row>
    <row r="29" spans="1:12" x14ac:dyDescent="0.35">
      <c r="A29" s="38" t="s">
        <v>361</v>
      </c>
      <c r="B29" s="148">
        <f>B30+B31</f>
        <v>0</v>
      </c>
      <c r="C29" s="42">
        <f t="shared" si="0"/>
        <v>0</v>
      </c>
      <c r="D29" s="148">
        <f>D30+D31</f>
        <v>0</v>
      </c>
      <c r="E29" s="42">
        <f>IFERROR(D29/$B29,0)</f>
        <v>0</v>
      </c>
      <c r="F29" s="148">
        <f>F30+F31</f>
        <v>0</v>
      </c>
      <c r="G29" s="42">
        <f>IFERROR(F29/$B29,0)</f>
        <v>0</v>
      </c>
      <c r="H29" s="148">
        <f>H30+H31</f>
        <v>0</v>
      </c>
      <c r="I29" s="42">
        <f>IFERROR(H29/$B29,0)</f>
        <v>0</v>
      </c>
      <c r="J29" s="148">
        <f>J30+J31</f>
        <v>0</v>
      </c>
      <c r="K29" s="42">
        <f>IFERROR(J29/$B29,0)</f>
        <v>0</v>
      </c>
      <c r="L29" s="41">
        <f t="shared" ref="L29:L31" si="7">B29-SUM(D29,F29,H29,J29)</f>
        <v>0</v>
      </c>
    </row>
    <row r="30" spans="1:12" x14ac:dyDescent="0.35">
      <c r="A30" s="37" t="s">
        <v>359</v>
      </c>
      <c r="B30" s="40"/>
      <c r="C30" s="42">
        <f t="shared" si="0"/>
        <v>0</v>
      </c>
      <c r="D30" s="40"/>
      <c r="E30" s="42">
        <f>IFERROR(D30/$B30,0)</f>
        <v>0</v>
      </c>
      <c r="F30" s="40"/>
      <c r="G30" s="42">
        <f>IFERROR(F30/$B30,0)</f>
        <v>0</v>
      </c>
      <c r="H30" s="40"/>
      <c r="I30" s="42">
        <f>IFERROR(H30/$B30,0)</f>
        <v>0</v>
      </c>
      <c r="J30" s="40"/>
      <c r="K30" s="42">
        <f>IFERROR(J30/$B30,0)</f>
        <v>0</v>
      </c>
      <c r="L30" s="41">
        <f t="shared" si="7"/>
        <v>0</v>
      </c>
    </row>
    <row r="31" spans="1:12" x14ac:dyDescent="0.35">
      <c r="A31" s="37" t="s">
        <v>360</v>
      </c>
      <c r="B31" s="40"/>
      <c r="C31" s="42">
        <f t="shared" si="0"/>
        <v>0</v>
      </c>
      <c r="D31" s="40"/>
      <c r="E31" s="42">
        <f>IFERROR(D31/$B31,0)</f>
        <v>0</v>
      </c>
      <c r="F31" s="40"/>
      <c r="G31" s="42">
        <f>IFERROR(F31/$B31,0)</f>
        <v>0</v>
      </c>
      <c r="H31" s="40"/>
      <c r="I31" s="42">
        <f>IFERROR(H31/$B31,0)</f>
        <v>0</v>
      </c>
      <c r="J31" s="40"/>
      <c r="K31" s="42">
        <f>IFERROR(J31/$B31,0)</f>
        <v>0</v>
      </c>
      <c r="L31" s="41">
        <f t="shared" si="7"/>
        <v>0</v>
      </c>
    </row>
    <row r="32" spans="1:12" x14ac:dyDescent="0.35">
      <c r="A32" s="38" t="s">
        <v>3</v>
      </c>
      <c r="B32" s="148">
        <f>SUM(B33:B35)</f>
        <v>0</v>
      </c>
      <c r="C32" s="149">
        <f t="shared" si="0"/>
        <v>0</v>
      </c>
      <c r="D32" s="148">
        <f>SUM(D33:D35)</f>
        <v>0</v>
      </c>
      <c r="E32" s="149">
        <f>IFERROR(D32/$B32,0)</f>
        <v>0</v>
      </c>
      <c r="F32" s="148">
        <f>SUM(F33:F35)</f>
        <v>0</v>
      </c>
      <c r="G32" s="149">
        <f>IFERROR(F32/$B32,0)</f>
        <v>0</v>
      </c>
      <c r="H32" s="148">
        <f>SUM(H33:H35)</f>
        <v>0</v>
      </c>
      <c r="I32" s="149">
        <f>IFERROR(H32/$B32,0)</f>
        <v>0</v>
      </c>
      <c r="J32" s="148">
        <f>SUM(J33:J35)</f>
        <v>0</v>
      </c>
      <c r="K32" s="149">
        <f t="shared" si="2"/>
        <v>0</v>
      </c>
      <c r="L32" s="148">
        <f>SUM(L33:L35)</f>
        <v>0</v>
      </c>
    </row>
    <row r="33" spans="1:12" x14ac:dyDescent="0.35">
      <c r="A33" s="36" t="s">
        <v>231</v>
      </c>
      <c r="B33" s="40"/>
      <c r="C33" s="42">
        <f t="shared" si="0"/>
        <v>0</v>
      </c>
      <c r="D33" s="40"/>
      <c r="E33" s="42">
        <f t="shared" si="3"/>
        <v>0</v>
      </c>
      <c r="F33" s="40"/>
      <c r="G33" s="42">
        <f>IFERROR(F33/$B33,0)</f>
        <v>0</v>
      </c>
      <c r="H33" s="40"/>
      <c r="I33" s="42">
        <f t="shared" si="1"/>
        <v>0</v>
      </c>
      <c r="J33" s="40"/>
      <c r="K33" s="42">
        <f t="shared" si="2"/>
        <v>0</v>
      </c>
      <c r="L33" s="41">
        <f>B33-SUM(D33,F33,H33,J33)</f>
        <v>0</v>
      </c>
    </row>
    <row r="34" spans="1:12" x14ac:dyDescent="0.35">
      <c r="A34" s="271" t="s">
        <v>232</v>
      </c>
      <c r="B34" s="40"/>
      <c r="C34" s="42">
        <f t="shared" si="0"/>
        <v>0</v>
      </c>
      <c r="D34" s="40"/>
      <c r="E34" s="42">
        <f t="shared" ref="E34" si="8">IFERROR(D34/$B34,0)</f>
        <v>0</v>
      </c>
      <c r="F34" s="40"/>
      <c r="G34" s="42">
        <f t="shared" ref="G34" si="9">IFERROR(F34/$B34,0)</f>
        <v>0</v>
      </c>
      <c r="H34" s="40"/>
      <c r="I34" s="42">
        <f t="shared" si="1"/>
        <v>0</v>
      </c>
      <c r="J34" s="40"/>
      <c r="K34" s="42">
        <f t="shared" ref="K34" si="10">IFERROR(J34/$B34,0)</f>
        <v>0</v>
      </c>
      <c r="L34" s="41">
        <f>B34-SUM(D34,F34,H34,J34)</f>
        <v>0</v>
      </c>
    </row>
    <row r="35" spans="1:12" x14ac:dyDescent="0.35">
      <c r="A35" s="37" t="s">
        <v>237</v>
      </c>
      <c r="B35" s="40"/>
      <c r="C35" s="42">
        <f t="shared" si="0"/>
        <v>0</v>
      </c>
      <c r="D35" s="40"/>
      <c r="E35" s="42">
        <f t="shared" si="3"/>
        <v>0</v>
      </c>
      <c r="F35" s="40"/>
      <c r="G35" s="42">
        <f t="shared" si="4"/>
        <v>0</v>
      </c>
      <c r="H35" s="40"/>
      <c r="I35" s="42">
        <f t="shared" si="1"/>
        <v>0</v>
      </c>
      <c r="J35" s="40"/>
      <c r="K35" s="42">
        <f t="shared" si="2"/>
        <v>0</v>
      </c>
      <c r="L35" s="41">
        <f>B35-SUM(D35,F35,H35,J35)</f>
        <v>0</v>
      </c>
    </row>
    <row r="36" spans="1:12" x14ac:dyDescent="0.35">
      <c r="A36" s="38" t="s">
        <v>139</v>
      </c>
      <c r="B36" s="148">
        <f>B37</f>
        <v>0</v>
      </c>
      <c r="C36" s="149">
        <f t="shared" si="0"/>
        <v>0</v>
      </c>
      <c r="D36" s="148">
        <f>D37</f>
        <v>0</v>
      </c>
      <c r="E36" s="149">
        <f t="shared" si="3"/>
        <v>0</v>
      </c>
      <c r="F36" s="148">
        <f>F37</f>
        <v>0</v>
      </c>
      <c r="G36" s="149">
        <f t="shared" si="4"/>
        <v>0</v>
      </c>
      <c r="H36" s="148">
        <f>H37</f>
        <v>0</v>
      </c>
      <c r="I36" s="149">
        <f t="shared" si="1"/>
        <v>0</v>
      </c>
      <c r="J36" s="148">
        <f>J37</f>
        <v>0</v>
      </c>
      <c r="K36" s="149">
        <f t="shared" si="2"/>
        <v>0</v>
      </c>
      <c r="L36" s="148">
        <f>B36-SUM(D36,F36,H36,J36)</f>
        <v>0</v>
      </c>
    </row>
    <row r="37" spans="1:12" x14ac:dyDescent="0.35">
      <c r="A37" s="37" t="s">
        <v>233</v>
      </c>
      <c r="B37" s="40"/>
      <c r="C37" s="42">
        <f t="shared" si="0"/>
        <v>0</v>
      </c>
      <c r="D37" s="40"/>
      <c r="E37" s="42">
        <f t="shared" ref="E37:E38" si="11">IFERROR(D37/$B37,0)</f>
        <v>0</v>
      </c>
      <c r="F37" s="40"/>
      <c r="G37" s="42">
        <f t="shared" ref="G37:G38" si="12">IFERROR(F37/$B37,0)</f>
        <v>0</v>
      </c>
      <c r="H37" s="40"/>
      <c r="I37" s="42">
        <f t="shared" ref="I37:I38" si="13">IFERROR(H37/$B37,0)</f>
        <v>0</v>
      </c>
      <c r="J37" s="40"/>
      <c r="K37" s="42">
        <f t="shared" ref="K37:K38" si="14">IFERROR(J37/$B37,0)</f>
        <v>0</v>
      </c>
      <c r="L37" s="41">
        <f>B37-SUM(D37,F37,H37,J37)</f>
        <v>0</v>
      </c>
    </row>
    <row r="38" spans="1:12" x14ac:dyDescent="0.35">
      <c r="A38" s="39" t="s">
        <v>234</v>
      </c>
      <c r="B38" s="148">
        <f>SUM(B8,B12,B32,B29,B36)</f>
        <v>0</v>
      </c>
      <c r="C38" s="149">
        <f t="shared" ref="C38" si="15">IFERROR(B38/$B$37,0)</f>
        <v>0</v>
      </c>
      <c r="D38" s="148">
        <f>SUM(D8,D12,D32,D29,D36)</f>
        <v>0</v>
      </c>
      <c r="E38" s="149">
        <f t="shared" si="11"/>
        <v>0</v>
      </c>
      <c r="F38" s="148">
        <f>SUM(F8,F12,F32,F29,F36)</f>
        <v>0</v>
      </c>
      <c r="G38" s="149">
        <f t="shared" si="12"/>
        <v>0</v>
      </c>
      <c r="H38" s="148">
        <f>SUM(H8,H12,H32,H29,H36)</f>
        <v>0</v>
      </c>
      <c r="I38" s="149">
        <f t="shared" si="13"/>
        <v>0</v>
      </c>
      <c r="J38" s="148">
        <f>SUM(J8,J12,J32,J29,J36)</f>
        <v>0</v>
      </c>
      <c r="K38" s="149">
        <f t="shared" si="14"/>
        <v>0</v>
      </c>
      <c r="L38" s="148">
        <f>SUM(L9,L12,L32,L36)</f>
        <v>0</v>
      </c>
    </row>
    <row r="39" spans="1:12" ht="15" thickBot="1" x14ac:dyDescent="0.4">
      <c r="B39" s="148"/>
      <c r="C39" s="149"/>
      <c r="D39" s="148"/>
      <c r="E39" s="149"/>
      <c r="F39" s="148"/>
      <c r="G39" s="149"/>
      <c r="H39" s="148"/>
      <c r="I39" s="149"/>
      <c r="J39" s="148"/>
      <c r="K39" s="149"/>
      <c r="L39" s="148"/>
    </row>
    <row r="40" spans="1:12" ht="15" thickBot="1" x14ac:dyDescent="0.4">
      <c r="A40" s="266" t="s">
        <v>235</v>
      </c>
      <c r="B40" s="267">
        <v>0</v>
      </c>
      <c r="C40" s="149">
        <f>IFERROR(B40/$B$37,0)</f>
        <v>0</v>
      </c>
      <c r="D40" s="268"/>
      <c r="E40" s="149">
        <f t="shared" ref="E40:E41" si="16">IFERROR(D40/$B40,0)</f>
        <v>0</v>
      </c>
      <c r="F40" s="268"/>
      <c r="G40" s="149">
        <f t="shared" ref="G40:G41" si="17">IFERROR(F40/$B40,0)</f>
        <v>0</v>
      </c>
      <c r="H40" s="268"/>
      <c r="I40" s="149">
        <f t="shared" ref="I40:I41" si="18">IFERROR(H40/$B40,0)</f>
        <v>0</v>
      </c>
      <c r="J40" s="268"/>
      <c r="K40" s="149">
        <f>IFERROR(J40/$B40,0)</f>
        <v>0</v>
      </c>
      <c r="L40" s="148">
        <f>B40-SUM(D40,F40,H40,J40)</f>
        <v>0</v>
      </c>
    </row>
    <row r="41" spans="1:12" ht="15" thickBot="1" x14ac:dyDescent="0.4">
      <c r="A41" s="269" t="s">
        <v>17</v>
      </c>
      <c r="B41" s="270">
        <f>B38+B40</f>
        <v>0</v>
      </c>
      <c r="C41" s="149">
        <f>IFERROR(B41/$B$37,0)</f>
        <v>0</v>
      </c>
      <c r="D41" s="270">
        <f>D38+D40</f>
        <v>0</v>
      </c>
      <c r="E41" s="149">
        <f t="shared" si="16"/>
        <v>0</v>
      </c>
      <c r="F41" s="270">
        <f>F38+F40</f>
        <v>0</v>
      </c>
      <c r="G41" s="149">
        <f t="shared" si="17"/>
        <v>0</v>
      </c>
      <c r="H41" s="270">
        <f>H38+H40</f>
        <v>0</v>
      </c>
      <c r="I41" s="149">
        <f t="shared" si="18"/>
        <v>0</v>
      </c>
      <c r="J41" s="270">
        <f>J38+J40</f>
        <v>0</v>
      </c>
      <c r="K41" s="149">
        <f t="shared" ref="K41" si="19">IFERROR(J41/$B41,0)</f>
        <v>0</v>
      </c>
      <c r="L41" s="148">
        <f>SUM(L12,L15,L36,L39)</f>
        <v>0</v>
      </c>
    </row>
    <row r="44" spans="1:12" s="28" customFormat="1" ht="22.2" x14ac:dyDescent="0.45">
      <c r="A44" s="544" t="s">
        <v>368</v>
      </c>
      <c r="B44" s="545"/>
      <c r="C44" s="545"/>
      <c r="D44" s="545"/>
      <c r="E44" s="545"/>
      <c r="F44" s="545"/>
      <c r="G44" s="545"/>
      <c r="H44" s="545"/>
      <c r="I44" s="545"/>
      <c r="J44" s="545"/>
      <c r="K44" s="545"/>
      <c r="L44" s="545"/>
    </row>
    <row r="45" spans="1:12" s="4" customFormat="1" ht="12" customHeight="1" x14ac:dyDescent="0.3">
      <c r="A45" s="546" t="s">
        <v>0</v>
      </c>
      <c r="B45" s="547" t="s">
        <v>17</v>
      </c>
      <c r="C45" s="547"/>
      <c r="D45" s="547" t="s">
        <v>5</v>
      </c>
      <c r="E45" s="547"/>
      <c r="F45" s="547" t="s">
        <v>6</v>
      </c>
      <c r="G45" s="547"/>
      <c r="H45" s="547" t="s">
        <v>7</v>
      </c>
      <c r="I45" s="547"/>
      <c r="J45" s="547" t="s">
        <v>8</v>
      </c>
      <c r="K45" s="547"/>
      <c r="L45" s="3" t="s">
        <v>82</v>
      </c>
    </row>
    <row r="46" spans="1:12" s="4" customFormat="1" ht="12" x14ac:dyDescent="0.3">
      <c r="A46" s="546"/>
      <c r="B46" s="3" t="s">
        <v>9</v>
      </c>
      <c r="C46" s="3" t="s">
        <v>10</v>
      </c>
      <c r="D46" s="3" t="s">
        <v>9</v>
      </c>
      <c r="E46" s="3" t="s">
        <v>10</v>
      </c>
      <c r="F46" s="3" t="s">
        <v>9</v>
      </c>
      <c r="G46" s="3" t="s">
        <v>10</v>
      </c>
      <c r="H46" s="3" t="s">
        <v>9</v>
      </c>
      <c r="I46" s="3" t="s">
        <v>10</v>
      </c>
      <c r="J46" s="3" t="s">
        <v>9</v>
      </c>
      <c r="K46" s="3" t="s">
        <v>10</v>
      </c>
      <c r="L46" s="3" t="s">
        <v>9</v>
      </c>
    </row>
    <row r="47" spans="1:12" x14ac:dyDescent="0.35">
      <c r="A47" s="33" t="s">
        <v>79</v>
      </c>
      <c r="B47" s="148">
        <f>SUM(B48:B50)</f>
        <v>0</v>
      </c>
      <c r="C47" s="149">
        <f t="shared" ref="C47:C76" si="20">IFERROR(B47/$B$38,0)</f>
        <v>0</v>
      </c>
      <c r="D47" s="148">
        <f>SUM(D48:D50)</f>
        <v>0</v>
      </c>
      <c r="E47" s="149">
        <f>IFERROR(D47/$B47,0)</f>
        <v>0</v>
      </c>
      <c r="F47" s="148">
        <f>SUM(F48:F50)</f>
        <v>0</v>
      </c>
      <c r="G47" s="149">
        <f>IFERROR(F47/$B47,0)</f>
        <v>0</v>
      </c>
      <c r="H47" s="148">
        <f>SUM(H48:H50)</f>
        <v>0</v>
      </c>
      <c r="I47" s="149">
        <f t="shared" ref="I47" si="21">IFERROR(H47/$B47,0)</f>
        <v>0</v>
      </c>
      <c r="J47" s="148">
        <f>SUM(J48:J50)</f>
        <v>0</v>
      </c>
      <c r="K47" s="149">
        <f t="shared" ref="K47" si="22">IFERROR(J47/$B47,0)</f>
        <v>0</v>
      </c>
      <c r="L47" s="148">
        <f>SUM(L48:L50)</f>
        <v>0</v>
      </c>
    </row>
    <row r="48" spans="1:12" x14ac:dyDescent="0.35">
      <c r="A48" s="34" t="s">
        <v>226</v>
      </c>
      <c r="B48" s="40"/>
      <c r="C48" s="42">
        <f t="shared" si="20"/>
        <v>0</v>
      </c>
      <c r="D48" s="40"/>
      <c r="E48" s="42">
        <f>IFERROR(D48/$B48,0)</f>
        <v>0</v>
      </c>
      <c r="F48" s="40"/>
      <c r="G48" s="42">
        <f>IFERROR(F48/$B48,0)</f>
        <v>0</v>
      </c>
      <c r="H48" s="40"/>
      <c r="I48" s="42">
        <f>IFERROR(H48/$B48,0)</f>
        <v>0</v>
      </c>
      <c r="J48" s="40"/>
      <c r="K48" s="42">
        <f>IFERROR(J48/$B48,0)</f>
        <v>0</v>
      </c>
      <c r="L48" s="41">
        <f>B48-SUM(D48,F48,H48,J48)</f>
        <v>0</v>
      </c>
    </row>
    <row r="49" spans="1:12" x14ac:dyDescent="0.35">
      <c r="A49" s="34" t="s">
        <v>80</v>
      </c>
      <c r="B49" s="40"/>
      <c r="C49" s="42">
        <f t="shared" si="20"/>
        <v>0</v>
      </c>
      <c r="D49" s="40"/>
      <c r="E49" s="42">
        <f t="shared" ref="E49:E67" si="23">IFERROR(D49/$B49,0)</f>
        <v>0</v>
      </c>
      <c r="F49" s="40"/>
      <c r="G49" s="42">
        <f t="shared" ref="G49:G60" si="24">IFERROR(F49/$B49,0)</f>
        <v>0</v>
      </c>
      <c r="H49" s="40"/>
      <c r="I49" s="42">
        <f t="shared" ref="I49:I67" si="25">IFERROR(H49/$B49,0)</f>
        <v>0</v>
      </c>
      <c r="J49" s="40"/>
      <c r="K49" s="42">
        <f t="shared" ref="K49:K64" si="26">IFERROR(J49/$B49,0)</f>
        <v>0</v>
      </c>
      <c r="L49" s="41">
        <f>B49-SUM(D49,F49,H49,J49)</f>
        <v>0</v>
      </c>
    </row>
    <row r="50" spans="1:12" x14ac:dyDescent="0.35">
      <c r="A50" s="34" t="s">
        <v>227</v>
      </c>
      <c r="B50" s="40"/>
      <c r="C50" s="42">
        <f t="shared" si="20"/>
        <v>0</v>
      </c>
      <c r="D50" s="40"/>
      <c r="E50" s="42">
        <f t="shared" si="23"/>
        <v>0</v>
      </c>
      <c r="F50" s="40"/>
      <c r="G50" s="42">
        <f t="shared" si="24"/>
        <v>0</v>
      </c>
      <c r="H50" s="40"/>
      <c r="I50" s="42">
        <f t="shared" si="25"/>
        <v>0</v>
      </c>
      <c r="J50" s="40"/>
      <c r="K50" s="42">
        <f t="shared" si="26"/>
        <v>0</v>
      </c>
      <c r="L50" s="41">
        <f>B50-SUM(D50,F50,H50,J50)</f>
        <v>0</v>
      </c>
    </row>
    <row r="51" spans="1:12" x14ac:dyDescent="0.35">
      <c r="A51" s="33" t="s">
        <v>129</v>
      </c>
      <c r="B51" s="148">
        <f>SUM(B52,B61)</f>
        <v>0</v>
      </c>
      <c r="C51" s="149">
        <f t="shared" si="20"/>
        <v>0</v>
      </c>
      <c r="D51" s="148">
        <f>SUM(D52,D61)</f>
        <v>0</v>
      </c>
      <c r="E51" s="149">
        <f t="shared" si="23"/>
        <v>0</v>
      </c>
      <c r="F51" s="148">
        <f>SUM(F52,F61)</f>
        <v>0</v>
      </c>
      <c r="G51" s="149">
        <f t="shared" si="24"/>
        <v>0</v>
      </c>
      <c r="H51" s="148">
        <f>SUM(H52,H61)</f>
        <v>0</v>
      </c>
      <c r="I51" s="149">
        <f t="shared" si="25"/>
        <v>0</v>
      </c>
      <c r="J51" s="148">
        <f>SUM(J52,J61)</f>
        <v>0</v>
      </c>
      <c r="K51" s="149">
        <f t="shared" si="26"/>
        <v>0</v>
      </c>
      <c r="L51" s="148">
        <f>SUM(L52,L61)</f>
        <v>0</v>
      </c>
    </row>
    <row r="52" spans="1:12" x14ac:dyDescent="0.35">
      <c r="A52" s="36" t="s">
        <v>1</v>
      </c>
      <c r="B52" s="148">
        <f>SUM(B53:B60)</f>
        <v>0</v>
      </c>
      <c r="C52" s="149">
        <f t="shared" si="20"/>
        <v>0</v>
      </c>
      <c r="D52" s="148">
        <f>SUM(D53:D60)</f>
        <v>0</v>
      </c>
      <c r="E52" s="149">
        <f t="shared" si="23"/>
        <v>0</v>
      </c>
      <c r="F52" s="148">
        <f>SUM(F53:F60)</f>
        <v>0</v>
      </c>
      <c r="G52" s="149">
        <f t="shared" si="24"/>
        <v>0</v>
      </c>
      <c r="H52" s="148">
        <f>SUM(H53:H60)</f>
        <v>0</v>
      </c>
      <c r="I52" s="149">
        <f t="shared" si="25"/>
        <v>0</v>
      </c>
      <c r="J52" s="148">
        <f>SUM(J53:J60)</f>
        <v>0</v>
      </c>
      <c r="K52" s="149">
        <f t="shared" si="26"/>
        <v>0</v>
      </c>
      <c r="L52" s="148">
        <f>SUM(L53:L60)</f>
        <v>0</v>
      </c>
    </row>
    <row r="53" spans="1:12" x14ac:dyDescent="0.35">
      <c r="A53" s="35" t="s">
        <v>130</v>
      </c>
      <c r="B53" s="40"/>
      <c r="C53" s="42">
        <f t="shared" si="20"/>
        <v>0</v>
      </c>
      <c r="D53" s="40"/>
      <c r="E53" s="42">
        <f t="shared" si="23"/>
        <v>0</v>
      </c>
      <c r="F53" s="40"/>
      <c r="G53" s="42">
        <f t="shared" si="24"/>
        <v>0</v>
      </c>
      <c r="H53" s="40"/>
      <c r="I53" s="42">
        <f t="shared" si="25"/>
        <v>0</v>
      </c>
      <c r="J53" s="40"/>
      <c r="K53" s="42">
        <f t="shared" si="26"/>
        <v>0</v>
      </c>
      <c r="L53" s="41">
        <f t="shared" ref="L53:L60" si="27">B53-SUM(D53,F53,H53,J53)</f>
        <v>0</v>
      </c>
    </row>
    <row r="54" spans="1:12" ht="24.6" x14ac:dyDescent="0.35">
      <c r="A54" s="35" t="s">
        <v>131</v>
      </c>
      <c r="B54" s="40"/>
      <c r="C54" s="42">
        <f t="shared" si="20"/>
        <v>0</v>
      </c>
      <c r="D54" s="40"/>
      <c r="E54" s="42">
        <f t="shared" si="23"/>
        <v>0</v>
      </c>
      <c r="F54" s="40"/>
      <c r="G54" s="42">
        <f t="shared" si="24"/>
        <v>0</v>
      </c>
      <c r="H54" s="40"/>
      <c r="I54" s="42">
        <f t="shared" si="25"/>
        <v>0</v>
      </c>
      <c r="J54" s="40"/>
      <c r="K54" s="42">
        <f t="shared" si="26"/>
        <v>0</v>
      </c>
      <c r="L54" s="41">
        <f t="shared" si="27"/>
        <v>0</v>
      </c>
    </row>
    <row r="55" spans="1:12" ht="24.6" x14ac:dyDescent="0.35">
      <c r="A55" s="35" t="s">
        <v>228</v>
      </c>
      <c r="B55" s="40"/>
      <c r="C55" s="42">
        <f t="shared" si="20"/>
        <v>0</v>
      </c>
      <c r="D55" s="40"/>
      <c r="E55" s="42">
        <f t="shared" si="23"/>
        <v>0</v>
      </c>
      <c r="F55" s="40"/>
      <c r="G55" s="42">
        <f t="shared" si="24"/>
        <v>0</v>
      </c>
      <c r="H55" s="40"/>
      <c r="I55" s="42">
        <f t="shared" si="25"/>
        <v>0</v>
      </c>
      <c r="J55" s="40"/>
      <c r="K55" s="42">
        <f t="shared" si="26"/>
        <v>0</v>
      </c>
      <c r="L55" s="41">
        <f t="shared" si="27"/>
        <v>0</v>
      </c>
    </row>
    <row r="56" spans="1:12" x14ac:dyDescent="0.35">
      <c r="A56" s="35" t="s">
        <v>81</v>
      </c>
      <c r="B56" s="40"/>
      <c r="C56" s="42">
        <f t="shared" si="20"/>
        <v>0</v>
      </c>
      <c r="D56" s="40"/>
      <c r="E56" s="42">
        <f t="shared" si="23"/>
        <v>0</v>
      </c>
      <c r="F56" s="40"/>
      <c r="G56" s="42">
        <f t="shared" si="24"/>
        <v>0</v>
      </c>
      <c r="H56" s="40"/>
      <c r="I56" s="42">
        <f t="shared" si="25"/>
        <v>0</v>
      </c>
      <c r="J56" s="40"/>
      <c r="K56" s="42">
        <f t="shared" si="26"/>
        <v>0</v>
      </c>
      <c r="L56" s="41">
        <f t="shared" si="27"/>
        <v>0</v>
      </c>
    </row>
    <row r="57" spans="1:12" x14ac:dyDescent="0.35">
      <c r="A57" s="35" t="s">
        <v>229</v>
      </c>
      <c r="B57" s="40"/>
      <c r="C57" s="42">
        <f t="shared" si="20"/>
        <v>0</v>
      </c>
      <c r="D57" s="40"/>
      <c r="E57" s="42">
        <f t="shared" si="23"/>
        <v>0</v>
      </c>
      <c r="F57" s="40"/>
      <c r="G57" s="42">
        <f t="shared" si="24"/>
        <v>0</v>
      </c>
      <c r="H57" s="40"/>
      <c r="I57" s="42">
        <f t="shared" si="25"/>
        <v>0</v>
      </c>
      <c r="J57" s="40"/>
      <c r="K57" s="42">
        <f t="shared" si="26"/>
        <v>0</v>
      </c>
      <c r="L57" s="41">
        <f t="shared" si="27"/>
        <v>0</v>
      </c>
    </row>
    <row r="58" spans="1:12" x14ac:dyDescent="0.35">
      <c r="A58" s="35" t="s">
        <v>133</v>
      </c>
      <c r="B58" s="40"/>
      <c r="C58" s="42">
        <f t="shared" si="20"/>
        <v>0</v>
      </c>
      <c r="D58" s="40"/>
      <c r="E58" s="42">
        <f t="shared" si="23"/>
        <v>0</v>
      </c>
      <c r="F58" s="40"/>
      <c r="G58" s="42">
        <f t="shared" si="24"/>
        <v>0</v>
      </c>
      <c r="H58" s="40"/>
      <c r="I58" s="42">
        <f t="shared" si="25"/>
        <v>0</v>
      </c>
      <c r="J58" s="40"/>
      <c r="K58" s="42">
        <f t="shared" si="26"/>
        <v>0</v>
      </c>
      <c r="L58" s="41">
        <f t="shared" si="27"/>
        <v>0</v>
      </c>
    </row>
    <row r="59" spans="1:12" x14ac:dyDescent="0.35">
      <c r="A59" s="35" t="s">
        <v>134</v>
      </c>
      <c r="B59" s="40"/>
      <c r="C59" s="42">
        <f t="shared" si="20"/>
        <v>0</v>
      </c>
      <c r="D59" s="40"/>
      <c r="E59" s="42">
        <f t="shared" si="23"/>
        <v>0</v>
      </c>
      <c r="F59" s="40"/>
      <c r="G59" s="42">
        <f t="shared" si="24"/>
        <v>0</v>
      </c>
      <c r="H59" s="40"/>
      <c r="I59" s="42">
        <f t="shared" si="25"/>
        <v>0</v>
      </c>
      <c r="J59" s="40"/>
      <c r="K59" s="42">
        <f t="shared" si="26"/>
        <v>0</v>
      </c>
      <c r="L59" s="41">
        <f t="shared" si="27"/>
        <v>0</v>
      </c>
    </row>
    <row r="60" spans="1:12" x14ac:dyDescent="0.35">
      <c r="A60" s="35" t="s">
        <v>223</v>
      </c>
      <c r="B60" s="40"/>
      <c r="C60" s="42">
        <f t="shared" si="20"/>
        <v>0</v>
      </c>
      <c r="D60" s="40"/>
      <c r="E60" s="42">
        <f t="shared" si="23"/>
        <v>0</v>
      </c>
      <c r="F60" s="40"/>
      <c r="G60" s="42">
        <f t="shared" si="24"/>
        <v>0</v>
      </c>
      <c r="H60" s="40"/>
      <c r="I60" s="42">
        <f t="shared" si="25"/>
        <v>0</v>
      </c>
      <c r="J60" s="40"/>
      <c r="K60" s="42">
        <f t="shared" si="26"/>
        <v>0</v>
      </c>
      <c r="L60" s="41">
        <f t="shared" si="27"/>
        <v>0</v>
      </c>
    </row>
    <row r="61" spans="1:12" x14ac:dyDescent="0.35">
      <c r="A61" s="37" t="s">
        <v>2</v>
      </c>
      <c r="B61" s="148">
        <f>SUM(B62:B67)</f>
        <v>0</v>
      </c>
      <c r="C61" s="149">
        <f t="shared" si="20"/>
        <v>0</v>
      </c>
      <c r="D61" s="148">
        <f>SUM(D62:D67)</f>
        <v>0</v>
      </c>
      <c r="E61" s="149">
        <f t="shared" si="23"/>
        <v>0</v>
      </c>
      <c r="F61" s="148">
        <f>SUM(F62:F67)</f>
        <v>0</v>
      </c>
      <c r="G61" s="149">
        <f>IFERROR(F61/$B61,0)</f>
        <v>0</v>
      </c>
      <c r="H61" s="148">
        <f>SUM(H62:H67)</f>
        <v>0</v>
      </c>
      <c r="I61" s="149">
        <f t="shared" si="25"/>
        <v>0</v>
      </c>
      <c r="J61" s="148">
        <f>SUM(J62:J67)</f>
        <v>0</v>
      </c>
      <c r="K61" s="149">
        <f t="shared" si="26"/>
        <v>0</v>
      </c>
      <c r="L61" s="148">
        <f>SUM(L62:L67)</f>
        <v>0</v>
      </c>
    </row>
    <row r="62" spans="1:12" ht="24.6" x14ac:dyDescent="0.35">
      <c r="A62" s="35" t="s">
        <v>135</v>
      </c>
      <c r="B62" s="40"/>
      <c r="C62" s="42">
        <f t="shared" si="20"/>
        <v>0</v>
      </c>
      <c r="D62" s="40"/>
      <c r="E62" s="42">
        <f t="shared" si="23"/>
        <v>0</v>
      </c>
      <c r="F62" s="40"/>
      <c r="G62" s="42">
        <f t="shared" ref="G62:G67" si="28">IFERROR(F62/$B62,0)</f>
        <v>0</v>
      </c>
      <c r="H62" s="40"/>
      <c r="I62" s="42">
        <f t="shared" si="25"/>
        <v>0</v>
      </c>
      <c r="J62" s="40"/>
      <c r="K62" s="42">
        <f t="shared" si="26"/>
        <v>0</v>
      </c>
      <c r="L62" s="41">
        <f t="shared" ref="L62:L70" si="29">B62-SUM(D62,F62,H62,J62)</f>
        <v>0</v>
      </c>
    </row>
    <row r="63" spans="1:12" x14ac:dyDescent="0.35">
      <c r="A63" s="35" t="s">
        <v>136</v>
      </c>
      <c r="B63" s="40"/>
      <c r="C63" s="42">
        <f t="shared" si="20"/>
        <v>0</v>
      </c>
      <c r="D63" s="40"/>
      <c r="E63" s="42">
        <f t="shared" si="23"/>
        <v>0</v>
      </c>
      <c r="F63" s="40"/>
      <c r="G63" s="42">
        <f t="shared" si="28"/>
        <v>0</v>
      </c>
      <c r="H63" s="40"/>
      <c r="I63" s="42">
        <f t="shared" si="25"/>
        <v>0</v>
      </c>
      <c r="J63" s="40"/>
      <c r="K63" s="42">
        <f t="shared" si="26"/>
        <v>0</v>
      </c>
      <c r="L63" s="41">
        <f t="shared" si="29"/>
        <v>0</v>
      </c>
    </row>
    <row r="64" spans="1:12" x14ac:dyDescent="0.35">
      <c r="A64" s="35" t="s">
        <v>137</v>
      </c>
      <c r="B64" s="40"/>
      <c r="C64" s="42">
        <f t="shared" si="20"/>
        <v>0</v>
      </c>
      <c r="D64" s="40"/>
      <c r="E64" s="42">
        <f t="shared" si="23"/>
        <v>0</v>
      </c>
      <c r="F64" s="40"/>
      <c r="G64" s="42">
        <f t="shared" si="28"/>
        <v>0</v>
      </c>
      <c r="H64" s="40"/>
      <c r="I64" s="42">
        <f t="shared" si="25"/>
        <v>0</v>
      </c>
      <c r="J64" s="40"/>
      <c r="K64" s="42">
        <f t="shared" si="26"/>
        <v>0</v>
      </c>
      <c r="L64" s="41">
        <f t="shared" si="29"/>
        <v>0</v>
      </c>
    </row>
    <row r="65" spans="1:12" ht="24.6" x14ac:dyDescent="0.35">
      <c r="A65" s="35" t="s">
        <v>230</v>
      </c>
      <c r="B65" s="40"/>
      <c r="C65" s="42">
        <f t="shared" si="20"/>
        <v>0</v>
      </c>
      <c r="D65" s="40"/>
      <c r="E65" s="42">
        <f t="shared" si="23"/>
        <v>0</v>
      </c>
      <c r="F65" s="40"/>
      <c r="G65" s="42">
        <f t="shared" si="28"/>
        <v>0</v>
      </c>
      <c r="H65" s="40"/>
      <c r="I65" s="42">
        <f t="shared" si="25"/>
        <v>0</v>
      </c>
      <c r="J65" s="40"/>
      <c r="K65" s="42">
        <f>IFERROR(J65/$B65,0)</f>
        <v>0</v>
      </c>
      <c r="L65" s="41">
        <f t="shared" si="29"/>
        <v>0</v>
      </c>
    </row>
    <row r="66" spans="1:12" x14ac:dyDescent="0.35">
      <c r="A66" s="35" t="s">
        <v>138</v>
      </c>
      <c r="B66" s="40"/>
      <c r="C66" s="42">
        <f t="shared" si="20"/>
        <v>0</v>
      </c>
      <c r="D66" s="40"/>
      <c r="E66" s="42">
        <f t="shared" si="23"/>
        <v>0</v>
      </c>
      <c r="F66" s="40"/>
      <c r="G66" s="42">
        <f t="shared" si="28"/>
        <v>0</v>
      </c>
      <c r="H66" s="40"/>
      <c r="I66" s="42">
        <f t="shared" si="25"/>
        <v>0</v>
      </c>
      <c r="J66" s="40"/>
      <c r="K66" s="42">
        <f t="shared" ref="K66:K67" si="30">IFERROR(J66/$B66,0)</f>
        <v>0</v>
      </c>
      <c r="L66" s="41">
        <f t="shared" si="29"/>
        <v>0</v>
      </c>
    </row>
    <row r="67" spans="1:12" x14ac:dyDescent="0.35">
      <c r="A67" s="35" t="s">
        <v>132</v>
      </c>
      <c r="B67" s="40"/>
      <c r="C67" s="42">
        <f t="shared" si="20"/>
        <v>0</v>
      </c>
      <c r="D67" s="40"/>
      <c r="E67" s="42">
        <f t="shared" si="23"/>
        <v>0</v>
      </c>
      <c r="F67" s="40"/>
      <c r="G67" s="42">
        <f t="shared" si="28"/>
        <v>0</v>
      </c>
      <c r="H67" s="40"/>
      <c r="I67" s="42">
        <f t="shared" si="25"/>
        <v>0</v>
      </c>
      <c r="J67" s="40"/>
      <c r="K67" s="42">
        <f t="shared" si="30"/>
        <v>0</v>
      </c>
      <c r="L67" s="41">
        <f t="shared" si="29"/>
        <v>0</v>
      </c>
    </row>
    <row r="68" spans="1:12" x14ac:dyDescent="0.35">
      <c r="A68" s="38" t="s">
        <v>361</v>
      </c>
      <c r="B68" s="148">
        <f>B69+B70</f>
        <v>0</v>
      </c>
      <c r="C68" s="42">
        <f t="shared" si="20"/>
        <v>0</v>
      </c>
      <c r="D68" s="148">
        <f>D69+D70</f>
        <v>0</v>
      </c>
      <c r="E68" s="42">
        <f>IFERROR(D68/$B68,0)</f>
        <v>0</v>
      </c>
      <c r="F68" s="148">
        <f>F69+F70</f>
        <v>0</v>
      </c>
      <c r="G68" s="42">
        <f>IFERROR(F68/$B68,0)</f>
        <v>0</v>
      </c>
      <c r="H68" s="148">
        <f>H69+H70</f>
        <v>0</v>
      </c>
      <c r="I68" s="42">
        <f>IFERROR(H68/$B68,0)</f>
        <v>0</v>
      </c>
      <c r="J68" s="148">
        <f>J69+J70</f>
        <v>0</v>
      </c>
      <c r="K68" s="42">
        <f>IFERROR(J68/$B68,0)</f>
        <v>0</v>
      </c>
      <c r="L68" s="41">
        <f t="shared" si="29"/>
        <v>0</v>
      </c>
    </row>
    <row r="69" spans="1:12" x14ac:dyDescent="0.35">
      <c r="A69" s="37" t="s">
        <v>359</v>
      </c>
      <c r="B69" s="40"/>
      <c r="C69" s="42">
        <f t="shared" si="20"/>
        <v>0</v>
      </c>
      <c r="D69" s="40"/>
      <c r="E69" s="42">
        <f>IFERROR(D69/$B69,0)</f>
        <v>0</v>
      </c>
      <c r="F69" s="40"/>
      <c r="G69" s="42">
        <f>IFERROR(F69/$B69,0)</f>
        <v>0</v>
      </c>
      <c r="H69" s="40"/>
      <c r="I69" s="42">
        <f>IFERROR(H69/$B69,0)</f>
        <v>0</v>
      </c>
      <c r="J69" s="40"/>
      <c r="K69" s="42">
        <f>IFERROR(J69/$B69,0)</f>
        <v>0</v>
      </c>
      <c r="L69" s="41">
        <f t="shared" si="29"/>
        <v>0</v>
      </c>
    </row>
    <row r="70" spans="1:12" x14ac:dyDescent="0.35">
      <c r="A70" s="37" t="s">
        <v>360</v>
      </c>
      <c r="B70" s="40"/>
      <c r="C70" s="42">
        <f t="shared" si="20"/>
        <v>0</v>
      </c>
      <c r="D70" s="40"/>
      <c r="E70" s="42">
        <f>IFERROR(D70/$B70,0)</f>
        <v>0</v>
      </c>
      <c r="F70" s="40"/>
      <c r="G70" s="42">
        <f>IFERROR(F70/$B70,0)</f>
        <v>0</v>
      </c>
      <c r="H70" s="40"/>
      <c r="I70" s="42">
        <f>IFERROR(H70/$B70,0)</f>
        <v>0</v>
      </c>
      <c r="J70" s="40"/>
      <c r="K70" s="42">
        <f>IFERROR(J70/$B70,0)</f>
        <v>0</v>
      </c>
      <c r="L70" s="41">
        <f t="shared" si="29"/>
        <v>0</v>
      </c>
    </row>
    <row r="71" spans="1:12" x14ac:dyDescent="0.35">
      <c r="A71" s="38" t="s">
        <v>3</v>
      </c>
      <c r="B71" s="148">
        <f>SUM(B72:B74)</f>
        <v>0</v>
      </c>
      <c r="C71" s="149">
        <f t="shared" si="20"/>
        <v>0</v>
      </c>
      <c r="D71" s="148">
        <f>SUM(D72:D74)</f>
        <v>0</v>
      </c>
      <c r="E71" s="149">
        <f>IFERROR(D71/$B71,0)</f>
        <v>0</v>
      </c>
      <c r="F71" s="148">
        <f>SUM(F72:F74)</f>
        <v>0</v>
      </c>
      <c r="G71" s="149">
        <f>IFERROR(F71/$B71,0)</f>
        <v>0</v>
      </c>
      <c r="H71" s="148">
        <f>SUM(H72:H74)</f>
        <v>0</v>
      </c>
      <c r="I71" s="149">
        <f>IFERROR(H71/$B71,0)</f>
        <v>0</v>
      </c>
      <c r="J71" s="148">
        <f>SUM(J72:J74)</f>
        <v>0</v>
      </c>
      <c r="K71" s="149">
        <f t="shared" ref="K71:K77" si="31">IFERROR(J71/$B71,0)</f>
        <v>0</v>
      </c>
      <c r="L71" s="148">
        <f>SUM(L72:L74)</f>
        <v>0</v>
      </c>
    </row>
    <row r="72" spans="1:12" x14ac:dyDescent="0.35">
      <c r="A72" s="36" t="s">
        <v>231</v>
      </c>
      <c r="B72" s="40"/>
      <c r="C72" s="42">
        <f t="shared" si="20"/>
        <v>0</v>
      </c>
      <c r="D72" s="40"/>
      <c r="E72" s="42">
        <f t="shared" ref="E72:E77" si="32">IFERROR(D72/$B72,0)</f>
        <v>0</v>
      </c>
      <c r="F72" s="40"/>
      <c r="G72" s="42">
        <f>IFERROR(F72/$B72,0)</f>
        <v>0</v>
      </c>
      <c r="H72" s="40"/>
      <c r="I72" s="42">
        <f t="shared" ref="I72:I77" si="33">IFERROR(H72/$B72,0)</f>
        <v>0</v>
      </c>
      <c r="J72" s="40"/>
      <c r="K72" s="42">
        <f t="shared" si="31"/>
        <v>0</v>
      </c>
      <c r="L72" s="41">
        <f>B72-SUM(D72,F72,H72,J72)</f>
        <v>0</v>
      </c>
    </row>
    <row r="73" spans="1:12" x14ac:dyDescent="0.35">
      <c r="A73" s="271" t="s">
        <v>232</v>
      </c>
      <c r="B73" s="40"/>
      <c r="C73" s="42">
        <f t="shared" si="20"/>
        <v>0</v>
      </c>
      <c r="D73" s="40"/>
      <c r="E73" s="42">
        <f t="shared" si="32"/>
        <v>0</v>
      </c>
      <c r="F73" s="40"/>
      <c r="G73" s="42">
        <f t="shared" ref="G73:G77" si="34">IFERROR(F73/$B73,0)</f>
        <v>0</v>
      </c>
      <c r="H73" s="40"/>
      <c r="I73" s="42">
        <f t="shared" si="33"/>
        <v>0</v>
      </c>
      <c r="J73" s="40"/>
      <c r="K73" s="42">
        <f t="shared" si="31"/>
        <v>0</v>
      </c>
      <c r="L73" s="41">
        <f>B73-SUM(D73,F73,H73,J73)</f>
        <v>0</v>
      </c>
    </row>
    <row r="74" spans="1:12" x14ac:dyDescent="0.35">
      <c r="A74" s="37" t="s">
        <v>237</v>
      </c>
      <c r="B74" s="40"/>
      <c r="C74" s="42">
        <f t="shared" si="20"/>
        <v>0</v>
      </c>
      <c r="D74" s="40"/>
      <c r="E74" s="42">
        <f t="shared" si="32"/>
        <v>0</v>
      </c>
      <c r="F74" s="40"/>
      <c r="G74" s="42">
        <f t="shared" si="34"/>
        <v>0</v>
      </c>
      <c r="H74" s="40"/>
      <c r="I74" s="42">
        <f t="shared" si="33"/>
        <v>0</v>
      </c>
      <c r="J74" s="40"/>
      <c r="K74" s="42">
        <f t="shared" si="31"/>
        <v>0</v>
      </c>
      <c r="L74" s="41">
        <f>B74-SUM(D74,F74,H74,J74)</f>
        <v>0</v>
      </c>
    </row>
    <row r="75" spans="1:12" x14ac:dyDescent="0.35">
      <c r="A75" s="38" t="s">
        <v>139</v>
      </c>
      <c r="B75" s="148">
        <f>B76</f>
        <v>0</v>
      </c>
      <c r="C75" s="149">
        <f t="shared" si="20"/>
        <v>0</v>
      </c>
      <c r="D75" s="148">
        <f>D76</f>
        <v>0</v>
      </c>
      <c r="E75" s="149">
        <f t="shared" si="32"/>
        <v>0</v>
      </c>
      <c r="F75" s="148">
        <f>F76</f>
        <v>0</v>
      </c>
      <c r="G75" s="149">
        <f t="shared" si="34"/>
        <v>0</v>
      </c>
      <c r="H75" s="148">
        <f>H76</f>
        <v>0</v>
      </c>
      <c r="I75" s="149">
        <f t="shared" si="33"/>
        <v>0</v>
      </c>
      <c r="J75" s="148">
        <f>J76</f>
        <v>0</v>
      </c>
      <c r="K75" s="149">
        <f t="shared" si="31"/>
        <v>0</v>
      </c>
      <c r="L75" s="148">
        <f>B75-SUM(D75,F75,H75,J75)</f>
        <v>0</v>
      </c>
    </row>
    <row r="76" spans="1:12" x14ac:dyDescent="0.35">
      <c r="A76" s="37" t="s">
        <v>233</v>
      </c>
      <c r="B76" s="40"/>
      <c r="C76" s="42">
        <f t="shared" si="20"/>
        <v>0</v>
      </c>
      <c r="D76" s="40"/>
      <c r="E76" s="42">
        <f t="shared" si="32"/>
        <v>0</v>
      </c>
      <c r="F76" s="40"/>
      <c r="G76" s="42">
        <f t="shared" si="34"/>
        <v>0</v>
      </c>
      <c r="H76" s="40"/>
      <c r="I76" s="42">
        <f t="shared" si="33"/>
        <v>0</v>
      </c>
      <c r="J76" s="40"/>
      <c r="K76" s="42">
        <f t="shared" si="31"/>
        <v>0</v>
      </c>
      <c r="L76" s="41">
        <f>B76-SUM(D76,F76,H76,J76)</f>
        <v>0</v>
      </c>
    </row>
    <row r="77" spans="1:12" x14ac:dyDescent="0.35">
      <c r="A77" s="39" t="s">
        <v>234</v>
      </c>
      <c r="B77" s="148">
        <f>SUM(B47,B51,B71,B68,B75)</f>
        <v>0</v>
      </c>
      <c r="C77" s="149">
        <f t="shared" ref="C77" si="35">IFERROR(B77/$B$37,0)</f>
        <v>0</v>
      </c>
      <c r="D77" s="148">
        <f>SUM(D47,D51,D71,D68,D75)</f>
        <v>0</v>
      </c>
      <c r="E77" s="149">
        <f t="shared" si="32"/>
        <v>0</v>
      </c>
      <c r="F77" s="148">
        <f>SUM(F47,F51,F71,F68,F75)</f>
        <v>0</v>
      </c>
      <c r="G77" s="149">
        <f t="shared" si="34"/>
        <v>0</v>
      </c>
      <c r="H77" s="148">
        <f>SUM(H47,H51,H71,H68,H75)</f>
        <v>0</v>
      </c>
      <c r="I77" s="149">
        <f t="shared" si="33"/>
        <v>0</v>
      </c>
      <c r="J77" s="148">
        <f>SUM(J47,J51,J71,J68,J75)</f>
        <v>0</v>
      </c>
      <c r="K77" s="149">
        <f t="shared" si="31"/>
        <v>0</v>
      </c>
      <c r="L77" s="148">
        <f>SUM(L48,L51,L71,L75)</f>
        <v>0</v>
      </c>
    </row>
    <row r="78" spans="1:12" ht="15" thickBot="1" x14ac:dyDescent="0.4">
      <c r="B78" s="148"/>
      <c r="C78" s="149"/>
      <c r="D78" s="148"/>
      <c r="E78" s="149"/>
      <c r="F78" s="148"/>
      <c r="G78" s="149"/>
      <c r="H78" s="148"/>
      <c r="I78" s="149"/>
      <c r="J78" s="148"/>
      <c r="K78" s="149"/>
      <c r="L78" s="148"/>
    </row>
    <row r="79" spans="1:12" ht="15" thickBot="1" x14ac:dyDescent="0.4">
      <c r="A79" s="266" t="s">
        <v>235</v>
      </c>
      <c r="B79" s="267">
        <v>0</v>
      </c>
      <c r="C79" s="149">
        <f>IFERROR(B79/$B$37,0)</f>
        <v>0</v>
      </c>
      <c r="D79" s="268"/>
      <c r="E79" s="149">
        <f t="shared" ref="E79:E80" si="36">IFERROR(D79/$B79,0)</f>
        <v>0</v>
      </c>
      <c r="F79" s="268"/>
      <c r="G79" s="149">
        <f t="shared" ref="G79:G80" si="37">IFERROR(F79/$B79,0)</f>
        <v>0</v>
      </c>
      <c r="H79" s="268"/>
      <c r="I79" s="149">
        <f t="shared" ref="I79:I80" si="38">IFERROR(H79/$B79,0)</f>
        <v>0</v>
      </c>
      <c r="J79" s="268"/>
      <c r="K79" s="149">
        <f>IFERROR(J79/$B79,0)</f>
        <v>0</v>
      </c>
      <c r="L79" s="148">
        <f>B79-SUM(D79,F79,H79,J79)</f>
        <v>0</v>
      </c>
    </row>
    <row r="80" spans="1:12" ht="15" thickBot="1" x14ac:dyDescent="0.4">
      <c r="A80" s="269" t="s">
        <v>17</v>
      </c>
      <c r="B80" s="270">
        <f>B77+B79</f>
        <v>0</v>
      </c>
      <c r="C80" s="149">
        <f>IFERROR(B80/$B$37,0)</f>
        <v>0</v>
      </c>
      <c r="D80" s="270">
        <f>D77+D79</f>
        <v>0</v>
      </c>
      <c r="E80" s="149">
        <f t="shared" si="36"/>
        <v>0</v>
      </c>
      <c r="F80" s="270">
        <f>F77+F79</f>
        <v>0</v>
      </c>
      <c r="G80" s="149">
        <f t="shared" si="37"/>
        <v>0</v>
      </c>
      <c r="H80" s="270">
        <f>H77+H79</f>
        <v>0</v>
      </c>
      <c r="I80" s="149">
        <f t="shared" si="38"/>
        <v>0</v>
      </c>
      <c r="J80" s="270">
        <f>J77+J79</f>
        <v>0</v>
      </c>
      <c r="K80" s="149">
        <f t="shared" ref="K80" si="39">IFERROR(J80/$B80,0)</f>
        <v>0</v>
      </c>
      <c r="L80" s="148">
        <f>SUM(L51,L54,L75,L78)</f>
        <v>0</v>
      </c>
    </row>
    <row r="83" spans="1:12" s="28" customFormat="1" ht="22.2" x14ac:dyDescent="0.45">
      <c r="A83" s="544" t="s">
        <v>369</v>
      </c>
      <c r="B83" s="545"/>
      <c r="C83" s="545"/>
      <c r="D83" s="545"/>
      <c r="E83" s="545"/>
      <c r="F83" s="545"/>
      <c r="G83" s="545"/>
      <c r="H83" s="545"/>
      <c r="I83" s="545"/>
      <c r="J83" s="545"/>
      <c r="K83" s="545"/>
      <c r="L83" s="545"/>
    </row>
    <row r="84" spans="1:12" s="4" customFormat="1" ht="12" customHeight="1" x14ac:dyDescent="0.3">
      <c r="A84" s="546" t="s">
        <v>0</v>
      </c>
      <c r="B84" s="547" t="s">
        <v>17</v>
      </c>
      <c r="C84" s="547"/>
      <c r="D84" s="547" t="s">
        <v>5</v>
      </c>
      <c r="E84" s="547"/>
      <c r="F84" s="547" t="s">
        <v>6</v>
      </c>
      <c r="G84" s="547"/>
      <c r="H84" s="547" t="s">
        <v>7</v>
      </c>
      <c r="I84" s="547"/>
      <c r="J84" s="547" t="s">
        <v>8</v>
      </c>
      <c r="K84" s="547"/>
      <c r="L84" s="3" t="s">
        <v>82</v>
      </c>
    </row>
    <row r="85" spans="1:12" s="4" customFormat="1" ht="12" x14ac:dyDescent="0.3">
      <c r="A85" s="546"/>
      <c r="B85" s="3" t="s">
        <v>9</v>
      </c>
      <c r="C85" s="3" t="s">
        <v>10</v>
      </c>
      <c r="D85" s="3" t="s">
        <v>9</v>
      </c>
      <c r="E85" s="3" t="s">
        <v>10</v>
      </c>
      <c r="F85" s="3" t="s">
        <v>9</v>
      </c>
      <c r="G85" s="3" t="s">
        <v>10</v>
      </c>
      <c r="H85" s="3" t="s">
        <v>9</v>
      </c>
      <c r="I85" s="3" t="s">
        <v>10</v>
      </c>
      <c r="J85" s="3" t="s">
        <v>9</v>
      </c>
      <c r="K85" s="3" t="s">
        <v>10</v>
      </c>
      <c r="L85" s="3" t="s">
        <v>9</v>
      </c>
    </row>
    <row r="86" spans="1:12" x14ac:dyDescent="0.35">
      <c r="A86" s="33" t="s">
        <v>79</v>
      </c>
      <c r="B86" s="148">
        <f>SUM(B87:B89)</f>
        <v>0</v>
      </c>
      <c r="C86" s="149">
        <f t="shared" ref="C86:C115" si="40">IFERROR(B86/$B$38,0)</f>
        <v>0</v>
      </c>
      <c r="D86" s="148">
        <f>SUM(D87:D89)</f>
        <v>0</v>
      </c>
      <c r="E86" s="149">
        <f>IFERROR(D86/$B86,0)</f>
        <v>0</v>
      </c>
      <c r="F86" s="148">
        <f>SUM(F87:F89)</f>
        <v>0</v>
      </c>
      <c r="G86" s="149">
        <f>IFERROR(F86/$B86,0)</f>
        <v>0</v>
      </c>
      <c r="H86" s="148">
        <f>SUM(H87:H89)</f>
        <v>0</v>
      </c>
      <c r="I86" s="149">
        <f t="shared" ref="I86" si="41">IFERROR(H86/$B86,0)</f>
        <v>0</v>
      </c>
      <c r="J86" s="148">
        <f>SUM(J87:J89)</f>
        <v>0</v>
      </c>
      <c r="K86" s="149">
        <f t="shared" ref="K86" si="42">IFERROR(J86/$B86,0)</f>
        <v>0</v>
      </c>
      <c r="L86" s="148">
        <f>SUM(L87:L89)</f>
        <v>0</v>
      </c>
    </row>
    <row r="87" spans="1:12" x14ac:dyDescent="0.35">
      <c r="A87" s="34" t="s">
        <v>226</v>
      </c>
      <c r="B87" s="40"/>
      <c r="C87" s="42">
        <f t="shared" si="40"/>
        <v>0</v>
      </c>
      <c r="D87" s="40"/>
      <c r="E87" s="42">
        <f>IFERROR(D87/$B87,0)</f>
        <v>0</v>
      </c>
      <c r="F87" s="40"/>
      <c r="G87" s="42">
        <f>IFERROR(F87/$B87,0)</f>
        <v>0</v>
      </c>
      <c r="H87" s="40"/>
      <c r="I87" s="42">
        <f>IFERROR(H87/$B87,0)</f>
        <v>0</v>
      </c>
      <c r="J87" s="40"/>
      <c r="K87" s="42">
        <f>IFERROR(J87/$B87,0)</f>
        <v>0</v>
      </c>
      <c r="L87" s="41">
        <f>B87-SUM(D87,F87,H87,J87)</f>
        <v>0</v>
      </c>
    </row>
    <row r="88" spans="1:12" x14ac:dyDescent="0.35">
      <c r="A88" s="34" t="s">
        <v>80</v>
      </c>
      <c r="B88" s="40"/>
      <c r="C88" s="42">
        <f t="shared" si="40"/>
        <v>0</v>
      </c>
      <c r="D88" s="40"/>
      <c r="E88" s="42">
        <f t="shared" ref="E88:E106" si="43">IFERROR(D88/$B88,0)</f>
        <v>0</v>
      </c>
      <c r="F88" s="40"/>
      <c r="G88" s="42">
        <f t="shared" ref="G88:G99" si="44">IFERROR(F88/$B88,0)</f>
        <v>0</v>
      </c>
      <c r="H88" s="40"/>
      <c r="I88" s="42">
        <f t="shared" ref="I88:I106" si="45">IFERROR(H88/$B88,0)</f>
        <v>0</v>
      </c>
      <c r="J88" s="40"/>
      <c r="K88" s="42">
        <f t="shared" ref="K88:K103" si="46">IFERROR(J88/$B88,0)</f>
        <v>0</v>
      </c>
      <c r="L88" s="41">
        <f>B88-SUM(D88,F88,H88,J88)</f>
        <v>0</v>
      </c>
    </row>
    <row r="89" spans="1:12" x14ac:dyDescent="0.35">
      <c r="A89" s="34" t="s">
        <v>227</v>
      </c>
      <c r="B89" s="40"/>
      <c r="C89" s="42">
        <f t="shared" si="40"/>
        <v>0</v>
      </c>
      <c r="D89" s="40"/>
      <c r="E89" s="42">
        <f t="shared" si="43"/>
        <v>0</v>
      </c>
      <c r="F89" s="40"/>
      <c r="G89" s="42">
        <f t="shared" si="44"/>
        <v>0</v>
      </c>
      <c r="H89" s="40"/>
      <c r="I89" s="42">
        <f t="shared" si="45"/>
        <v>0</v>
      </c>
      <c r="J89" s="40"/>
      <c r="K89" s="42">
        <f t="shared" si="46"/>
        <v>0</v>
      </c>
      <c r="L89" s="41">
        <f>B89-SUM(D89,F89,H89,J89)</f>
        <v>0</v>
      </c>
    </row>
    <row r="90" spans="1:12" x14ac:dyDescent="0.35">
      <c r="A90" s="33" t="s">
        <v>129</v>
      </c>
      <c r="B90" s="148">
        <f>SUM(B91,B100)</f>
        <v>0</v>
      </c>
      <c r="C90" s="149">
        <f t="shared" si="40"/>
        <v>0</v>
      </c>
      <c r="D90" s="148">
        <f>SUM(D91,D100)</f>
        <v>0</v>
      </c>
      <c r="E90" s="149">
        <f t="shared" si="43"/>
        <v>0</v>
      </c>
      <c r="F90" s="148">
        <f>SUM(F91,F100)</f>
        <v>0</v>
      </c>
      <c r="G90" s="149">
        <f t="shared" si="44"/>
        <v>0</v>
      </c>
      <c r="H90" s="148">
        <f>SUM(H91,H100)</f>
        <v>0</v>
      </c>
      <c r="I90" s="149">
        <f t="shared" si="45"/>
        <v>0</v>
      </c>
      <c r="J90" s="148">
        <f>SUM(J91,J100)</f>
        <v>0</v>
      </c>
      <c r="K90" s="149">
        <f t="shared" si="46"/>
        <v>0</v>
      </c>
      <c r="L90" s="148">
        <f>SUM(L91,L100)</f>
        <v>0</v>
      </c>
    </row>
    <row r="91" spans="1:12" x14ac:dyDescent="0.35">
      <c r="A91" s="36" t="s">
        <v>1</v>
      </c>
      <c r="B91" s="148">
        <f>SUM(B92:B99)</f>
        <v>0</v>
      </c>
      <c r="C91" s="149">
        <f t="shared" si="40"/>
        <v>0</v>
      </c>
      <c r="D91" s="148">
        <f>SUM(D92:D99)</f>
        <v>0</v>
      </c>
      <c r="E91" s="149">
        <f t="shared" si="43"/>
        <v>0</v>
      </c>
      <c r="F91" s="148">
        <f>SUM(F92:F99)</f>
        <v>0</v>
      </c>
      <c r="G91" s="149">
        <f t="shared" si="44"/>
        <v>0</v>
      </c>
      <c r="H91" s="148">
        <f>SUM(H92:H99)</f>
        <v>0</v>
      </c>
      <c r="I91" s="149">
        <f t="shared" si="45"/>
        <v>0</v>
      </c>
      <c r="J91" s="148">
        <f>SUM(J92:J99)</f>
        <v>0</v>
      </c>
      <c r="K91" s="149">
        <f t="shared" si="46"/>
        <v>0</v>
      </c>
      <c r="L91" s="148">
        <f>SUM(L92:L99)</f>
        <v>0</v>
      </c>
    </row>
    <row r="92" spans="1:12" x14ac:dyDescent="0.35">
      <c r="A92" s="35" t="s">
        <v>130</v>
      </c>
      <c r="B92" s="40"/>
      <c r="C92" s="42">
        <f t="shared" si="40"/>
        <v>0</v>
      </c>
      <c r="D92" s="40"/>
      <c r="E92" s="42">
        <f t="shared" si="43"/>
        <v>0</v>
      </c>
      <c r="F92" s="40"/>
      <c r="G92" s="42">
        <f t="shared" si="44"/>
        <v>0</v>
      </c>
      <c r="H92" s="40"/>
      <c r="I92" s="42">
        <f t="shared" si="45"/>
        <v>0</v>
      </c>
      <c r="J92" s="40"/>
      <c r="K92" s="42">
        <f t="shared" si="46"/>
        <v>0</v>
      </c>
      <c r="L92" s="41">
        <f t="shared" ref="L92:L99" si="47">B92-SUM(D92,F92,H92,J92)</f>
        <v>0</v>
      </c>
    </row>
    <row r="93" spans="1:12" ht="24.6" x14ac:dyDescent="0.35">
      <c r="A93" s="35" t="s">
        <v>131</v>
      </c>
      <c r="B93" s="40"/>
      <c r="C93" s="42">
        <f t="shared" si="40"/>
        <v>0</v>
      </c>
      <c r="D93" s="40"/>
      <c r="E93" s="42">
        <f t="shared" si="43"/>
        <v>0</v>
      </c>
      <c r="F93" s="40"/>
      <c r="G93" s="42">
        <f t="shared" si="44"/>
        <v>0</v>
      </c>
      <c r="H93" s="40"/>
      <c r="I93" s="42">
        <f t="shared" si="45"/>
        <v>0</v>
      </c>
      <c r="J93" s="40"/>
      <c r="K93" s="42">
        <f t="shared" si="46"/>
        <v>0</v>
      </c>
      <c r="L93" s="41">
        <f t="shared" si="47"/>
        <v>0</v>
      </c>
    </row>
    <row r="94" spans="1:12" ht="24.6" x14ac:dyDescent="0.35">
      <c r="A94" s="35" t="s">
        <v>228</v>
      </c>
      <c r="B94" s="40"/>
      <c r="C94" s="42">
        <f t="shared" si="40"/>
        <v>0</v>
      </c>
      <c r="D94" s="40"/>
      <c r="E94" s="42">
        <f t="shared" si="43"/>
        <v>0</v>
      </c>
      <c r="F94" s="40"/>
      <c r="G94" s="42">
        <f t="shared" si="44"/>
        <v>0</v>
      </c>
      <c r="H94" s="40"/>
      <c r="I94" s="42">
        <f t="shared" si="45"/>
        <v>0</v>
      </c>
      <c r="J94" s="40"/>
      <c r="K94" s="42">
        <f t="shared" si="46"/>
        <v>0</v>
      </c>
      <c r="L94" s="41">
        <f t="shared" si="47"/>
        <v>0</v>
      </c>
    </row>
    <row r="95" spans="1:12" x14ac:dyDescent="0.35">
      <c r="A95" s="35" t="s">
        <v>81</v>
      </c>
      <c r="B95" s="40"/>
      <c r="C95" s="42">
        <f t="shared" si="40"/>
        <v>0</v>
      </c>
      <c r="D95" s="40"/>
      <c r="E95" s="42">
        <f t="shared" si="43"/>
        <v>0</v>
      </c>
      <c r="F95" s="40"/>
      <c r="G95" s="42">
        <f t="shared" si="44"/>
        <v>0</v>
      </c>
      <c r="H95" s="40"/>
      <c r="I95" s="42">
        <f t="shared" si="45"/>
        <v>0</v>
      </c>
      <c r="J95" s="40"/>
      <c r="K95" s="42">
        <f t="shared" si="46"/>
        <v>0</v>
      </c>
      <c r="L95" s="41">
        <f t="shared" si="47"/>
        <v>0</v>
      </c>
    </row>
    <row r="96" spans="1:12" x14ac:dyDescent="0.35">
      <c r="A96" s="35" t="s">
        <v>229</v>
      </c>
      <c r="B96" s="40"/>
      <c r="C96" s="42">
        <f t="shared" si="40"/>
        <v>0</v>
      </c>
      <c r="D96" s="40"/>
      <c r="E96" s="42">
        <f t="shared" si="43"/>
        <v>0</v>
      </c>
      <c r="F96" s="40"/>
      <c r="G96" s="42">
        <f t="shared" si="44"/>
        <v>0</v>
      </c>
      <c r="H96" s="40"/>
      <c r="I96" s="42">
        <f t="shared" si="45"/>
        <v>0</v>
      </c>
      <c r="J96" s="40"/>
      <c r="K96" s="42">
        <f t="shared" si="46"/>
        <v>0</v>
      </c>
      <c r="L96" s="41">
        <f t="shared" si="47"/>
        <v>0</v>
      </c>
    </row>
    <row r="97" spans="1:12" x14ac:dyDescent="0.35">
      <c r="A97" s="35" t="s">
        <v>133</v>
      </c>
      <c r="B97" s="40"/>
      <c r="C97" s="42">
        <f t="shared" si="40"/>
        <v>0</v>
      </c>
      <c r="D97" s="40"/>
      <c r="E97" s="42">
        <f t="shared" si="43"/>
        <v>0</v>
      </c>
      <c r="F97" s="40"/>
      <c r="G97" s="42">
        <f t="shared" si="44"/>
        <v>0</v>
      </c>
      <c r="H97" s="40"/>
      <c r="I97" s="42">
        <f t="shared" si="45"/>
        <v>0</v>
      </c>
      <c r="J97" s="40"/>
      <c r="K97" s="42">
        <f t="shared" si="46"/>
        <v>0</v>
      </c>
      <c r="L97" s="41">
        <f t="shared" si="47"/>
        <v>0</v>
      </c>
    </row>
    <row r="98" spans="1:12" x14ac:dyDescent="0.35">
      <c r="A98" s="35" t="s">
        <v>134</v>
      </c>
      <c r="B98" s="40"/>
      <c r="C98" s="42">
        <f t="shared" si="40"/>
        <v>0</v>
      </c>
      <c r="D98" s="40"/>
      <c r="E98" s="42">
        <f t="shared" si="43"/>
        <v>0</v>
      </c>
      <c r="F98" s="40"/>
      <c r="G98" s="42">
        <f t="shared" si="44"/>
        <v>0</v>
      </c>
      <c r="H98" s="40"/>
      <c r="I98" s="42">
        <f t="shared" si="45"/>
        <v>0</v>
      </c>
      <c r="J98" s="40"/>
      <c r="K98" s="42">
        <f t="shared" si="46"/>
        <v>0</v>
      </c>
      <c r="L98" s="41">
        <f t="shared" si="47"/>
        <v>0</v>
      </c>
    </row>
    <row r="99" spans="1:12" x14ac:dyDescent="0.35">
      <c r="A99" s="35" t="s">
        <v>223</v>
      </c>
      <c r="B99" s="40"/>
      <c r="C99" s="42">
        <f t="shared" si="40"/>
        <v>0</v>
      </c>
      <c r="D99" s="40"/>
      <c r="E99" s="42">
        <f t="shared" si="43"/>
        <v>0</v>
      </c>
      <c r="F99" s="40"/>
      <c r="G99" s="42">
        <f t="shared" si="44"/>
        <v>0</v>
      </c>
      <c r="H99" s="40"/>
      <c r="I99" s="42">
        <f t="shared" si="45"/>
        <v>0</v>
      </c>
      <c r="J99" s="40"/>
      <c r="K99" s="42">
        <f t="shared" si="46"/>
        <v>0</v>
      </c>
      <c r="L99" s="41">
        <f t="shared" si="47"/>
        <v>0</v>
      </c>
    </row>
    <row r="100" spans="1:12" x14ac:dyDescent="0.35">
      <c r="A100" s="37" t="s">
        <v>2</v>
      </c>
      <c r="B100" s="148">
        <f>SUM(B101:B106)</f>
        <v>0</v>
      </c>
      <c r="C100" s="149">
        <f t="shared" si="40"/>
        <v>0</v>
      </c>
      <c r="D100" s="148">
        <f>SUM(D101:D106)</f>
        <v>0</v>
      </c>
      <c r="E100" s="149">
        <f t="shared" si="43"/>
        <v>0</v>
      </c>
      <c r="F100" s="148">
        <f>SUM(F101:F106)</f>
        <v>0</v>
      </c>
      <c r="G100" s="149">
        <f>IFERROR(F100/$B100,0)</f>
        <v>0</v>
      </c>
      <c r="H100" s="148">
        <f>SUM(H101:H106)</f>
        <v>0</v>
      </c>
      <c r="I100" s="149">
        <f t="shared" si="45"/>
        <v>0</v>
      </c>
      <c r="J100" s="148">
        <f>SUM(J101:J106)</f>
        <v>0</v>
      </c>
      <c r="K100" s="149">
        <f t="shared" si="46"/>
        <v>0</v>
      </c>
      <c r="L100" s="148">
        <f>SUM(L101:L106)</f>
        <v>0</v>
      </c>
    </row>
    <row r="101" spans="1:12" ht="24.6" x14ac:dyDescent="0.35">
      <c r="A101" s="35" t="s">
        <v>135</v>
      </c>
      <c r="B101" s="40"/>
      <c r="C101" s="42">
        <f t="shared" si="40"/>
        <v>0</v>
      </c>
      <c r="D101" s="40"/>
      <c r="E101" s="42">
        <f t="shared" si="43"/>
        <v>0</v>
      </c>
      <c r="F101" s="40"/>
      <c r="G101" s="42">
        <f t="shared" ref="G101:G106" si="48">IFERROR(F101/$B101,0)</f>
        <v>0</v>
      </c>
      <c r="H101" s="40"/>
      <c r="I101" s="42">
        <f t="shared" si="45"/>
        <v>0</v>
      </c>
      <c r="J101" s="40"/>
      <c r="K101" s="42">
        <f t="shared" si="46"/>
        <v>0</v>
      </c>
      <c r="L101" s="41">
        <f t="shared" ref="L101:L109" si="49">B101-SUM(D101,F101,H101,J101)</f>
        <v>0</v>
      </c>
    </row>
    <row r="102" spans="1:12" x14ac:dyDescent="0.35">
      <c r="A102" s="35" t="s">
        <v>136</v>
      </c>
      <c r="B102" s="40"/>
      <c r="C102" s="42">
        <f t="shared" si="40"/>
        <v>0</v>
      </c>
      <c r="D102" s="40"/>
      <c r="E102" s="42">
        <f t="shared" si="43"/>
        <v>0</v>
      </c>
      <c r="F102" s="40"/>
      <c r="G102" s="42">
        <f t="shared" si="48"/>
        <v>0</v>
      </c>
      <c r="H102" s="40"/>
      <c r="I102" s="42">
        <f t="shared" si="45"/>
        <v>0</v>
      </c>
      <c r="J102" s="40"/>
      <c r="K102" s="42">
        <f t="shared" si="46"/>
        <v>0</v>
      </c>
      <c r="L102" s="41">
        <f t="shared" si="49"/>
        <v>0</v>
      </c>
    </row>
    <row r="103" spans="1:12" x14ac:dyDescent="0.35">
      <c r="A103" s="35" t="s">
        <v>137</v>
      </c>
      <c r="B103" s="40"/>
      <c r="C103" s="42">
        <f t="shared" si="40"/>
        <v>0</v>
      </c>
      <c r="D103" s="40"/>
      <c r="E103" s="42">
        <f t="shared" si="43"/>
        <v>0</v>
      </c>
      <c r="F103" s="40"/>
      <c r="G103" s="42">
        <f t="shared" si="48"/>
        <v>0</v>
      </c>
      <c r="H103" s="40"/>
      <c r="I103" s="42">
        <f t="shared" si="45"/>
        <v>0</v>
      </c>
      <c r="J103" s="40"/>
      <c r="K103" s="42">
        <f t="shared" si="46"/>
        <v>0</v>
      </c>
      <c r="L103" s="41">
        <f t="shared" si="49"/>
        <v>0</v>
      </c>
    </row>
    <row r="104" spans="1:12" ht="24.6" x14ac:dyDescent="0.35">
      <c r="A104" s="35" t="s">
        <v>230</v>
      </c>
      <c r="B104" s="40"/>
      <c r="C104" s="42">
        <f t="shared" si="40"/>
        <v>0</v>
      </c>
      <c r="D104" s="40"/>
      <c r="E104" s="42">
        <f t="shared" si="43"/>
        <v>0</v>
      </c>
      <c r="F104" s="40"/>
      <c r="G104" s="42">
        <f t="shared" si="48"/>
        <v>0</v>
      </c>
      <c r="H104" s="40"/>
      <c r="I104" s="42">
        <f t="shared" si="45"/>
        <v>0</v>
      </c>
      <c r="J104" s="40"/>
      <c r="K104" s="42">
        <f>IFERROR(J104/$B104,0)</f>
        <v>0</v>
      </c>
      <c r="L104" s="41">
        <f t="shared" si="49"/>
        <v>0</v>
      </c>
    </row>
    <row r="105" spans="1:12" x14ac:dyDescent="0.35">
      <c r="A105" s="35" t="s">
        <v>138</v>
      </c>
      <c r="B105" s="40"/>
      <c r="C105" s="42">
        <f t="shared" si="40"/>
        <v>0</v>
      </c>
      <c r="D105" s="40"/>
      <c r="E105" s="42">
        <f t="shared" si="43"/>
        <v>0</v>
      </c>
      <c r="F105" s="40"/>
      <c r="G105" s="42">
        <f t="shared" si="48"/>
        <v>0</v>
      </c>
      <c r="H105" s="40"/>
      <c r="I105" s="42">
        <f t="shared" si="45"/>
        <v>0</v>
      </c>
      <c r="J105" s="40"/>
      <c r="K105" s="42">
        <f t="shared" ref="K105:K106" si="50">IFERROR(J105/$B105,0)</f>
        <v>0</v>
      </c>
      <c r="L105" s="41">
        <f t="shared" si="49"/>
        <v>0</v>
      </c>
    </row>
    <row r="106" spans="1:12" x14ac:dyDescent="0.35">
      <c r="A106" s="35" t="s">
        <v>132</v>
      </c>
      <c r="B106" s="40"/>
      <c r="C106" s="42">
        <f t="shared" si="40"/>
        <v>0</v>
      </c>
      <c r="D106" s="40"/>
      <c r="E106" s="42">
        <f t="shared" si="43"/>
        <v>0</v>
      </c>
      <c r="F106" s="40"/>
      <c r="G106" s="42">
        <f t="shared" si="48"/>
        <v>0</v>
      </c>
      <c r="H106" s="40"/>
      <c r="I106" s="42">
        <f t="shared" si="45"/>
        <v>0</v>
      </c>
      <c r="J106" s="40"/>
      <c r="K106" s="42">
        <f t="shared" si="50"/>
        <v>0</v>
      </c>
      <c r="L106" s="41">
        <f t="shared" si="49"/>
        <v>0</v>
      </c>
    </row>
    <row r="107" spans="1:12" x14ac:dyDescent="0.35">
      <c r="A107" s="38" t="s">
        <v>361</v>
      </c>
      <c r="B107" s="148">
        <f>B108+B109</f>
        <v>0</v>
      </c>
      <c r="C107" s="42">
        <f t="shared" si="40"/>
        <v>0</v>
      </c>
      <c r="D107" s="148">
        <f>D108+D109</f>
        <v>0</v>
      </c>
      <c r="E107" s="42">
        <f>IFERROR(D107/$B107,0)</f>
        <v>0</v>
      </c>
      <c r="F107" s="148">
        <f>F108+F109</f>
        <v>0</v>
      </c>
      <c r="G107" s="42">
        <f>IFERROR(F107/$B107,0)</f>
        <v>0</v>
      </c>
      <c r="H107" s="148">
        <f>H108+H109</f>
        <v>0</v>
      </c>
      <c r="I107" s="42">
        <f>IFERROR(H107/$B107,0)</f>
        <v>0</v>
      </c>
      <c r="J107" s="148">
        <f>J108+J109</f>
        <v>0</v>
      </c>
      <c r="K107" s="42">
        <f>IFERROR(J107/$B107,0)</f>
        <v>0</v>
      </c>
      <c r="L107" s="41">
        <f t="shared" si="49"/>
        <v>0</v>
      </c>
    </row>
    <row r="108" spans="1:12" x14ac:dyDescent="0.35">
      <c r="A108" s="37" t="s">
        <v>359</v>
      </c>
      <c r="B108" s="40"/>
      <c r="C108" s="42">
        <f t="shared" si="40"/>
        <v>0</v>
      </c>
      <c r="D108" s="40"/>
      <c r="E108" s="42">
        <f>IFERROR(D108/$B108,0)</f>
        <v>0</v>
      </c>
      <c r="F108" s="40"/>
      <c r="G108" s="42">
        <f>IFERROR(F108/$B108,0)</f>
        <v>0</v>
      </c>
      <c r="H108" s="40"/>
      <c r="I108" s="42">
        <f>IFERROR(H108/$B108,0)</f>
        <v>0</v>
      </c>
      <c r="J108" s="40"/>
      <c r="K108" s="42">
        <f>IFERROR(J108/$B108,0)</f>
        <v>0</v>
      </c>
      <c r="L108" s="41">
        <f t="shared" si="49"/>
        <v>0</v>
      </c>
    </row>
    <row r="109" spans="1:12" x14ac:dyDescent="0.35">
      <c r="A109" s="37" t="s">
        <v>360</v>
      </c>
      <c r="B109" s="40"/>
      <c r="C109" s="42">
        <f t="shared" si="40"/>
        <v>0</v>
      </c>
      <c r="D109" s="40"/>
      <c r="E109" s="42">
        <f>IFERROR(D109/$B109,0)</f>
        <v>0</v>
      </c>
      <c r="F109" s="40"/>
      <c r="G109" s="42">
        <f>IFERROR(F109/$B109,0)</f>
        <v>0</v>
      </c>
      <c r="H109" s="40"/>
      <c r="I109" s="42">
        <f>IFERROR(H109/$B109,0)</f>
        <v>0</v>
      </c>
      <c r="J109" s="40"/>
      <c r="K109" s="42">
        <f>IFERROR(J109/$B109,0)</f>
        <v>0</v>
      </c>
      <c r="L109" s="41">
        <f t="shared" si="49"/>
        <v>0</v>
      </c>
    </row>
    <row r="110" spans="1:12" x14ac:dyDescent="0.35">
      <c r="A110" s="38" t="s">
        <v>3</v>
      </c>
      <c r="B110" s="148">
        <f>SUM(B111:B113)</f>
        <v>0</v>
      </c>
      <c r="C110" s="149">
        <f t="shared" si="40"/>
        <v>0</v>
      </c>
      <c r="D110" s="148">
        <f>SUM(D111:D113)</f>
        <v>0</v>
      </c>
      <c r="E110" s="149">
        <f>IFERROR(D110/$B110,0)</f>
        <v>0</v>
      </c>
      <c r="F110" s="148">
        <f>SUM(F111:F113)</f>
        <v>0</v>
      </c>
      <c r="G110" s="149">
        <f>IFERROR(F110/$B110,0)</f>
        <v>0</v>
      </c>
      <c r="H110" s="148">
        <f>SUM(H111:H113)</f>
        <v>0</v>
      </c>
      <c r="I110" s="149">
        <f>IFERROR(H110/$B110,0)</f>
        <v>0</v>
      </c>
      <c r="J110" s="148">
        <f>SUM(J111:J113)</f>
        <v>0</v>
      </c>
      <c r="K110" s="149">
        <f t="shared" ref="K110:K116" si="51">IFERROR(J110/$B110,0)</f>
        <v>0</v>
      </c>
      <c r="L110" s="148">
        <f>SUM(L111:L113)</f>
        <v>0</v>
      </c>
    </row>
    <row r="111" spans="1:12" x14ac:dyDescent="0.35">
      <c r="A111" s="36" t="s">
        <v>231</v>
      </c>
      <c r="B111" s="40"/>
      <c r="C111" s="42">
        <f t="shared" si="40"/>
        <v>0</v>
      </c>
      <c r="D111" s="40"/>
      <c r="E111" s="42">
        <f t="shared" ref="E111:E116" si="52">IFERROR(D111/$B111,0)</f>
        <v>0</v>
      </c>
      <c r="F111" s="40"/>
      <c r="G111" s="42">
        <f>IFERROR(F111/$B111,0)</f>
        <v>0</v>
      </c>
      <c r="H111" s="40"/>
      <c r="I111" s="42">
        <f t="shared" ref="I111:I116" si="53">IFERROR(H111/$B111,0)</f>
        <v>0</v>
      </c>
      <c r="J111" s="40"/>
      <c r="K111" s="42">
        <f t="shared" si="51"/>
        <v>0</v>
      </c>
      <c r="L111" s="41">
        <f>B111-SUM(D111,F111,H111,J111)</f>
        <v>0</v>
      </c>
    </row>
    <row r="112" spans="1:12" x14ac:dyDescent="0.35">
      <c r="A112" s="271" t="s">
        <v>232</v>
      </c>
      <c r="B112" s="40"/>
      <c r="C112" s="42">
        <f t="shared" si="40"/>
        <v>0</v>
      </c>
      <c r="D112" s="40"/>
      <c r="E112" s="42">
        <f t="shared" si="52"/>
        <v>0</v>
      </c>
      <c r="F112" s="40"/>
      <c r="G112" s="42">
        <f t="shared" ref="G112:G116" si="54">IFERROR(F112/$B112,0)</f>
        <v>0</v>
      </c>
      <c r="H112" s="40"/>
      <c r="I112" s="42">
        <f t="shared" si="53"/>
        <v>0</v>
      </c>
      <c r="J112" s="40"/>
      <c r="K112" s="42">
        <f t="shared" si="51"/>
        <v>0</v>
      </c>
      <c r="L112" s="41">
        <f>B112-SUM(D112,F112,H112,J112)</f>
        <v>0</v>
      </c>
    </row>
    <row r="113" spans="1:12" x14ac:dyDescent="0.35">
      <c r="A113" s="37" t="s">
        <v>237</v>
      </c>
      <c r="B113" s="40"/>
      <c r="C113" s="42">
        <f t="shared" si="40"/>
        <v>0</v>
      </c>
      <c r="D113" s="40"/>
      <c r="E113" s="42">
        <f t="shared" si="52"/>
        <v>0</v>
      </c>
      <c r="F113" s="40"/>
      <c r="G113" s="42">
        <f t="shared" si="54"/>
        <v>0</v>
      </c>
      <c r="H113" s="40"/>
      <c r="I113" s="42">
        <f t="shared" si="53"/>
        <v>0</v>
      </c>
      <c r="J113" s="40"/>
      <c r="K113" s="42">
        <f t="shared" si="51"/>
        <v>0</v>
      </c>
      <c r="L113" s="41">
        <f>B113-SUM(D113,F113,H113,J113)</f>
        <v>0</v>
      </c>
    </row>
    <row r="114" spans="1:12" x14ac:dyDescent="0.35">
      <c r="A114" s="38" t="s">
        <v>139</v>
      </c>
      <c r="B114" s="148">
        <f>B115</f>
        <v>0</v>
      </c>
      <c r="C114" s="149">
        <f t="shared" si="40"/>
        <v>0</v>
      </c>
      <c r="D114" s="148">
        <f>D115</f>
        <v>0</v>
      </c>
      <c r="E114" s="149">
        <f t="shared" si="52"/>
        <v>0</v>
      </c>
      <c r="F114" s="148">
        <f>F115</f>
        <v>0</v>
      </c>
      <c r="G114" s="149">
        <f t="shared" si="54"/>
        <v>0</v>
      </c>
      <c r="H114" s="148">
        <f>H115</f>
        <v>0</v>
      </c>
      <c r="I114" s="149">
        <f t="shared" si="53"/>
        <v>0</v>
      </c>
      <c r="J114" s="148">
        <f>J115</f>
        <v>0</v>
      </c>
      <c r="K114" s="149">
        <f t="shared" si="51"/>
        <v>0</v>
      </c>
      <c r="L114" s="148">
        <f>B114-SUM(D114,F114,H114,J114)</f>
        <v>0</v>
      </c>
    </row>
    <row r="115" spans="1:12" x14ac:dyDescent="0.35">
      <c r="A115" s="37" t="s">
        <v>233</v>
      </c>
      <c r="B115" s="40"/>
      <c r="C115" s="42">
        <f t="shared" si="40"/>
        <v>0</v>
      </c>
      <c r="D115" s="40"/>
      <c r="E115" s="42">
        <f t="shared" si="52"/>
        <v>0</v>
      </c>
      <c r="F115" s="40"/>
      <c r="G115" s="42">
        <f t="shared" si="54"/>
        <v>0</v>
      </c>
      <c r="H115" s="40"/>
      <c r="I115" s="42">
        <f t="shared" si="53"/>
        <v>0</v>
      </c>
      <c r="J115" s="40"/>
      <c r="K115" s="42">
        <f t="shared" si="51"/>
        <v>0</v>
      </c>
      <c r="L115" s="41">
        <f>B115-SUM(D115,F115,H115,J115)</f>
        <v>0</v>
      </c>
    </row>
    <row r="116" spans="1:12" x14ac:dyDescent="0.35">
      <c r="A116" s="39" t="s">
        <v>234</v>
      </c>
      <c r="B116" s="148">
        <f>SUM(B86,B90,B110,B107,B114)</f>
        <v>0</v>
      </c>
      <c r="C116" s="149">
        <f t="shared" ref="C116" si="55">IFERROR(B116/$B$37,0)</f>
        <v>0</v>
      </c>
      <c r="D116" s="148">
        <f>SUM(D86,D90,D110,D107,D114)</f>
        <v>0</v>
      </c>
      <c r="E116" s="149">
        <f t="shared" si="52"/>
        <v>0</v>
      </c>
      <c r="F116" s="148">
        <f>SUM(F86,F90,F110,F107,F114)</f>
        <v>0</v>
      </c>
      <c r="G116" s="149">
        <f t="shared" si="54"/>
        <v>0</v>
      </c>
      <c r="H116" s="148">
        <f>SUM(H86,H90,H110,H107,H114)</f>
        <v>0</v>
      </c>
      <c r="I116" s="149">
        <f t="shared" si="53"/>
        <v>0</v>
      </c>
      <c r="J116" s="148">
        <f>SUM(J86,J90,J110,J107,J114)</f>
        <v>0</v>
      </c>
      <c r="K116" s="149">
        <f t="shared" si="51"/>
        <v>0</v>
      </c>
      <c r="L116" s="148">
        <f>SUM(L87,L90,L110,L114)</f>
        <v>0</v>
      </c>
    </row>
    <row r="117" spans="1:12" ht="15" thickBot="1" x14ac:dyDescent="0.4">
      <c r="B117" s="148"/>
      <c r="C117" s="149"/>
      <c r="D117" s="148"/>
      <c r="E117" s="149"/>
      <c r="F117" s="148"/>
      <c r="G117" s="149"/>
      <c r="H117" s="148"/>
      <c r="I117" s="149"/>
      <c r="J117" s="148"/>
      <c r="K117" s="149"/>
      <c r="L117" s="148"/>
    </row>
    <row r="118" spans="1:12" ht="15" thickBot="1" x14ac:dyDescent="0.4">
      <c r="A118" s="266" t="s">
        <v>235</v>
      </c>
      <c r="B118" s="267">
        <v>0</v>
      </c>
      <c r="C118" s="149">
        <f>IFERROR(B118/$B$37,0)</f>
        <v>0</v>
      </c>
      <c r="D118" s="268"/>
      <c r="E118" s="149">
        <f t="shared" ref="E118:E119" si="56">IFERROR(D118/$B118,0)</f>
        <v>0</v>
      </c>
      <c r="F118" s="268"/>
      <c r="G118" s="149">
        <f t="shared" ref="G118:G119" si="57">IFERROR(F118/$B118,0)</f>
        <v>0</v>
      </c>
      <c r="H118" s="268"/>
      <c r="I118" s="149">
        <f t="shared" ref="I118:I119" si="58">IFERROR(H118/$B118,0)</f>
        <v>0</v>
      </c>
      <c r="J118" s="268"/>
      <c r="K118" s="149">
        <f>IFERROR(J118/$B118,0)</f>
        <v>0</v>
      </c>
      <c r="L118" s="148">
        <f>B118-SUM(D118,F118,H118,J118)</f>
        <v>0</v>
      </c>
    </row>
    <row r="119" spans="1:12" ht="15" thickBot="1" x14ac:dyDescent="0.4">
      <c r="A119" s="269" t="s">
        <v>17</v>
      </c>
      <c r="B119" s="270">
        <f>B116+B118</f>
        <v>0</v>
      </c>
      <c r="C119" s="149">
        <f>IFERROR(B119/$B$37,0)</f>
        <v>0</v>
      </c>
      <c r="D119" s="270">
        <f>D116+D118</f>
        <v>0</v>
      </c>
      <c r="E119" s="149">
        <f t="shared" si="56"/>
        <v>0</v>
      </c>
      <c r="F119" s="270">
        <f>F116+F118</f>
        <v>0</v>
      </c>
      <c r="G119" s="149">
        <f t="shared" si="57"/>
        <v>0</v>
      </c>
      <c r="H119" s="270">
        <f>H116+H118</f>
        <v>0</v>
      </c>
      <c r="I119" s="149">
        <f t="shared" si="58"/>
        <v>0</v>
      </c>
      <c r="J119" s="270">
        <f>J116+J118</f>
        <v>0</v>
      </c>
      <c r="K119" s="149">
        <f t="shared" ref="K119" si="59">IFERROR(J119/$B119,0)</f>
        <v>0</v>
      </c>
      <c r="L119" s="148">
        <f>SUM(L90,L93,L114,L117)</f>
        <v>0</v>
      </c>
    </row>
    <row r="122" spans="1:12" s="28" customFormat="1" ht="22.2" x14ac:dyDescent="0.45">
      <c r="A122" s="544" t="s">
        <v>370</v>
      </c>
      <c r="B122" s="545"/>
      <c r="C122" s="545"/>
      <c r="D122" s="545"/>
      <c r="E122" s="545"/>
      <c r="F122" s="545"/>
      <c r="G122" s="545"/>
      <c r="H122" s="545"/>
      <c r="I122" s="545"/>
      <c r="J122" s="545"/>
      <c r="K122" s="545"/>
      <c r="L122" s="545"/>
    </row>
    <row r="123" spans="1:12" s="4" customFormat="1" ht="12" customHeight="1" x14ac:dyDescent="0.3">
      <c r="A123" s="546" t="s">
        <v>0</v>
      </c>
      <c r="B123" s="547" t="s">
        <v>17</v>
      </c>
      <c r="C123" s="547"/>
      <c r="D123" s="547" t="s">
        <v>5</v>
      </c>
      <c r="E123" s="547"/>
      <c r="F123" s="547" t="s">
        <v>6</v>
      </c>
      <c r="G123" s="547"/>
      <c r="H123" s="547" t="s">
        <v>7</v>
      </c>
      <c r="I123" s="547"/>
      <c r="J123" s="547" t="s">
        <v>8</v>
      </c>
      <c r="K123" s="547"/>
      <c r="L123" s="3" t="s">
        <v>82</v>
      </c>
    </row>
    <row r="124" spans="1:12" s="4" customFormat="1" ht="12" x14ac:dyDescent="0.3">
      <c r="A124" s="546"/>
      <c r="B124" s="3" t="s">
        <v>9</v>
      </c>
      <c r="C124" s="3" t="s">
        <v>10</v>
      </c>
      <c r="D124" s="3" t="s">
        <v>9</v>
      </c>
      <c r="E124" s="3" t="s">
        <v>10</v>
      </c>
      <c r="F124" s="3" t="s">
        <v>9</v>
      </c>
      <c r="G124" s="3" t="s">
        <v>10</v>
      </c>
      <c r="H124" s="3" t="s">
        <v>9</v>
      </c>
      <c r="I124" s="3" t="s">
        <v>10</v>
      </c>
      <c r="J124" s="3" t="s">
        <v>9</v>
      </c>
      <c r="K124" s="3" t="s">
        <v>10</v>
      </c>
      <c r="L124" s="3" t="s">
        <v>9</v>
      </c>
    </row>
    <row r="125" spans="1:12" x14ac:dyDescent="0.35">
      <c r="A125" s="33" t="s">
        <v>79</v>
      </c>
      <c r="B125" s="148">
        <f>SUM(B126:B128)</f>
        <v>0</v>
      </c>
      <c r="C125" s="149">
        <f t="shared" ref="C125:C154" si="60">IFERROR(B125/$B$38,0)</f>
        <v>0</v>
      </c>
      <c r="D125" s="148">
        <f>SUM(D126:D128)</f>
        <v>0</v>
      </c>
      <c r="E125" s="149">
        <f>IFERROR(D125/$B125,0)</f>
        <v>0</v>
      </c>
      <c r="F125" s="148">
        <f>SUM(F126:F128)</f>
        <v>0</v>
      </c>
      <c r="G125" s="149">
        <f>IFERROR(F125/$B125,0)</f>
        <v>0</v>
      </c>
      <c r="H125" s="148">
        <f>SUM(H126:H128)</f>
        <v>0</v>
      </c>
      <c r="I125" s="149">
        <f t="shared" ref="I125" si="61">IFERROR(H125/$B125,0)</f>
        <v>0</v>
      </c>
      <c r="J125" s="148">
        <f>SUM(J126:J128)</f>
        <v>0</v>
      </c>
      <c r="K125" s="149">
        <f t="shared" ref="K125" si="62">IFERROR(J125/$B125,0)</f>
        <v>0</v>
      </c>
      <c r="L125" s="148">
        <f>SUM(L126:L128)</f>
        <v>0</v>
      </c>
    </row>
    <row r="126" spans="1:12" x14ac:dyDescent="0.35">
      <c r="A126" s="34" t="s">
        <v>226</v>
      </c>
      <c r="B126" s="40"/>
      <c r="C126" s="42">
        <f t="shared" si="60"/>
        <v>0</v>
      </c>
      <c r="D126" s="40"/>
      <c r="E126" s="42">
        <f>IFERROR(D126/$B126,0)</f>
        <v>0</v>
      </c>
      <c r="F126" s="40"/>
      <c r="G126" s="42">
        <f>IFERROR(F126/$B126,0)</f>
        <v>0</v>
      </c>
      <c r="H126" s="40"/>
      <c r="I126" s="42">
        <f>IFERROR(H126/$B126,0)</f>
        <v>0</v>
      </c>
      <c r="J126" s="40"/>
      <c r="K126" s="42">
        <f>IFERROR(J126/$B126,0)</f>
        <v>0</v>
      </c>
      <c r="L126" s="41">
        <f>B126-SUM(D126,F126,H126,J126)</f>
        <v>0</v>
      </c>
    </row>
    <row r="127" spans="1:12" x14ac:dyDescent="0.35">
      <c r="A127" s="34" t="s">
        <v>80</v>
      </c>
      <c r="B127" s="40"/>
      <c r="C127" s="42">
        <f t="shared" si="60"/>
        <v>0</v>
      </c>
      <c r="D127" s="40"/>
      <c r="E127" s="42">
        <f t="shared" ref="E127:E145" si="63">IFERROR(D127/$B127,0)</f>
        <v>0</v>
      </c>
      <c r="F127" s="40"/>
      <c r="G127" s="42">
        <f t="shared" ref="G127:G138" si="64">IFERROR(F127/$B127,0)</f>
        <v>0</v>
      </c>
      <c r="H127" s="40"/>
      <c r="I127" s="42">
        <f t="shared" ref="I127:I145" si="65">IFERROR(H127/$B127,0)</f>
        <v>0</v>
      </c>
      <c r="J127" s="40"/>
      <c r="K127" s="42">
        <f t="shared" ref="K127:K142" si="66">IFERROR(J127/$B127,0)</f>
        <v>0</v>
      </c>
      <c r="L127" s="41">
        <f>B127-SUM(D127,F127,H127,J127)</f>
        <v>0</v>
      </c>
    </row>
    <row r="128" spans="1:12" x14ac:dyDescent="0.35">
      <c r="A128" s="34" t="s">
        <v>227</v>
      </c>
      <c r="B128" s="40"/>
      <c r="C128" s="42">
        <f t="shared" si="60"/>
        <v>0</v>
      </c>
      <c r="D128" s="40"/>
      <c r="E128" s="42">
        <f t="shared" si="63"/>
        <v>0</v>
      </c>
      <c r="F128" s="40"/>
      <c r="G128" s="42">
        <f t="shared" si="64"/>
        <v>0</v>
      </c>
      <c r="H128" s="40"/>
      <c r="I128" s="42">
        <f t="shared" si="65"/>
        <v>0</v>
      </c>
      <c r="J128" s="40"/>
      <c r="K128" s="42">
        <f t="shared" si="66"/>
        <v>0</v>
      </c>
      <c r="L128" s="41">
        <f>B128-SUM(D128,F128,H128,J128)</f>
        <v>0</v>
      </c>
    </row>
    <row r="129" spans="1:12" x14ac:dyDescent="0.35">
      <c r="A129" s="33" t="s">
        <v>129</v>
      </c>
      <c r="B129" s="148">
        <f>SUM(B130,B139)</f>
        <v>0</v>
      </c>
      <c r="C129" s="149">
        <f t="shared" si="60"/>
        <v>0</v>
      </c>
      <c r="D129" s="148">
        <f>SUM(D130,D139)</f>
        <v>0</v>
      </c>
      <c r="E129" s="149">
        <f t="shared" si="63"/>
        <v>0</v>
      </c>
      <c r="F129" s="148">
        <f>SUM(F130,F139)</f>
        <v>0</v>
      </c>
      <c r="G129" s="149">
        <f t="shared" si="64"/>
        <v>0</v>
      </c>
      <c r="H129" s="148">
        <f>SUM(H130,H139)</f>
        <v>0</v>
      </c>
      <c r="I129" s="149">
        <f t="shared" si="65"/>
        <v>0</v>
      </c>
      <c r="J129" s="148">
        <f>SUM(J130,J139)</f>
        <v>0</v>
      </c>
      <c r="K129" s="149">
        <f t="shared" si="66"/>
        <v>0</v>
      </c>
      <c r="L129" s="148">
        <f>SUM(L130,L139)</f>
        <v>0</v>
      </c>
    </row>
    <row r="130" spans="1:12" x14ac:dyDescent="0.35">
      <c r="A130" s="36" t="s">
        <v>1</v>
      </c>
      <c r="B130" s="148">
        <f>SUM(B131:B138)</f>
        <v>0</v>
      </c>
      <c r="C130" s="149">
        <f t="shared" si="60"/>
        <v>0</v>
      </c>
      <c r="D130" s="148">
        <f>SUM(D131:D138)</f>
        <v>0</v>
      </c>
      <c r="E130" s="149">
        <f t="shared" si="63"/>
        <v>0</v>
      </c>
      <c r="F130" s="148">
        <f>SUM(F131:F138)</f>
        <v>0</v>
      </c>
      <c r="G130" s="149">
        <f t="shared" si="64"/>
        <v>0</v>
      </c>
      <c r="H130" s="148">
        <f>SUM(H131:H138)</f>
        <v>0</v>
      </c>
      <c r="I130" s="149">
        <f t="shared" si="65"/>
        <v>0</v>
      </c>
      <c r="J130" s="148">
        <f>SUM(J131:J138)</f>
        <v>0</v>
      </c>
      <c r="K130" s="149">
        <f t="shared" si="66"/>
        <v>0</v>
      </c>
      <c r="L130" s="148">
        <f>SUM(L131:L138)</f>
        <v>0</v>
      </c>
    </row>
    <row r="131" spans="1:12" x14ac:dyDescent="0.35">
      <c r="A131" s="35" t="s">
        <v>130</v>
      </c>
      <c r="B131" s="40"/>
      <c r="C131" s="42">
        <f t="shared" si="60"/>
        <v>0</v>
      </c>
      <c r="D131" s="40"/>
      <c r="E131" s="42">
        <f t="shared" si="63"/>
        <v>0</v>
      </c>
      <c r="F131" s="40"/>
      <c r="G131" s="42">
        <f t="shared" si="64"/>
        <v>0</v>
      </c>
      <c r="H131" s="40"/>
      <c r="I131" s="42">
        <f t="shared" si="65"/>
        <v>0</v>
      </c>
      <c r="J131" s="40"/>
      <c r="K131" s="42">
        <f t="shared" si="66"/>
        <v>0</v>
      </c>
      <c r="L131" s="41">
        <f t="shared" ref="L131:L138" si="67">B131-SUM(D131,F131,H131,J131)</f>
        <v>0</v>
      </c>
    </row>
    <row r="132" spans="1:12" ht="24.6" x14ac:dyDescent="0.35">
      <c r="A132" s="35" t="s">
        <v>131</v>
      </c>
      <c r="B132" s="40"/>
      <c r="C132" s="42">
        <f t="shared" si="60"/>
        <v>0</v>
      </c>
      <c r="D132" s="40"/>
      <c r="E132" s="42">
        <f t="shared" si="63"/>
        <v>0</v>
      </c>
      <c r="F132" s="40"/>
      <c r="G132" s="42">
        <f t="shared" si="64"/>
        <v>0</v>
      </c>
      <c r="H132" s="40"/>
      <c r="I132" s="42">
        <f t="shared" si="65"/>
        <v>0</v>
      </c>
      <c r="J132" s="40"/>
      <c r="K132" s="42">
        <f t="shared" si="66"/>
        <v>0</v>
      </c>
      <c r="L132" s="41">
        <f t="shared" si="67"/>
        <v>0</v>
      </c>
    </row>
    <row r="133" spans="1:12" ht="24.6" x14ac:dyDescent="0.35">
      <c r="A133" s="35" t="s">
        <v>228</v>
      </c>
      <c r="B133" s="40"/>
      <c r="C133" s="42">
        <f t="shared" si="60"/>
        <v>0</v>
      </c>
      <c r="D133" s="40"/>
      <c r="E133" s="42">
        <f t="shared" si="63"/>
        <v>0</v>
      </c>
      <c r="F133" s="40"/>
      <c r="G133" s="42">
        <f t="shared" si="64"/>
        <v>0</v>
      </c>
      <c r="H133" s="40"/>
      <c r="I133" s="42">
        <f t="shared" si="65"/>
        <v>0</v>
      </c>
      <c r="J133" s="40"/>
      <c r="K133" s="42">
        <f t="shared" si="66"/>
        <v>0</v>
      </c>
      <c r="L133" s="41">
        <f t="shared" si="67"/>
        <v>0</v>
      </c>
    </row>
    <row r="134" spans="1:12" x14ac:dyDescent="0.35">
      <c r="A134" s="35" t="s">
        <v>81</v>
      </c>
      <c r="B134" s="40"/>
      <c r="C134" s="42">
        <f t="shared" si="60"/>
        <v>0</v>
      </c>
      <c r="D134" s="40"/>
      <c r="E134" s="42">
        <f t="shared" si="63"/>
        <v>0</v>
      </c>
      <c r="F134" s="40"/>
      <c r="G134" s="42">
        <f t="shared" si="64"/>
        <v>0</v>
      </c>
      <c r="H134" s="40"/>
      <c r="I134" s="42">
        <f t="shared" si="65"/>
        <v>0</v>
      </c>
      <c r="J134" s="40"/>
      <c r="K134" s="42">
        <f t="shared" si="66"/>
        <v>0</v>
      </c>
      <c r="L134" s="41">
        <f t="shared" si="67"/>
        <v>0</v>
      </c>
    </row>
    <row r="135" spans="1:12" x14ac:dyDescent="0.35">
      <c r="A135" s="35" t="s">
        <v>229</v>
      </c>
      <c r="B135" s="40"/>
      <c r="C135" s="42">
        <f t="shared" si="60"/>
        <v>0</v>
      </c>
      <c r="D135" s="40"/>
      <c r="E135" s="42">
        <f t="shared" si="63"/>
        <v>0</v>
      </c>
      <c r="F135" s="40"/>
      <c r="G135" s="42">
        <f t="shared" si="64"/>
        <v>0</v>
      </c>
      <c r="H135" s="40"/>
      <c r="I135" s="42">
        <f t="shared" si="65"/>
        <v>0</v>
      </c>
      <c r="J135" s="40"/>
      <c r="K135" s="42">
        <f t="shared" si="66"/>
        <v>0</v>
      </c>
      <c r="L135" s="41">
        <f t="shared" si="67"/>
        <v>0</v>
      </c>
    </row>
    <row r="136" spans="1:12" x14ac:dyDescent="0.35">
      <c r="A136" s="35" t="s">
        <v>133</v>
      </c>
      <c r="B136" s="40"/>
      <c r="C136" s="42">
        <f t="shared" si="60"/>
        <v>0</v>
      </c>
      <c r="D136" s="40"/>
      <c r="E136" s="42">
        <f t="shared" si="63"/>
        <v>0</v>
      </c>
      <c r="F136" s="40"/>
      <c r="G136" s="42">
        <f t="shared" si="64"/>
        <v>0</v>
      </c>
      <c r="H136" s="40"/>
      <c r="I136" s="42">
        <f t="shared" si="65"/>
        <v>0</v>
      </c>
      <c r="J136" s="40"/>
      <c r="K136" s="42">
        <f t="shared" si="66"/>
        <v>0</v>
      </c>
      <c r="L136" s="41">
        <f t="shared" si="67"/>
        <v>0</v>
      </c>
    </row>
    <row r="137" spans="1:12" x14ac:dyDescent="0.35">
      <c r="A137" s="35" t="s">
        <v>134</v>
      </c>
      <c r="B137" s="40"/>
      <c r="C137" s="42">
        <f t="shared" si="60"/>
        <v>0</v>
      </c>
      <c r="D137" s="40"/>
      <c r="E137" s="42">
        <f t="shared" si="63"/>
        <v>0</v>
      </c>
      <c r="F137" s="40"/>
      <c r="G137" s="42">
        <f t="shared" si="64"/>
        <v>0</v>
      </c>
      <c r="H137" s="40"/>
      <c r="I137" s="42">
        <f t="shared" si="65"/>
        <v>0</v>
      </c>
      <c r="J137" s="40"/>
      <c r="K137" s="42">
        <f t="shared" si="66"/>
        <v>0</v>
      </c>
      <c r="L137" s="41">
        <f t="shared" si="67"/>
        <v>0</v>
      </c>
    </row>
    <row r="138" spans="1:12" x14ac:dyDescent="0.35">
      <c r="A138" s="35" t="s">
        <v>223</v>
      </c>
      <c r="B138" s="40"/>
      <c r="C138" s="42">
        <f t="shared" si="60"/>
        <v>0</v>
      </c>
      <c r="D138" s="40"/>
      <c r="E138" s="42">
        <f t="shared" si="63"/>
        <v>0</v>
      </c>
      <c r="F138" s="40"/>
      <c r="G138" s="42">
        <f t="shared" si="64"/>
        <v>0</v>
      </c>
      <c r="H138" s="40"/>
      <c r="I138" s="42">
        <f t="shared" si="65"/>
        <v>0</v>
      </c>
      <c r="J138" s="40"/>
      <c r="K138" s="42">
        <f t="shared" si="66"/>
        <v>0</v>
      </c>
      <c r="L138" s="41">
        <f t="shared" si="67"/>
        <v>0</v>
      </c>
    </row>
    <row r="139" spans="1:12" x14ac:dyDescent="0.35">
      <c r="A139" s="37" t="s">
        <v>2</v>
      </c>
      <c r="B139" s="148">
        <f>SUM(B140:B145)</f>
        <v>0</v>
      </c>
      <c r="C139" s="149">
        <f t="shared" si="60"/>
        <v>0</v>
      </c>
      <c r="D139" s="148">
        <f>SUM(D140:D145)</f>
        <v>0</v>
      </c>
      <c r="E139" s="149">
        <f t="shared" si="63"/>
        <v>0</v>
      </c>
      <c r="F139" s="148">
        <f>SUM(F140:F145)</f>
        <v>0</v>
      </c>
      <c r="G139" s="149">
        <f>IFERROR(F139/$B139,0)</f>
        <v>0</v>
      </c>
      <c r="H139" s="148">
        <f>SUM(H140:H145)</f>
        <v>0</v>
      </c>
      <c r="I139" s="149">
        <f t="shared" si="65"/>
        <v>0</v>
      </c>
      <c r="J139" s="148">
        <f>SUM(J140:J145)</f>
        <v>0</v>
      </c>
      <c r="K139" s="149">
        <f t="shared" si="66"/>
        <v>0</v>
      </c>
      <c r="L139" s="148">
        <f>SUM(L140:L145)</f>
        <v>0</v>
      </c>
    </row>
    <row r="140" spans="1:12" ht="24.6" x14ac:dyDescent="0.35">
      <c r="A140" s="35" t="s">
        <v>135</v>
      </c>
      <c r="B140" s="40"/>
      <c r="C140" s="42">
        <f t="shared" si="60"/>
        <v>0</v>
      </c>
      <c r="D140" s="40"/>
      <c r="E140" s="42">
        <f t="shared" si="63"/>
        <v>0</v>
      </c>
      <c r="F140" s="40"/>
      <c r="G140" s="42">
        <f t="shared" ref="G140:G145" si="68">IFERROR(F140/$B140,0)</f>
        <v>0</v>
      </c>
      <c r="H140" s="40"/>
      <c r="I140" s="42">
        <f t="shared" si="65"/>
        <v>0</v>
      </c>
      <c r="J140" s="40"/>
      <c r="K140" s="42">
        <f t="shared" si="66"/>
        <v>0</v>
      </c>
      <c r="L140" s="41">
        <f t="shared" ref="L140:L148" si="69">B140-SUM(D140,F140,H140,J140)</f>
        <v>0</v>
      </c>
    </row>
    <row r="141" spans="1:12" x14ac:dyDescent="0.35">
      <c r="A141" s="35" t="s">
        <v>136</v>
      </c>
      <c r="B141" s="40"/>
      <c r="C141" s="42">
        <f t="shared" si="60"/>
        <v>0</v>
      </c>
      <c r="D141" s="40"/>
      <c r="E141" s="42">
        <f t="shared" si="63"/>
        <v>0</v>
      </c>
      <c r="F141" s="40"/>
      <c r="G141" s="42">
        <f t="shared" si="68"/>
        <v>0</v>
      </c>
      <c r="H141" s="40"/>
      <c r="I141" s="42">
        <f t="shared" si="65"/>
        <v>0</v>
      </c>
      <c r="J141" s="40"/>
      <c r="K141" s="42">
        <f t="shared" si="66"/>
        <v>0</v>
      </c>
      <c r="L141" s="41">
        <f t="shared" si="69"/>
        <v>0</v>
      </c>
    </row>
    <row r="142" spans="1:12" x14ac:dyDescent="0.35">
      <c r="A142" s="35" t="s">
        <v>137</v>
      </c>
      <c r="B142" s="40"/>
      <c r="C142" s="42">
        <f t="shared" si="60"/>
        <v>0</v>
      </c>
      <c r="D142" s="40"/>
      <c r="E142" s="42">
        <f t="shared" si="63"/>
        <v>0</v>
      </c>
      <c r="F142" s="40"/>
      <c r="G142" s="42">
        <f t="shared" si="68"/>
        <v>0</v>
      </c>
      <c r="H142" s="40"/>
      <c r="I142" s="42">
        <f t="shared" si="65"/>
        <v>0</v>
      </c>
      <c r="J142" s="40"/>
      <c r="K142" s="42">
        <f t="shared" si="66"/>
        <v>0</v>
      </c>
      <c r="L142" s="41">
        <f t="shared" si="69"/>
        <v>0</v>
      </c>
    </row>
    <row r="143" spans="1:12" ht="24.6" x14ac:dyDescent="0.35">
      <c r="A143" s="35" t="s">
        <v>230</v>
      </c>
      <c r="B143" s="40"/>
      <c r="C143" s="42">
        <f t="shared" si="60"/>
        <v>0</v>
      </c>
      <c r="D143" s="40"/>
      <c r="E143" s="42">
        <f t="shared" si="63"/>
        <v>0</v>
      </c>
      <c r="F143" s="40"/>
      <c r="G143" s="42">
        <f t="shared" si="68"/>
        <v>0</v>
      </c>
      <c r="H143" s="40"/>
      <c r="I143" s="42">
        <f t="shared" si="65"/>
        <v>0</v>
      </c>
      <c r="J143" s="40"/>
      <c r="K143" s="42">
        <f>IFERROR(J143/$B143,0)</f>
        <v>0</v>
      </c>
      <c r="L143" s="41">
        <f t="shared" si="69"/>
        <v>0</v>
      </c>
    </row>
    <row r="144" spans="1:12" x14ac:dyDescent="0.35">
      <c r="A144" s="35" t="s">
        <v>138</v>
      </c>
      <c r="B144" s="40"/>
      <c r="C144" s="42">
        <f t="shared" si="60"/>
        <v>0</v>
      </c>
      <c r="D144" s="40"/>
      <c r="E144" s="42">
        <f t="shared" si="63"/>
        <v>0</v>
      </c>
      <c r="F144" s="40"/>
      <c r="G144" s="42">
        <f t="shared" si="68"/>
        <v>0</v>
      </c>
      <c r="H144" s="40"/>
      <c r="I144" s="42">
        <f t="shared" si="65"/>
        <v>0</v>
      </c>
      <c r="J144" s="40"/>
      <c r="K144" s="42">
        <f t="shared" ref="K144:K145" si="70">IFERROR(J144/$B144,0)</f>
        <v>0</v>
      </c>
      <c r="L144" s="41">
        <f t="shared" si="69"/>
        <v>0</v>
      </c>
    </row>
    <row r="145" spans="1:12" x14ac:dyDescent="0.35">
      <c r="A145" s="35" t="s">
        <v>132</v>
      </c>
      <c r="B145" s="40"/>
      <c r="C145" s="42">
        <f t="shared" si="60"/>
        <v>0</v>
      </c>
      <c r="D145" s="40"/>
      <c r="E145" s="42">
        <f t="shared" si="63"/>
        <v>0</v>
      </c>
      <c r="F145" s="40"/>
      <c r="G145" s="42">
        <f t="shared" si="68"/>
        <v>0</v>
      </c>
      <c r="H145" s="40"/>
      <c r="I145" s="42">
        <f t="shared" si="65"/>
        <v>0</v>
      </c>
      <c r="J145" s="40"/>
      <c r="K145" s="42">
        <f t="shared" si="70"/>
        <v>0</v>
      </c>
      <c r="L145" s="41">
        <f t="shared" si="69"/>
        <v>0</v>
      </c>
    </row>
    <row r="146" spans="1:12" x14ac:dyDescent="0.35">
      <c r="A146" s="38" t="s">
        <v>361</v>
      </c>
      <c r="B146" s="148">
        <f>B147+B148</f>
        <v>0</v>
      </c>
      <c r="C146" s="42">
        <f t="shared" si="60"/>
        <v>0</v>
      </c>
      <c r="D146" s="148">
        <f>D147+D148</f>
        <v>0</v>
      </c>
      <c r="E146" s="42">
        <f>IFERROR(D146/$B146,0)</f>
        <v>0</v>
      </c>
      <c r="F146" s="148">
        <f>F147+F148</f>
        <v>0</v>
      </c>
      <c r="G146" s="42">
        <f>IFERROR(F146/$B146,0)</f>
        <v>0</v>
      </c>
      <c r="H146" s="148">
        <f>H147+H148</f>
        <v>0</v>
      </c>
      <c r="I146" s="42">
        <f>IFERROR(H146/$B146,0)</f>
        <v>0</v>
      </c>
      <c r="J146" s="148">
        <f>J147+J148</f>
        <v>0</v>
      </c>
      <c r="K146" s="42">
        <f>IFERROR(J146/$B146,0)</f>
        <v>0</v>
      </c>
      <c r="L146" s="41">
        <f t="shared" si="69"/>
        <v>0</v>
      </c>
    </row>
    <row r="147" spans="1:12" x14ac:dyDescent="0.35">
      <c r="A147" s="37" t="s">
        <v>359</v>
      </c>
      <c r="B147" s="40"/>
      <c r="C147" s="42">
        <f t="shared" si="60"/>
        <v>0</v>
      </c>
      <c r="D147" s="40"/>
      <c r="E147" s="42">
        <f>IFERROR(D147/$B147,0)</f>
        <v>0</v>
      </c>
      <c r="F147" s="40"/>
      <c r="G147" s="42">
        <f>IFERROR(F147/$B147,0)</f>
        <v>0</v>
      </c>
      <c r="H147" s="40"/>
      <c r="I147" s="42">
        <f>IFERROR(H147/$B147,0)</f>
        <v>0</v>
      </c>
      <c r="J147" s="40"/>
      <c r="K147" s="42">
        <f>IFERROR(J147/$B147,0)</f>
        <v>0</v>
      </c>
      <c r="L147" s="41">
        <f t="shared" si="69"/>
        <v>0</v>
      </c>
    </row>
    <row r="148" spans="1:12" x14ac:dyDescent="0.35">
      <c r="A148" s="37" t="s">
        <v>360</v>
      </c>
      <c r="B148" s="40"/>
      <c r="C148" s="42">
        <f t="shared" si="60"/>
        <v>0</v>
      </c>
      <c r="D148" s="40"/>
      <c r="E148" s="42">
        <f>IFERROR(D148/$B148,0)</f>
        <v>0</v>
      </c>
      <c r="F148" s="40"/>
      <c r="G148" s="42">
        <f>IFERROR(F148/$B148,0)</f>
        <v>0</v>
      </c>
      <c r="H148" s="40"/>
      <c r="I148" s="42">
        <f>IFERROR(H148/$B148,0)</f>
        <v>0</v>
      </c>
      <c r="J148" s="40"/>
      <c r="K148" s="42">
        <f>IFERROR(J148/$B148,0)</f>
        <v>0</v>
      </c>
      <c r="L148" s="41">
        <f t="shared" si="69"/>
        <v>0</v>
      </c>
    </row>
    <row r="149" spans="1:12" x14ac:dyDescent="0.35">
      <c r="A149" s="38" t="s">
        <v>3</v>
      </c>
      <c r="B149" s="148">
        <f>SUM(B150:B152)</f>
        <v>0</v>
      </c>
      <c r="C149" s="149">
        <f t="shared" si="60"/>
        <v>0</v>
      </c>
      <c r="D149" s="148">
        <f>SUM(D150:D152)</f>
        <v>0</v>
      </c>
      <c r="E149" s="149">
        <f>IFERROR(D149/$B149,0)</f>
        <v>0</v>
      </c>
      <c r="F149" s="148">
        <f>SUM(F150:F152)</f>
        <v>0</v>
      </c>
      <c r="G149" s="149">
        <f>IFERROR(F149/$B149,0)</f>
        <v>0</v>
      </c>
      <c r="H149" s="148">
        <f>SUM(H150:H152)</f>
        <v>0</v>
      </c>
      <c r="I149" s="149">
        <f>IFERROR(H149/$B149,0)</f>
        <v>0</v>
      </c>
      <c r="J149" s="148">
        <f>SUM(J150:J152)</f>
        <v>0</v>
      </c>
      <c r="K149" s="149">
        <f t="shared" ref="K149:K155" si="71">IFERROR(J149/$B149,0)</f>
        <v>0</v>
      </c>
      <c r="L149" s="148">
        <f>SUM(L150:L152)</f>
        <v>0</v>
      </c>
    </row>
    <row r="150" spans="1:12" x14ac:dyDescent="0.35">
      <c r="A150" s="36" t="s">
        <v>231</v>
      </c>
      <c r="B150" s="40"/>
      <c r="C150" s="42">
        <f t="shared" si="60"/>
        <v>0</v>
      </c>
      <c r="D150" s="40"/>
      <c r="E150" s="42">
        <f t="shared" ref="E150:E155" si="72">IFERROR(D150/$B150,0)</f>
        <v>0</v>
      </c>
      <c r="F150" s="40"/>
      <c r="G150" s="42">
        <f>IFERROR(F150/$B150,0)</f>
        <v>0</v>
      </c>
      <c r="H150" s="40"/>
      <c r="I150" s="42">
        <f t="shared" ref="I150:I155" si="73">IFERROR(H150/$B150,0)</f>
        <v>0</v>
      </c>
      <c r="J150" s="40"/>
      <c r="K150" s="42">
        <f t="shared" si="71"/>
        <v>0</v>
      </c>
      <c r="L150" s="41">
        <f>B150-SUM(D150,F150,H150,J150)</f>
        <v>0</v>
      </c>
    </row>
    <row r="151" spans="1:12" x14ac:dyDescent="0.35">
      <c r="A151" s="271" t="s">
        <v>232</v>
      </c>
      <c r="B151" s="40"/>
      <c r="C151" s="42">
        <f t="shared" si="60"/>
        <v>0</v>
      </c>
      <c r="D151" s="40"/>
      <c r="E151" s="42">
        <f t="shared" si="72"/>
        <v>0</v>
      </c>
      <c r="F151" s="40"/>
      <c r="G151" s="42">
        <f t="shared" ref="G151:G155" si="74">IFERROR(F151/$B151,0)</f>
        <v>0</v>
      </c>
      <c r="H151" s="40"/>
      <c r="I151" s="42">
        <f t="shared" si="73"/>
        <v>0</v>
      </c>
      <c r="J151" s="40"/>
      <c r="K151" s="42">
        <f t="shared" si="71"/>
        <v>0</v>
      </c>
      <c r="L151" s="41">
        <f>B151-SUM(D151,F151,H151,J151)</f>
        <v>0</v>
      </c>
    </row>
    <row r="152" spans="1:12" x14ac:dyDescent="0.35">
      <c r="A152" s="37" t="s">
        <v>237</v>
      </c>
      <c r="B152" s="40"/>
      <c r="C152" s="42">
        <f t="shared" si="60"/>
        <v>0</v>
      </c>
      <c r="D152" s="40"/>
      <c r="E152" s="42">
        <f t="shared" si="72"/>
        <v>0</v>
      </c>
      <c r="F152" s="40"/>
      <c r="G152" s="42">
        <f t="shared" si="74"/>
        <v>0</v>
      </c>
      <c r="H152" s="40"/>
      <c r="I152" s="42">
        <f t="shared" si="73"/>
        <v>0</v>
      </c>
      <c r="J152" s="40"/>
      <c r="K152" s="42">
        <f t="shared" si="71"/>
        <v>0</v>
      </c>
      <c r="L152" s="41">
        <f>B152-SUM(D152,F152,H152,J152)</f>
        <v>0</v>
      </c>
    </row>
    <row r="153" spans="1:12" x14ac:dyDescent="0.35">
      <c r="A153" s="38" t="s">
        <v>139</v>
      </c>
      <c r="B153" s="148">
        <f>B154</f>
        <v>0</v>
      </c>
      <c r="C153" s="149">
        <f t="shared" si="60"/>
        <v>0</v>
      </c>
      <c r="D153" s="148">
        <f>D154</f>
        <v>0</v>
      </c>
      <c r="E153" s="149">
        <f t="shared" si="72"/>
        <v>0</v>
      </c>
      <c r="F153" s="148">
        <f>F154</f>
        <v>0</v>
      </c>
      <c r="G153" s="149">
        <f t="shared" si="74"/>
        <v>0</v>
      </c>
      <c r="H153" s="148">
        <f>H154</f>
        <v>0</v>
      </c>
      <c r="I153" s="149">
        <f t="shared" si="73"/>
        <v>0</v>
      </c>
      <c r="J153" s="148">
        <f>J154</f>
        <v>0</v>
      </c>
      <c r="K153" s="149">
        <f t="shared" si="71"/>
        <v>0</v>
      </c>
      <c r="L153" s="148">
        <f>B153-SUM(D153,F153,H153,J153)</f>
        <v>0</v>
      </c>
    </row>
    <row r="154" spans="1:12" x14ac:dyDescent="0.35">
      <c r="A154" s="37" t="s">
        <v>233</v>
      </c>
      <c r="B154" s="40"/>
      <c r="C154" s="42">
        <f t="shared" si="60"/>
        <v>0</v>
      </c>
      <c r="D154" s="40"/>
      <c r="E154" s="42">
        <f t="shared" si="72"/>
        <v>0</v>
      </c>
      <c r="F154" s="40"/>
      <c r="G154" s="42">
        <f t="shared" si="74"/>
        <v>0</v>
      </c>
      <c r="H154" s="40"/>
      <c r="I154" s="42">
        <f t="shared" si="73"/>
        <v>0</v>
      </c>
      <c r="J154" s="40"/>
      <c r="K154" s="42">
        <f t="shared" si="71"/>
        <v>0</v>
      </c>
      <c r="L154" s="41">
        <f>B154-SUM(D154,F154,H154,J154)</f>
        <v>0</v>
      </c>
    </row>
    <row r="155" spans="1:12" x14ac:dyDescent="0.35">
      <c r="A155" s="39" t="s">
        <v>234</v>
      </c>
      <c r="B155" s="148">
        <f>SUM(B125,B129,B149,B146,B153)</f>
        <v>0</v>
      </c>
      <c r="C155" s="149">
        <f t="shared" ref="C155" si="75">IFERROR(B155/$B$37,0)</f>
        <v>0</v>
      </c>
      <c r="D155" s="148">
        <f>SUM(D125,D129,D149,D146,D153)</f>
        <v>0</v>
      </c>
      <c r="E155" s="149">
        <f t="shared" si="72"/>
        <v>0</v>
      </c>
      <c r="F155" s="148">
        <f>SUM(F125,F129,F149,F146,F153)</f>
        <v>0</v>
      </c>
      <c r="G155" s="149">
        <f t="shared" si="74"/>
        <v>0</v>
      </c>
      <c r="H155" s="148">
        <f>SUM(H125,H129,H149,H146,H153)</f>
        <v>0</v>
      </c>
      <c r="I155" s="149">
        <f t="shared" si="73"/>
        <v>0</v>
      </c>
      <c r="J155" s="148">
        <f>SUM(J125,J129,J149,J146,J153)</f>
        <v>0</v>
      </c>
      <c r="K155" s="149">
        <f t="shared" si="71"/>
        <v>0</v>
      </c>
      <c r="L155" s="148">
        <f>SUM(L126,L129,L149,L153)</f>
        <v>0</v>
      </c>
    </row>
    <row r="156" spans="1:12" ht="15" thickBot="1" x14ac:dyDescent="0.4">
      <c r="B156" s="148"/>
      <c r="C156" s="149"/>
      <c r="D156" s="148"/>
      <c r="E156" s="149"/>
      <c r="F156" s="148"/>
      <c r="G156" s="149"/>
      <c r="H156" s="148"/>
      <c r="I156" s="149"/>
      <c r="J156" s="148"/>
      <c r="K156" s="149"/>
      <c r="L156" s="148"/>
    </row>
    <row r="157" spans="1:12" ht="15" thickBot="1" x14ac:dyDescent="0.4">
      <c r="A157" s="266" t="s">
        <v>235</v>
      </c>
      <c r="B157" s="267">
        <v>0</v>
      </c>
      <c r="C157" s="149">
        <f>IFERROR(B157/$B$37,0)</f>
        <v>0</v>
      </c>
      <c r="D157" s="268"/>
      <c r="E157" s="149">
        <f t="shared" ref="E157:E158" si="76">IFERROR(D157/$B157,0)</f>
        <v>0</v>
      </c>
      <c r="F157" s="268"/>
      <c r="G157" s="149">
        <f t="shared" ref="G157:G158" si="77">IFERROR(F157/$B157,0)</f>
        <v>0</v>
      </c>
      <c r="H157" s="268"/>
      <c r="I157" s="149">
        <f t="shared" ref="I157:I158" si="78">IFERROR(H157/$B157,0)</f>
        <v>0</v>
      </c>
      <c r="J157" s="268"/>
      <c r="K157" s="149">
        <f>IFERROR(J157/$B157,0)</f>
        <v>0</v>
      </c>
      <c r="L157" s="148">
        <f>B157-SUM(D157,F157,H157,J157)</f>
        <v>0</v>
      </c>
    </row>
    <row r="158" spans="1:12" ht="15" thickBot="1" x14ac:dyDescent="0.4">
      <c r="A158" s="269" t="s">
        <v>17</v>
      </c>
      <c r="B158" s="270">
        <f>B155+B157</f>
        <v>0</v>
      </c>
      <c r="C158" s="149">
        <f>IFERROR(B158/$B$37,0)</f>
        <v>0</v>
      </c>
      <c r="D158" s="270">
        <f>D155+D157</f>
        <v>0</v>
      </c>
      <c r="E158" s="149">
        <f t="shared" si="76"/>
        <v>0</v>
      </c>
      <c r="F158" s="270">
        <f>F155+F157</f>
        <v>0</v>
      </c>
      <c r="G158" s="149">
        <f t="shared" si="77"/>
        <v>0</v>
      </c>
      <c r="H158" s="270">
        <f>H155+H157</f>
        <v>0</v>
      </c>
      <c r="I158" s="149">
        <f t="shared" si="78"/>
        <v>0</v>
      </c>
      <c r="J158" s="270">
        <f>J155+J157</f>
        <v>0</v>
      </c>
      <c r="K158" s="149">
        <f t="shared" ref="K158" si="79">IFERROR(J158/$B158,0)</f>
        <v>0</v>
      </c>
      <c r="L158" s="148">
        <f>SUM(L129,L132,L153,L156)</f>
        <v>0</v>
      </c>
    </row>
  </sheetData>
  <mergeCells count="28">
    <mergeCell ref="J6:K6"/>
    <mergeCell ref="A5:L5"/>
    <mergeCell ref="A6:A7"/>
    <mergeCell ref="B6:C6"/>
    <mergeCell ref="D6:E6"/>
    <mergeCell ref="F6:G6"/>
    <mergeCell ref="H6:I6"/>
    <mergeCell ref="A44:L44"/>
    <mergeCell ref="A45:A46"/>
    <mergeCell ref="B45:C45"/>
    <mergeCell ref="D45:E45"/>
    <mergeCell ref="F45:G45"/>
    <mergeCell ref="H45:I45"/>
    <mergeCell ref="J45:K45"/>
    <mergeCell ref="A83:L83"/>
    <mergeCell ref="A84:A85"/>
    <mergeCell ref="B84:C84"/>
    <mergeCell ref="D84:E84"/>
    <mergeCell ref="F84:G84"/>
    <mergeCell ref="H84:I84"/>
    <mergeCell ref="J84:K84"/>
    <mergeCell ref="A122:L122"/>
    <mergeCell ref="A123:A124"/>
    <mergeCell ref="B123:C123"/>
    <mergeCell ref="D123:E123"/>
    <mergeCell ref="F123:G123"/>
    <mergeCell ref="H123:I123"/>
    <mergeCell ref="J123:K123"/>
  </mergeCells>
  <conditionalFormatting sqref="B9:B11">
    <cfRule type="containsText" dxfId="348" priority="843" operator="containsText" text="ntitulé">
      <formula>NOT(ISERROR(SEARCH("ntitulé",B9)))</formula>
    </cfRule>
    <cfRule type="containsBlanks" dxfId="347" priority="844">
      <formula>LEN(TRIM(B9))=0</formula>
    </cfRule>
  </conditionalFormatting>
  <conditionalFormatting sqref="B14:B21">
    <cfRule type="containsBlanks" dxfId="346" priority="840">
      <formula>LEN(TRIM(B14))=0</formula>
    </cfRule>
    <cfRule type="containsText" dxfId="345" priority="839" operator="containsText" text="ntitulé">
      <formula>NOT(ISERROR(SEARCH("ntitulé",B14)))</formula>
    </cfRule>
  </conditionalFormatting>
  <conditionalFormatting sqref="B23:B31 B33:B35">
    <cfRule type="containsBlanks" dxfId="344" priority="834">
      <formula>LEN(TRIM(B23))=0</formula>
    </cfRule>
    <cfRule type="containsText" dxfId="343" priority="833" operator="containsText" text="ntitulé">
      <formula>NOT(ISERROR(SEARCH("ntitulé",B23)))</formula>
    </cfRule>
  </conditionalFormatting>
  <conditionalFormatting sqref="B37">
    <cfRule type="containsBlanks" dxfId="342" priority="130">
      <formula>LEN(TRIM(B37))=0</formula>
    </cfRule>
    <cfRule type="containsText" dxfId="341" priority="129" operator="containsText" text="ntitulé">
      <formula>NOT(ISERROR(SEARCH("ntitulé",B37)))</formula>
    </cfRule>
  </conditionalFormatting>
  <conditionalFormatting sqref="B48:B50">
    <cfRule type="containsText" dxfId="340" priority="119" operator="containsText" text="ntitulé">
      <formula>NOT(ISERROR(SEARCH("ntitulé",B48)))</formula>
    </cfRule>
    <cfRule type="containsBlanks" dxfId="339" priority="120">
      <formula>LEN(TRIM(B48))=0</formula>
    </cfRule>
  </conditionalFormatting>
  <conditionalFormatting sqref="B53:B60">
    <cfRule type="containsText" dxfId="338" priority="117" operator="containsText" text="ntitulé">
      <formula>NOT(ISERROR(SEARCH("ntitulé",B53)))</formula>
    </cfRule>
    <cfRule type="containsBlanks" dxfId="337" priority="118">
      <formula>LEN(TRIM(B53))=0</formula>
    </cfRule>
  </conditionalFormatting>
  <conditionalFormatting sqref="B62:B70 B72:B74">
    <cfRule type="containsBlanks" dxfId="336" priority="116">
      <formula>LEN(TRIM(B62))=0</formula>
    </cfRule>
    <cfRule type="containsText" dxfId="335" priority="115" operator="containsText" text="ntitulé">
      <formula>NOT(ISERROR(SEARCH("ntitulé",B62)))</formula>
    </cfRule>
  </conditionalFormatting>
  <conditionalFormatting sqref="B76">
    <cfRule type="containsBlanks" dxfId="334" priority="90">
      <formula>LEN(TRIM(B76))=0</formula>
    </cfRule>
    <cfRule type="containsText" dxfId="333" priority="89" operator="containsText" text="ntitulé">
      <formula>NOT(ISERROR(SEARCH("ntitulé",B76)))</formula>
    </cfRule>
  </conditionalFormatting>
  <conditionalFormatting sqref="B87:B89">
    <cfRule type="containsBlanks" dxfId="332" priority="80">
      <formula>LEN(TRIM(B87))=0</formula>
    </cfRule>
    <cfRule type="containsText" dxfId="331" priority="79" operator="containsText" text="ntitulé">
      <formula>NOT(ISERROR(SEARCH("ntitulé",B87)))</formula>
    </cfRule>
  </conditionalFormatting>
  <conditionalFormatting sqref="B92:B99">
    <cfRule type="containsBlanks" dxfId="330" priority="78">
      <formula>LEN(TRIM(B92))=0</formula>
    </cfRule>
    <cfRule type="containsText" dxfId="329" priority="77" operator="containsText" text="ntitulé">
      <formula>NOT(ISERROR(SEARCH("ntitulé",B92)))</formula>
    </cfRule>
  </conditionalFormatting>
  <conditionalFormatting sqref="B101:B109 B111:B113">
    <cfRule type="containsBlanks" dxfId="328" priority="76">
      <formula>LEN(TRIM(B101))=0</formula>
    </cfRule>
    <cfRule type="containsText" dxfId="327" priority="75" operator="containsText" text="ntitulé">
      <formula>NOT(ISERROR(SEARCH("ntitulé",B101)))</formula>
    </cfRule>
  </conditionalFormatting>
  <conditionalFormatting sqref="B115">
    <cfRule type="containsBlanks" dxfId="326" priority="50">
      <formula>LEN(TRIM(B115))=0</formula>
    </cfRule>
    <cfRule type="containsText" dxfId="325" priority="49" operator="containsText" text="ntitulé">
      <formula>NOT(ISERROR(SEARCH("ntitulé",B115)))</formula>
    </cfRule>
  </conditionalFormatting>
  <conditionalFormatting sqref="B126:B128">
    <cfRule type="containsText" dxfId="324" priority="39" operator="containsText" text="ntitulé">
      <formula>NOT(ISERROR(SEARCH("ntitulé",B126)))</formula>
    </cfRule>
    <cfRule type="containsBlanks" dxfId="323" priority="40">
      <formula>LEN(TRIM(B126))=0</formula>
    </cfRule>
  </conditionalFormatting>
  <conditionalFormatting sqref="B131:B138">
    <cfRule type="containsText" dxfId="322" priority="37" operator="containsText" text="ntitulé">
      <formula>NOT(ISERROR(SEARCH("ntitulé",B131)))</formula>
    </cfRule>
    <cfRule type="containsBlanks" dxfId="321" priority="38">
      <formula>LEN(TRIM(B131))=0</formula>
    </cfRule>
  </conditionalFormatting>
  <conditionalFormatting sqref="B140:B148 B150:B152">
    <cfRule type="containsText" dxfId="320" priority="35" operator="containsText" text="ntitulé">
      <formula>NOT(ISERROR(SEARCH("ntitulé",B140)))</formula>
    </cfRule>
    <cfRule type="containsBlanks" dxfId="319" priority="36">
      <formula>LEN(TRIM(B140))=0</formula>
    </cfRule>
  </conditionalFormatting>
  <conditionalFormatting sqref="B154">
    <cfRule type="containsBlanks" dxfId="318" priority="10">
      <formula>LEN(TRIM(B154))=0</formula>
    </cfRule>
    <cfRule type="containsText" dxfId="317" priority="9" operator="containsText" text="ntitulé">
      <formula>NOT(ISERROR(SEARCH("ntitulé",B154)))</formula>
    </cfRule>
  </conditionalFormatting>
  <conditionalFormatting sqref="D9:D11">
    <cfRule type="containsBlanks" dxfId="316" priority="830">
      <formula>LEN(TRIM(D9))=0</formula>
    </cfRule>
    <cfRule type="containsText" dxfId="315" priority="829" operator="containsText" text="ntitulé">
      <formula>NOT(ISERROR(SEARCH("ntitulé",D9)))</formula>
    </cfRule>
  </conditionalFormatting>
  <conditionalFormatting sqref="D14:D21">
    <cfRule type="containsBlanks" dxfId="314" priority="826">
      <formula>LEN(TRIM(D14))=0</formula>
    </cfRule>
    <cfRule type="containsText" dxfId="313" priority="825" operator="containsText" text="ntitulé">
      <formula>NOT(ISERROR(SEARCH("ntitulé",D14)))</formula>
    </cfRule>
  </conditionalFormatting>
  <conditionalFormatting sqref="D23:D31 D33:D35">
    <cfRule type="containsText" dxfId="312" priority="819" operator="containsText" text="ntitulé">
      <formula>NOT(ISERROR(SEARCH("ntitulé",D23)))</formula>
    </cfRule>
    <cfRule type="containsBlanks" dxfId="311" priority="820">
      <formula>LEN(TRIM(D23))=0</formula>
    </cfRule>
  </conditionalFormatting>
  <conditionalFormatting sqref="D37">
    <cfRule type="containsBlanks" dxfId="310" priority="128">
      <formula>LEN(TRIM(D37))=0</formula>
    </cfRule>
    <cfRule type="containsText" dxfId="309" priority="127" operator="containsText" text="ntitulé">
      <formula>NOT(ISERROR(SEARCH("ntitulé",D37)))</formula>
    </cfRule>
  </conditionalFormatting>
  <conditionalFormatting sqref="D48:D50">
    <cfRule type="containsBlanks" dxfId="308" priority="114">
      <formula>LEN(TRIM(D48))=0</formula>
    </cfRule>
    <cfRule type="containsText" dxfId="307" priority="113" operator="containsText" text="ntitulé">
      <formula>NOT(ISERROR(SEARCH("ntitulé",D48)))</formula>
    </cfRule>
  </conditionalFormatting>
  <conditionalFormatting sqref="D53:D60">
    <cfRule type="containsBlanks" dxfId="306" priority="112">
      <formula>LEN(TRIM(D53))=0</formula>
    </cfRule>
    <cfRule type="containsText" dxfId="305" priority="111" operator="containsText" text="ntitulé">
      <formula>NOT(ISERROR(SEARCH("ntitulé",D53)))</formula>
    </cfRule>
  </conditionalFormatting>
  <conditionalFormatting sqref="D62:D70 D72:D74">
    <cfRule type="containsBlanks" dxfId="304" priority="110">
      <formula>LEN(TRIM(D62))=0</formula>
    </cfRule>
    <cfRule type="containsText" dxfId="303" priority="109" operator="containsText" text="ntitulé">
      <formula>NOT(ISERROR(SEARCH("ntitulé",D62)))</formula>
    </cfRule>
  </conditionalFormatting>
  <conditionalFormatting sqref="D76">
    <cfRule type="containsText" dxfId="302" priority="87" operator="containsText" text="ntitulé">
      <formula>NOT(ISERROR(SEARCH("ntitulé",D76)))</formula>
    </cfRule>
    <cfRule type="containsBlanks" dxfId="301" priority="88">
      <formula>LEN(TRIM(D76))=0</formula>
    </cfRule>
  </conditionalFormatting>
  <conditionalFormatting sqref="D87:D89">
    <cfRule type="containsText" dxfId="300" priority="73" operator="containsText" text="ntitulé">
      <formula>NOT(ISERROR(SEARCH("ntitulé",D87)))</formula>
    </cfRule>
    <cfRule type="containsBlanks" dxfId="299" priority="74">
      <formula>LEN(TRIM(D87))=0</formula>
    </cfRule>
  </conditionalFormatting>
  <conditionalFormatting sqref="D92:D99">
    <cfRule type="containsText" dxfId="298" priority="71" operator="containsText" text="ntitulé">
      <formula>NOT(ISERROR(SEARCH("ntitulé",D92)))</formula>
    </cfRule>
    <cfRule type="containsBlanks" dxfId="297" priority="72">
      <formula>LEN(TRIM(D92))=0</formula>
    </cfRule>
  </conditionalFormatting>
  <conditionalFormatting sqref="D101:D109 D111:D113">
    <cfRule type="containsBlanks" dxfId="296" priority="70">
      <formula>LEN(TRIM(D101))=0</formula>
    </cfRule>
    <cfRule type="containsText" dxfId="295" priority="69" operator="containsText" text="ntitulé">
      <formula>NOT(ISERROR(SEARCH("ntitulé",D101)))</formula>
    </cfRule>
  </conditionalFormatting>
  <conditionalFormatting sqref="D115">
    <cfRule type="containsText" dxfId="294" priority="47" operator="containsText" text="ntitulé">
      <formula>NOT(ISERROR(SEARCH("ntitulé",D115)))</formula>
    </cfRule>
    <cfRule type="containsBlanks" dxfId="293" priority="48">
      <formula>LEN(TRIM(D115))=0</formula>
    </cfRule>
  </conditionalFormatting>
  <conditionalFormatting sqref="D126:D128">
    <cfRule type="containsBlanks" dxfId="292" priority="34">
      <formula>LEN(TRIM(D126))=0</formula>
    </cfRule>
    <cfRule type="containsText" dxfId="291" priority="33" operator="containsText" text="ntitulé">
      <formula>NOT(ISERROR(SEARCH("ntitulé",D126)))</formula>
    </cfRule>
  </conditionalFormatting>
  <conditionalFormatting sqref="D131:D138">
    <cfRule type="containsBlanks" dxfId="290" priority="32">
      <formula>LEN(TRIM(D131))=0</formula>
    </cfRule>
    <cfRule type="containsText" dxfId="289" priority="31" operator="containsText" text="ntitulé">
      <formula>NOT(ISERROR(SEARCH("ntitulé",D131)))</formula>
    </cfRule>
  </conditionalFormatting>
  <conditionalFormatting sqref="D140:D148 D150:D152">
    <cfRule type="containsBlanks" dxfId="288" priority="30">
      <formula>LEN(TRIM(D140))=0</formula>
    </cfRule>
    <cfRule type="containsText" dxfId="287" priority="29" operator="containsText" text="ntitulé">
      <formula>NOT(ISERROR(SEARCH("ntitulé",D140)))</formula>
    </cfRule>
  </conditionalFormatting>
  <conditionalFormatting sqref="D154">
    <cfRule type="containsBlanks" dxfId="286" priority="8">
      <formula>LEN(TRIM(D154))=0</formula>
    </cfRule>
    <cfRule type="containsText" dxfId="285" priority="7" operator="containsText" text="ntitulé">
      <formula>NOT(ISERROR(SEARCH("ntitulé",D154)))</formula>
    </cfRule>
  </conditionalFormatting>
  <conditionalFormatting sqref="F9:F11">
    <cfRule type="containsBlanks" dxfId="284" priority="816">
      <formula>LEN(TRIM(F9))=0</formula>
    </cfRule>
    <cfRule type="containsText" dxfId="283" priority="815" operator="containsText" text="ntitulé">
      <formula>NOT(ISERROR(SEARCH("ntitulé",F9)))</formula>
    </cfRule>
  </conditionalFormatting>
  <conditionalFormatting sqref="F14:F21">
    <cfRule type="containsText" dxfId="282" priority="811" operator="containsText" text="ntitulé">
      <formula>NOT(ISERROR(SEARCH("ntitulé",F14)))</formula>
    </cfRule>
    <cfRule type="containsBlanks" dxfId="281" priority="812">
      <formula>LEN(TRIM(F14))=0</formula>
    </cfRule>
  </conditionalFormatting>
  <conditionalFormatting sqref="F23:F31 F33:F35">
    <cfRule type="containsBlanks" dxfId="280" priority="806">
      <formula>LEN(TRIM(F23))=0</formula>
    </cfRule>
    <cfRule type="containsText" dxfId="279" priority="805" operator="containsText" text="ntitulé">
      <formula>NOT(ISERROR(SEARCH("ntitulé",F23)))</formula>
    </cfRule>
  </conditionalFormatting>
  <conditionalFormatting sqref="F37">
    <cfRule type="containsText" dxfId="278" priority="125" operator="containsText" text="ntitulé">
      <formula>NOT(ISERROR(SEARCH("ntitulé",F37)))</formula>
    </cfRule>
    <cfRule type="containsBlanks" dxfId="277" priority="126">
      <formula>LEN(TRIM(F37))=0</formula>
    </cfRule>
  </conditionalFormatting>
  <conditionalFormatting sqref="F48:F50">
    <cfRule type="containsText" dxfId="276" priority="107" operator="containsText" text="ntitulé">
      <formula>NOT(ISERROR(SEARCH("ntitulé",F48)))</formula>
    </cfRule>
    <cfRule type="containsBlanks" dxfId="275" priority="108">
      <formula>LEN(TRIM(F48))=0</formula>
    </cfRule>
  </conditionalFormatting>
  <conditionalFormatting sqref="F53:F60">
    <cfRule type="containsText" dxfId="274" priority="105" operator="containsText" text="ntitulé">
      <formula>NOT(ISERROR(SEARCH("ntitulé",F53)))</formula>
    </cfRule>
    <cfRule type="containsBlanks" dxfId="273" priority="106">
      <formula>LEN(TRIM(F53))=0</formula>
    </cfRule>
  </conditionalFormatting>
  <conditionalFormatting sqref="F62:F70 F72:F74">
    <cfRule type="containsText" dxfId="272" priority="103" operator="containsText" text="ntitulé">
      <formula>NOT(ISERROR(SEARCH("ntitulé",F62)))</formula>
    </cfRule>
    <cfRule type="containsBlanks" dxfId="271" priority="104">
      <formula>LEN(TRIM(F62))=0</formula>
    </cfRule>
  </conditionalFormatting>
  <conditionalFormatting sqref="F76">
    <cfRule type="containsBlanks" dxfId="270" priority="86">
      <formula>LEN(TRIM(F76))=0</formula>
    </cfRule>
    <cfRule type="containsText" dxfId="269" priority="85" operator="containsText" text="ntitulé">
      <formula>NOT(ISERROR(SEARCH("ntitulé",F76)))</formula>
    </cfRule>
  </conditionalFormatting>
  <conditionalFormatting sqref="F87:F89">
    <cfRule type="containsText" dxfId="268" priority="67" operator="containsText" text="ntitulé">
      <formula>NOT(ISERROR(SEARCH("ntitulé",F87)))</formula>
    </cfRule>
    <cfRule type="containsBlanks" dxfId="267" priority="68">
      <formula>LEN(TRIM(F87))=0</formula>
    </cfRule>
  </conditionalFormatting>
  <conditionalFormatting sqref="F92:F99">
    <cfRule type="containsText" dxfId="266" priority="65" operator="containsText" text="ntitulé">
      <formula>NOT(ISERROR(SEARCH("ntitulé",F92)))</formula>
    </cfRule>
    <cfRule type="containsBlanks" dxfId="265" priority="66">
      <formula>LEN(TRIM(F92))=0</formula>
    </cfRule>
  </conditionalFormatting>
  <conditionalFormatting sqref="F101:F109 F111:F113">
    <cfRule type="containsText" dxfId="264" priority="63" operator="containsText" text="ntitulé">
      <formula>NOT(ISERROR(SEARCH("ntitulé",F101)))</formula>
    </cfRule>
    <cfRule type="containsBlanks" dxfId="263" priority="64">
      <formula>LEN(TRIM(F101))=0</formula>
    </cfRule>
  </conditionalFormatting>
  <conditionalFormatting sqref="F115">
    <cfRule type="containsBlanks" dxfId="262" priority="46">
      <formula>LEN(TRIM(F115))=0</formula>
    </cfRule>
    <cfRule type="containsText" dxfId="261" priority="45" operator="containsText" text="ntitulé">
      <formula>NOT(ISERROR(SEARCH("ntitulé",F115)))</formula>
    </cfRule>
  </conditionalFormatting>
  <conditionalFormatting sqref="F126:F128">
    <cfRule type="containsBlanks" dxfId="260" priority="28">
      <formula>LEN(TRIM(F126))=0</formula>
    </cfRule>
    <cfRule type="containsText" dxfId="259" priority="27" operator="containsText" text="ntitulé">
      <formula>NOT(ISERROR(SEARCH("ntitulé",F126)))</formula>
    </cfRule>
  </conditionalFormatting>
  <conditionalFormatting sqref="F131:F138">
    <cfRule type="containsBlanks" dxfId="258" priority="26">
      <formula>LEN(TRIM(F131))=0</formula>
    </cfRule>
    <cfRule type="containsText" dxfId="257" priority="25" operator="containsText" text="ntitulé">
      <formula>NOT(ISERROR(SEARCH("ntitulé",F131)))</formula>
    </cfRule>
  </conditionalFormatting>
  <conditionalFormatting sqref="F140:F148 F150:F152">
    <cfRule type="containsBlanks" dxfId="256" priority="24">
      <formula>LEN(TRIM(F140))=0</formula>
    </cfRule>
    <cfRule type="containsText" dxfId="255" priority="23" operator="containsText" text="ntitulé">
      <formula>NOT(ISERROR(SEARCH("ntitulé",F140)))</formula>
    </cfRule>
  </conditionalFormatting>
  <conditionalFormatting sqref="F154">
    <cfRule type="containsText" dxfId="254" priority="5" operator="containsText" text="ntitulé">
      <formula>NOT(ISERROR(SEARCH("ntitulé",F154)))</formula>
    </cfRule>
    <cfRule type="containsBlanks" dxfId="253" priority="6">
      <formula>LEN(TRIM(F154))=0</formula>
    </cfRule>
  </conditionalFormatting>
  <conditionalFormatting sqref="H9:H11">
    <cfRule type="containsText" dxfId="252" priority="801" operator="containsText" text="ntitulé">
      <formula>NOT(ISERROR(SEARCH("ntitulé",H9)))</formula>
    </cfRule>
    <cfRule type="containsBlanks" dxfId="251" priority="802">
      <formula>LEN(TRIM(H9))=0</formula>
    </cfRule>
  </conditionalFormatting>
  <conditionalFormatting sqref="H14:H21">
    <cfRule type="containsBlanks" dxfId="250" priority="798">
      <formula>LEN(TRIM(H14))=0</formula>
    </cfRule>
    <cfRule type="containsText" dxfId="249" priority="797" operator="containsText" text="ntitulé">
      <formula>NOT(ISERROR(SEARCH("ntitulé",H14)))</formula>
    </cfRule>
  </conditionalFormatting>
  <conditionalFormatting sqref="H23:H31 H33:H35">
    <cfRule type="containsBlanks" dxfId="248" priority="792">
      <formula>LEN(TRIM(H23))=0</formula>
    </cfRule>
    <cfRule type="containsText" dxfId="247" priority="791" operator="containsText" text="ntitulé">
      <formula>NOT(ISERROR(SEARCH("ntitulé",H23)))</formula>
    </cfRule>
  </conditionalFormatting>
  <conditionalFormatting sqref="H37">
    <cfRule type="containsBlanks" dxfId="246" priority="124">
      <formula>LEN(TRIM(H37))=0</formula>
    </cfRule>
    <cfRule type="containsText" dxfId="245" priority="123" operator="containsText" text="ntitulé">
      <formula>NOT(ISERROR(SEARCH("ntitulé",H37)))</formula>
    </cfRule>
  </conditionalFormatting>
  <conditionalFormatting sqref="H48:H50">
    <cfRule type="containsBlanks" dxfId="244" priority="102">
      <formula>LEN(TRIM(H48))=0</formula>
    </cfRule>
    <cfRule type="containsText" dxfId="243" priority="101" operator="containsText" text="ntitulé">
      <formula>NOT(ISERROR(SEARCH("ntitulé",H48)))</formula>
    </cfRule>
  </conditionalFormatting>
  <conditionalFormatting sqref="H53:H60">
    <cfRule type="containsBlanks" dxfId="242" priority="100">
      <formula>LEN(TRIM(H53))=0</formula>
    </cfRule>
    <cfRule type="containsText" dxfId="241" priority="99" operator="containsText" text="ntitulé">
      <formula>NOT(ISERROR(SEARCH("ntitulé",H53)))</formula>
    </cfRule>
  </conditionalFormatting>
  <conditionalFormatting sqref="H62:H70 H72:H74">
    <cfRule type="containsText" dxfId="240" priority="97" operator="containsText" text="ntitulé">
      <formula>NOT(ISERROR(SEARCH("ntitulé",H62)))</formula>
    </cfRule>
    <cfRule type="containsBlanks" dxfId="239" priority="98">
      <formula>LEN(TRIM(H62))=0</formula>
    </cfRule>
  </conditionalFormatting>
  <conditionalFormatting sqref="H76">
    <cfRule type="containsBlanks" dxfId="238" priority="84">
      <formula>LEN(TRIM(H76))=0</formula>
    </cfRule>
    <cfRule type="containsText" dxfId="237" priority="83" operator="containsText" text="ntitulé">
      <formula>NOT(ISERROR(SEARCH("ntitulé",H76)))</formula>
    </cfRule>
  </conditionalFormatting>
  <conditionalFormatting sqref="H87:H89">
    <cfRule type="containsText" dxfId="236" priority="61" operator="containsText" text="ntitulé">
      <formula>NOT(ISERROR(SEARCH("ntitulé",H87)))</formula>
    </cfRule>
    <cfRule type="containsBlanks" dxfId="235" priority="62">
      <formula>LEN(TRIM(H87))=0</formula>
    </cfRule>
  </conditionalFormatting>
  <conditionalFormatting sqref="H92:H99">
    <cfRule type="containsBlanks" dxfId="234" priority="60">
      <formula>LEN(TRIM(H92))=0</formula>
    </cfRule>
    <cfRule type="containsText" dxfId="233" priority="59" operator="containsText" text="ntitulé">
      <formula>NOT(ISERROR(SEARCH("ntitulé",H92)))</formula>
    </cfRule>
  </conditionalFormatting>
  <conditionalFormatting sqref="H101:H109 H111:H113">
    <cfRule type="containsText" dxfId="232" priority="57" operator="containsText" text="ntitulé">
      <formula>NOT(ISERROR(SEARCH("ntitulé",H101)))</formula>
    </cfRule>
    <cfRule type="containsBlanks" dxfId="231" priority="58">
      <formula>LEN(TRIM(H101))=0</formula>
    </cfRule>
  </conditionalFormatting>
  <conditionalFormatting sqref="H115">
    <cfRule type="containsText" dxfId="230" priority="43" operator="containsText" text="ntitulé">
      <formula>NOT(ISERROR(SEARCH("ntitulé",H115)))</formula>
    </cfRule>
    <cfRule type="containsBlanks" dxfId="229" priority="44">
      <formula>LEN(TRIM(H115))=0</formula>
    </cfRule>
  </conditionalFormatting>
  <conditionalFormatting sqref="H126:H128">
    <cfRule type="containsText" dxfId="228" priority="21" operator="containsText" text="ntitulé">
      <formula>NOT(ISERROR(SEARCH("ntitulé",H126)))</formula>
    </cfRule>
    <cfRule type="containsBlanks" dxfId="227" priority="22">
      <formula>LEN(TRIM(H126))=0</formula>
    </cfRule>
  </conditionalFormatting>
  <conditionalFormatting sqref="H131:H138">
    <cfRule type="containsText" dxfId="226" priority="19" operator="containsText" text="ntitulé">
      <formula>NOT(ISERROR(SEARCH("ntitulé",H131)))</formula>
    </cfRule>
    <cfRule type="containsBlanks" dxfId="225" priority="20">
      <formula>LEN(TRIM(H131))=0</formula>
    </cfRule>
  </conditionalFormatting>
  <conditionalFormatting sqref="H140:H148 H150:H152">
    <cfRule type="containsBlanks" dxfId="224" priority="18">
      <formula>LEN(TRIM(H140))=0</formula>
    </cfRule>
    <cfRule type="containsText" dxfId="223" priority="17" operator="containsText" text="ntitulé">
      <formula>NOT(ISERROR(SEARCH("ntitulé",H140)))</formula>
    </cfRule>
  </conditionalFormatting>
  <conditionalFormatting sqref="H154">
    <cfRule type="containsText" dxfId="222" priority="3" operator="containsText" text="ntitulé">
      <formula>NOT(ISERROR(SEARCH("ntitulé",H154)))</formula>
    </cfRule>
    <cfRule type="containsBlanks" dxfId="221" priority="4">
      <formula>LEN(TRIM(H154))=0</formula>
    </cfRule>
  </conditionalFormatting>
  <conditionalFormatting sqref="J9:J11">
    <cfRule type="containsText" dxfId="220" priority="787" operator="containsText" text="ntitulé">
      <formula>NOT(ISERROR(SEARCH("ntitulé",J9)))</formula>
    </cfRule>
    <cfRule type="containsBlanks" dxfId="219" priority="788">
      <formula>LEN(TRIM(J9))=0</formula>
    </cfRule>
  </conditionalFormatting>
  <conditionalFormatting sqref="J14:J21">
    <cfRule type="containsText" dxfId="218" priority="783" operator="containsText" text="ntitulé">
      <formula>NOT(ISERROR(SEARCH("ntitulé",J14)))</formula>
    </cfRule>
    <cfRule type="containsBlanks" dxfId="217" priority="784">
      <formula>LEN(TRIM(J14))=0</formula>
    </cfRule>
  </conditionalFormatting>
  <conditionalFormatting sqref="J23:J31 J33:J35">
    <cfRule type="containsText" dxfId="216" priority="777" operator="containsText" text="ntitulé">
      <formula>NOT(ISERROR(SEARCH("ntitulé",J23)))</formula>
    </cfRule>
    <cfRule type="containsBlanks" dxfId="215" priority="778">
      <formula>LEN(TRIM(J23))=0</formula>
    </cfRule>
  </conditionalFormatting>
  <conditionalFormatting sqref="J37">
    <cfRule type="containsText" dxfId="214" priority="121" operator="containsText" text="ntitulé">
      <formula>NOT(ISERROR(SEARCH("ntitulé",J37)))</formula>
    </cfRule>
    <cfRule type="containsBlanks" dxfId="213" priority="122">
      <formula>LEN(TRIM(J37))=0</formula>
    </cfRule>
  </conditionalFormatting>
  <conditionalFormatting sqref="J48:J50">
    <cfRule type="containsBlanks" dxfId="212" priority="96">
      <formula>LEN(TRIM(J48))=0</formula>
    </cfRule>
    <cfRule type="containsText" dxfId="211" priority="95" operator="containsText" text="ntitulé">
      <formula>NOT(ISERROR(SEARCH("ntitulé",J48)))</formula>
    </cfRule>
  </conditionalFormatting>
  <conditionalFormatting sqref="J53:J60">
    <cfRule type="containsBlanks" dxfId="210" priority="94">
      <formula>LEN(TRIM(J53))=0</formula>
    </cfRule>
    <cfRule type="containsText" dxfId="209" priority="93" operator="containsText" text="ntitulé">
      <formula>NOT(ISERROR(SEARCH("ntitulé",J53)))</formula>
    </cfRule>
  </conditionalFormatting>
  <conditionalFormatting sqref="J62:J70 J72:J74">
    <cfRule type="containsBlanks" dxfId="208" priority="92">
      <formula>LEN(TRIM(J62))=0</formula>
    </cfRule>
    <cfRule type="containsText" dxfId="207" priority="91" operator="containsText" text="ntitulé">
      <formula>NOT(ISERROR(SEARCH("ntitulé",J62)))</formula>
    </cfRule>
  </conditionalFormatting>
  <conditionalFormatting sqref="J76">
    <cfRule type="containsText" dxfId="206" priority="81" operator="containsText" text="ntitulé">
      <formula>NOT(ISERROR(SEARCH("ntitulé",J76)))</formula>
    </cfRule>
    <cfRule type="containsBlanks" dxfId="205" priority="82">
      <formula>LEN(TRIM(J76))=0</formula>
    </cfRule>
  </conditionalFormatting>
  <conditionalFormatting sqref="J87:J89">
    <cfRule type="containsText" dxfId="204" priority="55" operator="containsText" text="ntitulé">
      <formula>NOT(ISERROR(SEARCH("ntitulé",J87)))</formula>
    </cfRule>
    <cfRule type="containsBlanks" dxfId="203" priority="56">
      <formula>LEN(TRIM(J87))=0</formula>
    </cfRule>
  </conditionalFormatting>
  <conditionalFormatting sqref="J92:J99">
    <cfRule type="containsText" dxfId="202" priority="53" operator="containsText" text="ntitulé">
      <formula>NOT(ISERROR(SEARCH("ntitulé",J92)))</formula>
    </cfRule>
    <cfRule type="containsBlanks" dxfId="201" priority="54">
      <formula>LEN(TRIM(J92))=0</formula>
    </cfRule>
  </conditionalFormatting>
  <conditionalFormatting sqref="J101:J109 J111:J113">
    <cfRule type="containsBlanks" dxfId="200" priority="52">
      <formula>LEN(TRIM(J101))=0</formula>
    </cfRule>
    <cfRule type="containsText" dxfId="199" priority="51" operator="containsText" text="ntitulé">
      <formula>NOT(ISERROR(SEARCH("ntitulé",J101)))</formula>
    </cfRule>
  </conditionalFormatting>
  <conditionalFormatting sqref="J115">
    <cfRule type="containsBlanks" dxfId="198" priority="42">
      <formula>LEN(TRIM(J115))=0</formula>
    </cfRule>
    <cfRule type="containsText" dxfId="197" priority="41" operator="containsText" text="ntitulé">
      <formula>NOT(ISERROR(SEARCH("ntitulé",J115)))</formula>
    </cfRule>
  </conditionalFormatting>
  <conditionalFormatting sqref="J126:J128">
    <cfRule type="containsBlanks" dxfId="196" priority="16">
      <formula>LEN(TRIM(J126))=0</formula>
    </cfRule>
    <cfRule type="containsText" dxfId="195" priority="15" operator="containsText" text="ntitulé">
      <formula>NOT(ISERROR(SEARCH("ntitulé",J126)))</formula>
    </cfRule>
  </conditionalFormatting>
  <conditionalFormatting sqref="J131:J138">
    <cfRule type="containsBlanks" dxfId="194" priority="14">
      <formula>LEN(TRIM(J131))=0</formula>
    </cfRule>
    <cfRule type="containsText" dxfId="193" priority="13" operator="containsText" text="ntitulé">
      <formula>NOT(ISERROR(SEARCH("ntitulé",J131)))</formula>
    </cfRule>
  </conditionalFormatting>
  <conditionalFormatting sqref="J140:J148 J150:J152">
    <cfRule type="containsBlanks" dxfId="192" priority="12">
      <formula>LEN(TRIM(J140))=0</formula>
    </cfRule>
    <cfRule type="containsText" dxfId="191" priority="11" operator="containsText" text="ntitulé">
      <formula>NOT(ISERROR(SEARCH("ntitulé",J140)))</formula>
    </cfRule>
  </conditionalFormatting>
  <conditionalFormatting sqref="J154">
    <cfRule type="containsText" dxfId="190" priority="1" operator="containsText" text="ntitulé">
      <formula>NOT(ISERROR(SEARCH("ntitulé",J154)))</formula>
    </cfRule>
    <cfRule type="containsBlanks" dxfId="189" priority="2">
      <formula>LEN(TRIM(J154))=0</formula>
    </cfRule>
  </conditionalFormatting>
  <pageMargins left="0.7" right="0.7" top="0.75" bottom="0.75" header="0.3" footer="0.3"/>
  <pageSetup paperSize="9" scale="66"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BD545-1035-42F8-B2E2-2E455419441A}">
  <dimension ref="A1:S50"/>
  <sheetViews>
    <sheetView zoomScale="115" zoomScaleNormal="115" workbookViewId="0">
      <selection activeCell="F5" sqref="F5"/>
    </sheetView>
  </sheetViews>
  <sheetFormatPr baseColWidth="10" defaultColWidth="7.109375" defaultRowHeight="12" x14ac:dyDescent="0.35"/>
  <cols>
    <col min="1" max="1" width="4.44140625" style="342" customWidth="1"/>
    <col min="2" max="2" width="38.6640625" style="342" customWidth="1"/>
    <col min="3" max="10" width="9.44140625" style="342" customWidth="1"/>
    <col min="11" max="18" width="9.44140625" style="366" customWidth="1"/>
    <col min="19" max="19" width="9.44140625" style="342" customWidth="1"/>
    <col min="20" max="20" width="7.33203125" style="342" customWidth="1"/>
    <col min="21" max="16384" width="7.109375" style="342"/>
  </cols>
  <sheetData>
    <row r="1" spans="1:19" s="340" customFormat="1" ht="14.4" x14ac:dyDescent="0.35">
      <c r="B1" s="341"/>
    </row>
    <row r="2" spans="1:19" x14ac:dyDescent="0.35">
      <c r="B2" s="343"/>
      <c r="C2" s="344"/>
      <c r="D2" s="343"/>
      <c r="E2" s="343"/>
      <c r="F2" s="340"/>
      <c r="H2" s="345"/>
      <c r="K2" s="342"/>
      <c r="L2" s="342"/>
      <c r="M2" s="342"/>
      <c r="N2" s="342"/>
      <c r="O2" s="342"/>
      <c r="P2" s="342"/>
      <c r="Q2" s="342"/>
      <c r="R2" s="342"/>
    </row>
    <row r="3" spans="1:19" ht="22.35" customHeight="1" x14ac:dyDescent="0.35">
      <c r="A3" s="14" t="str">
        <f>TAB00!B39&amp;" : "&amp;TAB00!C39</f>
        <v>TAB1.1 : Proposition d'affectation des soldes régulatoires approuvés et non-affectés</v>
      </c>
      <c r="B3" s="346"/>
      <c r="C3" s="346"/>
      <c r="D3" s="346"/>
      <c r="E3" s="346"/>
      <c r="F3" s="346"/>
      <c r="G3" s="346"/>
      <c r="H3" s="346"/>
      <c r="I3" s="346"/>
      <c r="J3" s="346"/>
      <c r="K3" s="346"/>
      <c r="L3" s="346"/>
      <c r="M3" s="346"/>
      <c r="N3" s="346"/>
      <c r="O3" s="346"/>
      <c r="P3" s="346"/>
      <c r="Q3" s="346"/>
      <c r="R3" s="346"/>
      <c r="S3" s="346"/>
    </row>
    <row r="4" spans="1:19" ht="12.6" thickBot="1" x14ac:dyDescent="0.4">
      <c r="B4" s="343"/>
      <c r="C4" s="344"/>
      <c r="D4" s="343"/>
      <c r="E4" s="343"/>
      <c r="F4" s="340"/>
      <c r="H4" s="345"/>
      <c r="K4" s="342"/>
      <c r="L4" s="342"/>
      <c r="M4" s="342"/>
      <c r="N4" s="342"/>
      <c r="O4" s="342"/>
      <c r="P4" s="342"/>
      <c r="Q4" s="342"/>
      <c r="R4" s="342"/>
    </row>
    <row r="5" spans="1:19" ht="14.4" x14ac:dyDescent="0.35">
      <c r="B5" s="347" t="s">
        <v>382</v>
      </c>
      <c r="C5" s="344"/>
      <c r="D5" s="343"/>
      <c r="E5" s="343"/>
      <c r="F5" s="340"/>
      <c r="H5" s="345"/>
      <c r="K5" s="342"/>
      <c r="L5" s="342"/>
      <c r="M5" s="342"/>
      <c r="N5" s="342"/>
      <c r="O5" s="342"/>
      <c r="P5" s="342"/>
      <c r="Q5" s="342"/>
      <c r="R5" s="342"/>
    </row>
    <row r="6" spans="1:19" ht="15" thickBot="1" x14ac:dyDescent="0.4">
      <c r="B6" s="348" t="s">
        <v>383</v>
      </c>
      <c r="C6" s="344"/>
      <c r="D6" s="343"/>
      <c r="E6" s="343"/>
      <c r="F6" s="340"/>
      <c r="H6" s="345"/>
      <c r="K6" s="342"/>
      <c r="L6" s="342"/>
      <c r="M6" s="342"/>
      <c r="N6" s="342"/>
      <c r="O6" s="342"/>
      <c r="P6" s="342"/>
      <c r="Q6" s="342"/>
      <c r="R6" s="342"/>
    </row>
    <row r="7" spans="1:19" x14ac:dyDescent="0.35">
      <c r="B7" s="340"/>
      <c r="C7" s="344"/>
      <c r="D7" s="343"/>
      <c r="E7" s="343"/>
      <c r="F7" s="340"/>
      <c r="H7" s="345"/>
      <c r="K7" s="342"/>
      <c r="L7" s="342"/>
      <c r="M7" s="342"/>
      <c r="N7" s="342"/>
      <c r="O7" s="342"/>
      <c r="P7" s="342"/>
      <c r="Q7" s="342"/>
      <c r="R7" s="342"/>
    </row>
    <row r="8" spans="1:19" ht="14.4" x14ac:dyDescent="0.35">
      <c r="B8" s="549" t="s">
        <v>531</v>
      </c>
      <c r="C8" s="550"/>
      <c r="D8" s="550"/>
      <c r="E8" s="550"/>
      <c r="F8" s="550"/>
      <c r="G8" s="550"/>
      <c r="H8" s="550"/>
      <c r="I8" s="550"/>
      <c r="J8" s="550"/>
      <c r="K8" s="550"/>
      <c r="L8" s="550"/>
      <c r="M8" s="550"/>
      <c r="N8" s="550"/>
      <c r="O8" s="550"/>
      <c r="P8" s="550"/>
      <c r="Q8" s="550"/>
      <c r="R8" s="550"/>
      <c r="S8" s="550"/>
    </row>
    <row r="9" spans="1:19" x14ac:dyDescent="0.35">
      <c r="B9" s="349"/>
      <c r="C9" s="350">
        <v>2015</v>
      </c>
      <c r="D9" s="350">
        <v>2016</v>
      </c>
      <c r="E9" s="350">
        <v>2017</v>
      </c>
      <c r="F9" s="350">
        <v>2018</v>
      </c>
      <c r="G9" s="350">
        <v>2019</v>
      </c>
      <c r="H9" s="350">
        <v>2020</v>
      </c>
      <c r="I9" s="350">
        <v>2021</v>
      </c>
      <c r="J9" s="350">
        <v>2022</v>
      </c>
      <c r="K9" s="350">
        <v>2023</v>
      </c>
      <c r="L9" s="350">
        <v>2024</v>
      </c>
      <c r="M9" s="350">
        <v>2025</v>
      </c>
      <c r="N9" s="350">
        <v>2026</v>
      </c>
      <c r="O9" s="350">
        <v>2027</v>
      </c>
      <c r="P9" s="350">
        <v>2028</v>
      </c>
      <c r="Q9" s="350">
        <v>2029</v>
      </c>
      <c r="R9" s="350">
        <v>2030</v>
      </c>
      <c r="S9" s="350" t="s">
        <v>17</v>
      </c>
    </row>
    <row r="10" spans="1:19" x14ac:dyDescent="0.35">
      <c r="B10" s="349" t="s">
        <v>384</v>
      </c>
      <c r="C10" s="40"/>
      <c r="D10" s="40"/>
      <c r="E10" s="40"/>
      <c r="F10" s="40"/>
      <c r="G10" s="40"/>
      <c r="H10" s="40"/>
      <c r="I10" s="40"/>
      <c r="J10" s="40"/>
      <c r="K10" s="40"/>
      <c r="L10" s="40"/>
      <c r="M10" s="40"/>
      <c r="N10" s="40"/>
      <c r="O10" s="40"/>
      <c r="P10" s="40"/>
      <c r="Q10" s="40"/>
      <c r="R10" s="40"/>
      <c r="S10" s="351">
        <f>SUM(C10:R10)</f>
        <v>0</v>
      </c>
    </row>
    <row r="11" spans="1:19" x14ac:dyDescent="0.35">
      <c r="B11" s="349" t="s">
        <v>385</v>
      </c>
      <c r="C11" s="352"/>
      <c r="D11" s="352"/>
      <c r="E11" s="352"/>
      <c r="F11" s="352"/>
      <c r="G11" s="40"/>
      <c r="H11" s="40"/>
      <c r="I11" s="40"/>
      <c r="J11" s="40"/>
      <c r="K11" s="40"/>
      <c r="L11" s="40"/>
      <c r="M11" s="40"/>
      <c r="N11" s="40"/>
      <c r="O11" s="40"/>
      <c r="P11" s="40"/>
      <c r="Q11" s="40"/>
      <c r="R11" s="40"/>
      <c r="S11" s="351">
        <f>SUM(C11:R11)</f>
        <v>0</v>
      </c>
    </row>
    <row r="12" spans="1:19" x14ac:dyDescent="0.35">
      <c r="B12" s="353" t="s">
        <v>386</v>
      </c>
      <c r="C12" s="354">
        <f>+C10+C11</f>
        <v>0</v>
      </c>
      <c r="D12" s="354">
        <f t="shared" ref="D12:R12" si="0">+D10+D11</f>
        <v>0</v>
      </c>
      <c r="E12" s="354">
        <f t="shared" si="0"/>
        <v>0</v>
      </c>
      <c r="F12" s="354">
        <f t="shared" si="0"/>
        <v>0</v>
      </c>
      <c r="G12" s="354">
        <f t="shared" si="0"/>
        <v>0</v>
      </c>
      <c r="H12" s="354">
        <f t="shared" si="0"/>
        <v>0</v>
      </c>
      <c r="I12" s="354">
        <f t="shared" si="0"/>
        <v>0</v>
      </c>
      <c r="J12" s="354">
        <f t="shared" si="0"/>
        <v>0</v>
      </c>
      <c r="K12" s="354">
        <f>+K10+K11</f>
        <v>0</v>
      </c>
      <c r="L12" s="354">
        <f>+L10+L11</f>
        <v>0</v>
      </c>
      <c r="M12" s="354">
        <f t="shared" si="0"/>
        <v>0</v>
      </c>
      <c r="N12" s="354">
        <f t="shared" si="0"/>
        <v>0</v>
      </c>
      <c r="O12" s="354">
        <f t="shared" si="0"/>
        <v>0</v>
      </c>
      <c r="P12" s="354">
        <f t="shared" si="0"/>
        <v>0</v>
      </c>
      <c r="Q12" s="354">
        <f t="shared" si="0"/>
        <v>0</v>
      </c>
      <c r="R12" s="354">
        <f t="shared" si="0"/>
        <v>0</v>
      </c>
      <c r="S12" s="351">
        <f>SUM(C12:R12)</f>
        <v>0</v>
      </c>
    </row>
    <row r="13" spans="1:19" x14ac:dyDescent="0.35">
      <c r="B13" s="340"/>
      <c r="C13" s="344"/>
      <c r="D13" s="343"/>
      <c r="E13" s="343"/>
      <c r="F13" s="340"/>
      <c r="H13" s="345"/>
      <c r="K13" s="342"/>
      <c r="L13" s="342"/>
      <c r="M13" s="342"/>
      <c r="N13" s="342"/>
      <c r="O13" s="342"/>
      <c r="P13" s="342"/>
      <c r="Q13" s="342"/>
      <c r="R13" s="342"/>
    </row>
    <row r="14" spans="1:19" x14ac:dyDescent="0.35">
      <c r="B14" s="551" t="s">
        <v>387</v>
      </c>
      <c r="C14" s="552"/>
      <c r="D14" s="552"/>
      <c r="E14" s="552"/>
      <c r="F14" s="552"/>
      <c r="G14" s="552"/>
      <c r="H14" s="552"/>
      <c r="I14" s="552"/>
      <c r="J14" s="552"/>
      <c r="K14" s="552"/>
      <c r="L14" s="552"/>
      <c r="M14" s="552"/>
      <c r="N14" s="552"/>
      <c r="O14" s="552"/>
      <c r="P14" s="552"/>
      <c r="Q14" s="552"/>
      <c r="R14" s="552"/>
      <c r="S14" s="552"/>
    </row>
    <row r="15" spans="1:19" ht="13.5" customHeight="1" x14ac:dyDescent="0.35">
      <c r="A15" s="553" t="s">
        <v>388</v>
      </c>
      <c r="B15" s="349">
        <v>2015</v>
      </c>
      <c r="C15" s="352"/>
      <c r="D15" s="352"/>
      <c r="E15" s="352"/>
      <c r="F15" s="352"/>
      <c r="G15" s="352"/>
      <c r="H15" s="352"/>
      <c r="I15" s="352"/>
      <c r="J15" s="352"/>
      <c r="K15" s="352"/>
      <c r="L15" s="352"/>
      <c r="M15" s="352"/>
      <c r="N15" s="352"/>
      <c r="O15" s="352"/>
      <c r="P15" s="352"/>
      <c r="Q15" s="352"/>
      <c r="R15" s="352"/>
      <c r="S15" s="355">
        <f>SUM(C15:R15)</f>
        <v>0</v>
      </c>
    </row>
    <row r="16" spans="1:19" x14ac:dyDescent="0.35">
      <c r="A16" s="554"/>
      <c r="B16" s="349">
        <v>2016</v>
      </c>
      <c r="C16" s="352"/>
      <c r="D16" s="352"/>
      <c r="E16" s="352"/>
      <c r="F16" s="352"/>
      <c r="G16" s="352"/>
      <c r="H16" s="352"/>
      <c r="I16" s="352"/>
      <c r="J16" s="352"/>
      <c r="K16" s="352"/>
      <c r="L16" s="352"/>
      <c r="M16" s="352"/>
      <c r="N16" s="352"/>
      <c r="O16" s="352"/>
      <c r="P16" s="352"/>
      <c r="Q16" s="352"/>
      <c r="R16" s="352"/>
      <c r="S16" s="355">
        <f t="shared" ref="S16:S30" si="1">SUM(C16:R16)</f>
        <v>0</v>
      </c>
    </row>
    <row r="17" spans="1:19" x14ac:dyDescent="0.35">
      <c r="A17" s="554"/>
      <c r="B17" s="349">
        <v>2017</v>
      </c>
      <c r="C17" s="40"/>
      <c r="D17" s="352"/>
      <c r="E17" s="352"/>
      <c r="F17" s="352"/>
      <c r="G17" s="352"/>
      <c r="H17" s="352"/>
      <c r="I17" s="352"/>
      <c r="J17" s="352"/>
      <c r="K17" s="352"/>
      <c r="L17" s="352"/>
      <c r="M17" s="352"/>
      <c r="N17" s="352"/>
      <c r="O17" s="352"/>
      <c r="P17" s="352"/>
      <c r="Q17" s="352"/>
      <c r="R17" s="352"/>
      <c r="S17" s="355">
        <f t="shared" si="1"/>
        <v>0</v>
      </c>
    </row>
    <row r="18" spans="1:19" x14ac:dyDescent="0.35">
      <c r="A18" s="554"/>
      <c r="B18" s="349">
        <v>2018</v>
      </c>
      <c r="C18" s="40"/>
      <c r="D18" s="40"/>
      <c r="E18" s="352"/>
      <c r="F18" s="352"/>
      <c r="G18" s="352"/>
      <c r="H18" s="352"/>
      <c r="I18" s="352"/>
      <c r="J18" s="352"/>
      <c r="K18" s="352"/>
      <c r="L18" s="352"/>
      <c r="M18" s="352"/>
      <c r="N18" s="352"/>
      <c r="O18" s="352"/>
      <c r="P18" s="352"/>
      <c r="Q18" s="352"/>
      <c r="R18" s="352"/>
      <c r="S18" s="355">
        <f t="shared" si="1"/>
        <v>0</v>
      </c>
    </row>
    <row r="19" spans="1:19" x14ac:dyDescent="0.35">
      <c r="A19" s="554"/>
      <c r="B19" s="349">
        <v>2019</v>
      </c>
      <c r="C19" s="40"/>
      <c r="D19" s="40"/>
      <c r="E19" s="40"/>
      <c r="F19" s="352"/>
      <c r="G19" s="352"/>
      <c r="H19" s="352"/>
      <c r="I19" s="352"/>
      <c r="J19" s="352"/>
      <c r="K19" s="352"/>
      <c r="L19" s="352"/>
      <c r="M19" s="352"/>
      <c r="N19" s="352"/>
      <c r="O19" s="352"/>
      <c r="P19" s="352"/>
      <c r="Q19" s="352"/>
      <c r="R19" s="352"/>
      <c r="S19" s="355">
        <f t="shared" si="1"/>
        <v>0</v>
      </c>
    </row>
    <row r="20" spans="1:19" x14ac:dyDescent="0.35">
      <c r="A20" s="554"/>
      <c r="B20" s="349">
        <v>2020</v>
      </c>
      <c r="C20" s="40"/>
      <c r="D20" s="40"/>
      <c r="E20" s="40"/>
      <c r="F20" s="40"/>
      <c r="G20" s="352"/>
      <c r="H20" s="352"/>
      <c r="I20" s="352"/>
      <c r="J20" s="352"/>
      <c r="K20" s="352"/>
      <c r="L20" s="352"/>
      <c r="M20" s="352"/>
      <c r="N20" s="352"/>
      <c r="O20" s="352"/>
      <c r="P20" s="352"/>
      <c r="Q20" s="352"/>
      <c r="R20" s="352"/>
      <c r="S20" s="355">
        <f t="shared" si="1"/>
        <v>0</v>
      </c>
    </row>
    <row r="21" spans="1:19" x14ac:dyDescent="0.35">
      <c r="A21" s="554"/>
      <c r="B21" s="349">
        <v>2021</v>
      </c>
      <c r="C21" s="40"/>
      <c r="D21" s="40"/>
      <c r="E21" s="40"/>
      <c r="F21" s="40"/>
      <c r="G21" s="40"/>
      <c r="H21" s="352"/>
      <c r="I21" s="352"/>
      <c r="J21" s="352"/>
      <c r="K21" s="352"/>
      <c r="L21" s="352"/>
      <c r="M21" s="352"/>
      <c r="N21" s="352"/>
      <c r="O21" s="352"/>
      <c r="P21" s="352"/>
      <c r="Q21" s="352"/>
      <c r="R21" s="352"/>
      <c r="S21" s="355">
        <f t="shared" si="1"/>
        <v>0</v>
      </c>
    </row>
    <row r="22" spans="1:19" x14ac:dyDescent="0.35">
      <c r="A22" s="554"/>
      <c r="B22" s="349">
        <v>2022</v>
      </c>
      <c r="C22" s="40"/>
      <c r="D22" s="40"/>
      <c r="E22" s="40"/>
      <c r="F22" s="40"/>
      <c r="G22" s="40"/>
      <c r="H22" s="40"/>
      <c r="I22" s="352"/>
      <c r="J22" s="352"/>
      <c r="K22" s="352"/>
      <c r="L22" s="352"/>
      <c r="M22" s="352"/>
      <c r="N22" s="352"/>
      <c r="O22" s="352"/>
      <c r="P22" s="352"/>
      <c r="Q22" s="352"/>
      <c r="R22" s="352"/>
      <c r="S22" s="355">
        <f t="shared" si="1"/>
        <v>0</v>
      </c>
    </row>
    <row r="23" spans="1:19" x14ac:dyDescent="0.35">
      <c r="A23" s="554"/>
      <c r="B23" s="349">
        <v>2023</v>
      </c>
      <c r="C23" s="40"/>
      <c r="D23" s="40"/>
      <c r="E23" s="40"/>
      <c r="F23" s="40"/>
      <c r="G23" s="40"/>
      <c r="H23" s="40"/>
      <c r="I23" s="40"/>
      <c r="J23" s="352"/>
      <c r="K23" s="352"/>
      <c r="L23" s="352"/>
      <c r="M23" s="352"/>
      <c r="N23" s="352"/>
      <c r="O23" s="352"/>
      <c r="P23" s="352"/>
      <c r="Q23" s="352"/>
      <c r="R23" s="352"/>
      <c r="S23" s="355">
        <f>SUM(C23:R23)</f>
        <v>0</v>
      </c>
    </row>
    <row r="24" spans="1:19" x14ac:dyDescent="0.35">
      <c r="A24" s="554"/>
      <c r="B24" s="349">
        <v>2024</v>
      </c>
      <c r="C24" s="40"/>
      <c r="D24" s="40"/>
      <c r="E24" s="40"/>
      <c r="F24" s="40"/>
      <c r="G24" s="40"/>
      <c r="H24" s="40"/>
      <c r="I24" s="40"/>
      <c r="J24" s="40"/>
      <c r="K24" s="352"/>
      <c r="L24" s="352"/>
      <c r="M24" s="352"/>
      <c r="N24" s="352"/>
      <c r="O24" s="352"/>
      <c r="P24" s="352"/>
      <c r="Q24" s="352"/>
      <c r="R24" s="352"/>
      <c r="S24" s="355">
        <f t="shared" si="1"/>
        <v>0</v>
      </c>
    </row>
    <row r="25" spans="1:19" x14ac:dyDescent="0.35">
      <c r="A25" s="554"/>
      <c r="B25" s="349">
        <v>2025</v>
      </c>
      <c r="C25" s="40"/>
      <c r="D25" s="40"/>
      <c r="E25" s="40"/>
      <c r="F25" s="40"/>
      <c r="G25" s="40"/>
      <c r="H25" s="40"/>
      <c r="I25" s="40"/>
      <c r="J25" s="40"/>
      <c r="K25" s="40"/>
      <c r="L25" s="352"/>
      <c r="M25" s="352"/>
      <c r="N25" s="352"/>
      <c r="O25" s="352"/>
      <c r="P25" s="352"/>
      <c r="Q25" s="352"/>
      <c r="R25" s="352"/>
      <c r="S25" s="355">
        <f t="shared" si="1"/>
        <v>0</v>
      </c>
    </row>
    <row r="26" spans="1:19" x14ac:dyDescent="0.35">
      <c r="A26" s="554"/>
      <c r="B26" s="349">
        <v>2026</v>
      </c>
      <c r="C26" s="40"/>
      <c r="D26" s="40"/>
      <c r="E26" s="40"/>
      <c r="F26" s="40"/>
      <c r="G26" s="40"/>
      <c r="H26" s="40"/>
      <c r="I26" s="40"/>
      <c r="J26" s="40"/>
      <c r="K26" s="40"/>
      <c r="L26" s="40"/>
      <c r="M26" s="352"/>
      <c r="N26" s="352"/>
      <c r="O26" s="352"/>
      <c r="P26" s="352"/>
      <c r="Q26" s="352"/>
      <c r="R26" s="352"/>
      <c r="S26" s="355">
        <f t="shared" si="1"/>
        <v>0</v>
      </c>
    </row>
    <row r="27" spans="1:19" x14ac:dyDescent="0.35">
      <c r="A27" s="554"/>
      <c r="B27" s="349">
        <v>2027</v>
      </c>
      <c r="C27" s="40"/>
      <c r="D27" s="40"/>
      <c r="E27" s="40"/>
      <c r="F27" s="40"/>
      <c r="G27" s="40"/>
      <c r="H27" s="40"/>
      <c r="I27" s="40"/>
      <c r="J27" s="40"/>
      <c r="K27" s="40"/>
      <c r="L27" s="40"/>
      <c r="M27" s="40"/>
      <c r="N27" s="352"/>
      <c r="O27" s="352"/>
      <c r="P27" s="352"/>
      <c r="Q27" s="352"/>
      <c r="R27" s="352"/>
      <c r="S27" s="355">
        <f t="shared" si="1"/>
        <v>0</v>
      </c>
    </row>
    <row r="28" spans="1:19" x14ac:dyDescent="0.35">
      <c r="A28" s="554"/>
      <c r="B28" s="349">
        <v>2028</v>
      </c>
      <c r="C28" s="40"/>
      <c r="D28" s="40"/>
      <c r="E28" s="40"/>
      <c r="F28" s="40"/>
      <c r="G28" s="40"/>
      <c r="H28" s="40"/>
      <c r="I28" s="40"/>
      <c r="J28" s="40"/>
      <c r="K28" s="40"/>
      <c r="L28" s="40"/>
      <c r="M28" s="40"/>
      <c r="N28" s="40"/>
      <c r="O28" s="352"/>
      <c r="P28" s="352"/>
      <c r="Q28" s="352"/>
      <c r="R28" s="352"/>
      <c r="S28" s="355">
        <f t="shared" si="1"/>
        <v>0</v>
      </c>
    </row>
    <row r="29" spans="1:19" x14ac:dyDescent="0.35">
      <c r="A29" s="554"/>
      <c r="B29" s="349">
        <v>2029</v>
      </c>
      <c r="C29" s="40"/>
      <c r="D29" s="40"/>
      <c r="E29" s="40"/>
      <c r="F29" s="40"/>
      <c r="G29" s="40"/>
      <c r="H29" s="40"/>
      <c r="I29" s="40"/>
      <c r="J29" s="40"/>
      <c r="K29" s="40"/>
      <c r="L29" s="40"/>
      <c r="M29" s="40"/>
      <c r="N29" s="40"/>
      <c r="O29" s="40"/>
      <c r="P29" s="352"/>
      <c r="Q29" s="352"/>
      <c r="R29" s="352"/>
      <c r="S29" s="355">
        <f>SUM(C29:R29)</f>
        <v>0</v>
      </c>
    </row>
    <row r="30" spans="1:19" x14ac:dyDescent="0.35">
      <c r="A30" s="554"/>
      <c r="B30" s="349">
        <v>2030</v>
      </c>
      <c r="C30" s="40"/>
      <c r="D30" s="40"/>
      <c r="E30" s="40"/>
      <c r="F30" s="40"/>
      <c r="G30" s="40"/>
      <c r="H30" s="40"/>
      <c r="I30" s="40"/>
      <c r="J30" s="40"/>
      <c r="K30" s="40"/>
      <c r="L30" s="40"/>
      <c r="M30" s="40"/>
      <c r="N30" s="40"/>
      <c r="O30" s="40"/>
      <c r="P30" s="40"/>
      <c r="Q30" s="352"/>
      <c r="R30" s="352"/>
      <c r="S30" s="355">
        <f t="shared" si="1"/>
        <v>0</v>
      </c>
    </row>
    <row r="31" spans="1:19" ht="14.4" x14ac:dyDescent="0.35">
      <c r="B31" s="356" t="s">
        <v>389</v>
      </c>
      <c r="C31" s="357">
        <f>C12+SUM(C15:C30)</f>
        <v>0</v>
      </c>
      <c r="D31" s="357">
        <f t="shared" ref="D31:Q31" si="2">D12+SUM(D15:D30)</f>
        <v>0</v>
      </c>
      <c r="E31" s="357">
        <f t="shared" si="2"/>
        <v>0</v>
      </c>
      <c r="F31" s="357">
        <f t="shared" si="2"/>
        <v>0</v>
      </c>
      <c r="G31" s="357">
        <f t="shared" si="2"/>
        <v>0</v>
      </c>
      <c r="H31" s="357">
        <f t="shared" si="2"/>
        <v>0</v>
      </c>
      <c r="I31" s="357">
        <f t="shared" si="2"/>
        <v>0</v>
      </c>
      <c r="J31" s="357">
        <f t="shared" si="2"/>
        <v>0</v>
      </c>
      <c r="K31" s="357">
        <f t="shared" si="2"/>
        <v>0</v>
      </c>
      <c r="L31" s="357">
        <f t="shared" si="2"/>
        <v>0</v>
      </c>
      <c r="M31" s="357">
        <f t="shared" si="2"/>
        <v>0</v>
      </c>
      <c r="N31" s="357">
        <f t="shared" si="2"/>
        <v>0</v>
      </c>
      <c r="O31" s="357">
        <f t="shared" si="2"/>
        <v>0</v>
      </c>
      <c r="P31" s="357">
        <f t="shared" si="2"/>
        <v>0</v>
      </c>
      <c r="Q31" s="357">
        <f t="shared" si="2"/>
        <v>0</v>
      </c>
      <c r="R31" s="357">
        <f>R12+SUM(R15:R30)</f>
        <v>0</v>
      </c>
      <c r="S31" s="357">
        <f>S12+SUM(S15:S30)</f>
        <v>0</v>
      </c>
    </row>
    <row r="33" spans="1:19" x14ac:dyDescent="0.35">
      <c r="B33" s="358" t="s">
        <v>390</v>
      </c>
      <c r="C33" s="358"/>
      <c r="D33" s="358"/>
      <c r="E33" s="358"/>
      <c r="F33" s="358"/>
      <c r="G33" s="358"/>
      <c r="H33" s="358"/>
      <c r="I33" s="358"/>
      <c r="J33" s="358"/>
      <c r="K33" s="359"/>
      <c r="L33" s="359"/>
      <c r="M33" s="359"/>
      <c r="N33" s="360"/>
      <c r="O33" s="360"/>
      <c r="P33" s="360"/>
      <c r="Q33" s="360"/>
      <c r="R33" s="360"/>
    </row>
    <row r="34" spans="1:19" x14ac:dyDescent="0.35">
      <c r="B34" s="361" t="s">
        <v>391</v>
      </c>
      <c r="C34" s="361"/>
      <c r="D34" s="361"/>
      <c r="E34" s="361"/>
      <c r="F34" s="361"/>
      <c r="G34" s="40"/>
      <c r="H34" s="40"/>
      <c r="I34" s="40"/>
      <c r="J34" s="40"/>
      <c r="K34" s="40"/>
      <c r="L34" s="40"/>
      <c r="M34" s="40"/>
      <c r="N34" s="40"/>
      <c r="O34" s="40"/>
      <c r="P34" s="40"/>
      <c r="Q34" s="40"/>
      <c r="R34" s="352"/>
    </row>
    <row r="36" spans="1:19" x14ac:dyDescent="0.35">
      <c r="B36" s="362" t="s">
        <v>392</v>
      </c>
      <c r="C36" s="362"/>
      <c r="D36" s="362"/>
      <c r="E36" s="362"/>
      <c r="F36" s="362"/>
      <c r="G36" s="362"/>
      <c r="H36" s="362"/>
      <c r="I36" s="362"/>
      <c r="J36" s="362"/>
      <c r="K36" s="363"/>
      <c r="L36" s="363"/>
      <c r="M36" s="363"/>
      <c r="N36" s="363"/>
      <c r="O36" s="363"/>
      <c r="P36" s="363"/>
      <c r="Q36" s="363"/>
      <c r="R36" s="363"/>
    </row>
    <row r="38" spans="1:19" x14ac:dyDescent="0.35">
      <c r="A38" s="555"/>
      <c r="B38" s="349">
        <f>2026</f>
        <v>2026</v>
      </c>
      <c r="G38" s="40"/>
      <c r="H38" s="40"/>
      <c r="I38" s="40"/>
      <c r="J38" s="40"/>
      <c r="K38" s="40"/>
      <c r="L38" s="40"/>
      <c r="M38" s="352"/>
      <c r="N38" s="352"/>
      <c r="O38" s="352"/>
      <c r="P38" s="352"/>
      <c r="Q38" s="352"/>
      <c r="R38" s="352"/>
      <c r="S38" s="364"/>
    </row>
    <row r="39" spans="1:19" x14ac:dyDescent="0.35">
      <c r="A39" s="555"/>
      <c r="B39" s="349">
        <f t="shared" ref="B39:B41" si="3">+B38+1</f>
        <v>2027</v>
      </c>
      <c r="G39" s="40"/>
      <c r="H39" s="40"/>
      <c r="I39" s="40"/>
      <c r="J39" s="40"/>
      <c r="K39" s="40"/>
      <c r="L39" s="40"/>
      <c r="M39" s="40"/>
      <c r="N39" s="352"/>
      <c r="O39" s="352"/>
      <c r="P39" s="352"/>
      <c r="Q39" s="352"/>
      <c r="R39" s="352"/>
      <c r="S39" s="364"/>
    </row>
    <row r="40" spans="1:19" x14ac:dyDescent="0.35">
      <c r="A40" s="555"/>
      <c r="B40" s="349">
        <f t="shared" si="3"/>
        <v>2028</v>
      </c>
      <c r="G40" s="40"/>
      <c r="H40" s="40"/>
      <c r="I40" s="40"/>
      <c r="J40" s="40"/>
      <c r="K40" s="40"/>
      <c r="L40" s="40"/>
      <c r="M40" s="40"/>
      <c r="N40" s="40"/>
      <c r="O40" s="352"/>
      <c r="P40" s="352"/>
      <c r="Q40" s="352"/>
      <c r="R40" s="352"/>
      <c r="S40" s="364"/>
    </row>
    <row r="41" spans="1:19" x14ac:dyDescent="0.35">
      <c r="A41" s="555"/>
      <c r="B41" s="349">
        <f t="shared" si="3"/>
        <v>2029</v>
      </c>
      <c r="G41" s="40"/>
      <c r="H41" s="40"/>
      <c r="I41" s="40"/>
      <c r="J41" s="40"/>
      <c r="K41" s="40"/>
      <c r="L41" s="40"/>
      <c r="M41" s="40"/>
      <c r="N41" s="40"/>
      <c r="O41" s="40"/>
      <c r="P41" s="352"/>
      <c r="Q41" s="352"/>
      <c r="R41" s="352"/>
      <c r="S41" s="364"/>
    </row>
    <row r="42" spans="1:19" x14ac:dyDescent="0.35">
      <c r="B42" s="365" t="s">
        <v>393</v>
      </c>
      <c r="G42" s="355">
        <f t="shared" ref="G42:P42" si="4">G34-SUM(G38:G41)</f>
        <v>0</v>
      </c>
      <c r="H42" s="355">
        <f t="shared" si="4"/>
        <v>0</v>
      </c>
      <c r="I42" s="355">
        <f t="shared" si="4"/>
        <v>0</v>
      </c>
      <c r="J42" s="355">
        <f t="shared" si="4"/>
        <v>0</v>
      </c>
      <c r="K42" s="355">
        <f t="shared" si="4"/>
        <v>0</v>
      </c>
      <c r="L42" s="355">
        <f t="shared" si="4"/>
        <v>0</v>
      </c>
      <c r="M42" s="355">
        <f t="shared" si="4"/>
        <v>0</v>
      </c>
      <c r="N42" s="355">
        <f t="shared" si="4"/>
        <v>0</v>
      </c>
      <c r="O42" s="355">
        <f t="shared" si="4"/>
        <v>0</v>
      </c>
      <c r="P42" s="355">
        <f t="shared" si="4"/>
        <v>0</v>
      </c>
      <c r="Q42" s="355">
        <f t="shared" ref="Q42:R42" si="5">Q34-SUM(Q38:Q41)</f>
        <v>0</v>
      </c>
      <c r="R42" s="355">
        <f t="shared" si="5"/>
        <v>0</v>
      </c>
    </row>
    <row r="43" spans="1:19" x14ac:dyDescent="0.35">
      <c r="N43" s="364"/>
      <c r="O43" s="364"/>
      <c r="P43" s="364"/>
      <c r="Q43" s="364"/>
      <c r="R43" s="364"/>
    </row>
    <row r="44" spans="1:19" x14ac:dyDescent="0.35">
      <c r="N44" s="372"/>
      <c r="O44" s="371">
        <v>2026</v>
      </c>
      <c r="P44" s="350">
        <v>2027</v>
      </c>
      <c r="Q44" s="350">
        <v>2028</v>
      </c>
      <c r="R44" s="350">
        <v>2029</v>
      </c>
    </row>
    <row r="45" spans="1:19" ht="12" customHeight="1" x14ac:dyDescent="0.35">
      <c r="B45" s="556" t="s">
        <v>398</v>
      </c>
      <c r="C45" s="556"/>
      <c r="D45" s="556"/>
      <c r="E45" s="556"/>
      <c r="F45" s="556"/>
      <c r="G45" s="556"/>
      <c r="H45" s="556"/>
      <c r="I45" s="556"/>
      <c r="J45" s="556"/>
      <c r="K45" s="556"/>
      <c r="L45" s="556"/>
      <c r="M45" s="556"/>
      <c r="N45" s="367"/>
      <c r="O45" s="367">
        <f>+S26</f>
        <v>0</v>
      </c>
      <c r="P45" s="367">
        <f>+S27</f>
        <v>0</v>
      </c>
      <c r="Q45" s="367">
        <f>+S28</f>
        <v>0</v>
      </c>
      <c r="R45" s="367">
        <f>+S29</f>
        <v>0</v>
      </c>
      <c r="S45" s="368"/>
    </row>
    <row r="46" spans="1:19" ht="12" customHeight="1" x14ac:dyDescent="0.35">
      <c r="B46" s="556" t="s">
        <v>397</v>
      </c>
      <c r="C46" s="556"/>
      <c r="D46" s="556"/>
      <c r="E46" s="556"/>
      <c r="F46" s="556"/>
      <c r="G46" s="556"/>
      <c r="H46" s="556"/>
      <c r="I46" s="556"/>
      <c r="J46" s="556"/>
      <c r="K46" s="556"/>
      <c r="L46" s="556"/>
      <c r="M46" s="556"/>
      <c r="N46" s="367"/>
      <c r="O46" s="367">
        <f>+SUM(G38:L38)</f>
        <v>0</v>
      </c>
      <c r="P46" s="367">
        <f>+SUM(G39:M39)</f>
        <v>0</v>
      </c>
      <c r="Q46" s="367">
        <f>+SUM(G40:N40)</f>
        <v>0</v>
      </c>
      <c r="R46" s="367">
        <f>+SUM(G41:O41)</f>
        <v>0</v>
      </c>
    </row>
    <row r="47" spans="1:19" ht="12" customHeight="1" x14ac:dyDescent="0.35">
      <c r="B47" s="548" t="s">
        <v>396</v>
      </c>
      <c r="C47" s="548"/>
      <c r="D47" s="548"/>
      <c r="E47" s="548"/>
      <c r="F47" s="548"/>
      <c r="G47" s="548"/>
      <c r="H47" s="548"/>
      <c r="I47" s="548"/>
      <c r="J47" s="548"/>
      <c r="K47" s="548"/>
      <c r="L47" s="548"/>
      <c r="M47" s="548"/>
      <c r="N47" s="360"/>
      <c r="O47" s="360">
        <f>O46+O45</f>
        <v>0</v>
      </c>
      <c r="P47" s="360">
        <f t="shared" ref="P47" si="6">P46+P45</f>
        <v>0</v>
      </c>
      <c r="Q47" s="360">
        <f>Q46+Q45</f>
        <v>0</v>
      </c>
      <c r="R47" s="360">
        <f>R46+R45</f>
        <v>0</v>
      </c>
    </row>
    <row r="49" spans="2:18" x14ac:dyDescent="0.3">
      <c r="B49" s="342" t="s">
        <v>395</v>
      </c>
      <c r="N49" s="369"/>
      <c r="O49" s="369">
        <f>'TAB1'!B38</f>
        <v>0</v>
      </c>
      <c r="P49" s="369">
        <f>'TAB1'!B77</f>
        <v>0</v>
      </c>
      <c r="Q49" s="369">
        <f>'TAB1'!B116</f>
        <v>0</v>
      </c>
      <c r="R49" s="369">
        <f>'TAB1'!B155</f>
        <v>0</v>
      </c>
    </row>
    <row r="50" spans="2:18" x14ac:dyDescent="0.35">
      <c r="B50" s="342" t="s">
        <v>394</v>
      </c>
      <c r="N50" s="373"/>
      <c r="O50" s="370">
        <f t="shared" ref="O50:R50" si="7">IFERROR(O46/O49,0)</f>
        <v>0</v>
      </c>
      <c r="P50" s="370">
        <f t="shared" si="7"/>
        <v>0</v>
      </c>
      <c r="Q50" s="370">
        <f t="shared" si="7"/>
        <v>0</v>
      </c>
      <c r="R50" s="370">
        <f t="shared" si="7"/>
        <v>0</v>
      </c>
    </row>
  </sheetData>
  <mergeCells count="7">
    <mergeCell ref="B47:M47"/>
    <mergeCell ref="B8:S8"/>
    <mergeCell ref="B14:S14"/>
    <mergeCell ref="A15:A30"/>
    <mergeCell ref="A38:A41"/>
    <mergeCell ref="B45:M45"/>
    <mergeCell ref="B46:M46"/>
  </mergeCells>
  <conditionalFormatting sqref="C17:C29 D18 D19:E19 D20:F20 D21:G21 D22:H22 D23:I23 D24:J24 D25:K25 D26:L29">
    <cfRule type="containsBlanks" dxfId="188" priority="39">
      <formula>LEN(TRIM(C17))=0</formula>
    </cfRule>
    <cfRule type="containsText" dxfId="187" priority="38" operator="containsText" text="ntitulé">
      <formula>NOT(ISERROR(SEARCH("ntitulé",C17)))</formula>
    </cfRule>
    <cfRule type="containsText" dxfId="186" priority="37" operator="containsText" text="libre">
      <formula>NOT(ISERROR(SEARCH("libre",C17)))</formula>
    </cfRule>
  </conditionalFormatting>
  <conditionalFormatting sqref="C10:L10">
    <cfRule type="containsBlanks" dxfId="185" priority="48">
      <formula>LEN(TRIM(C10))=0</formula>
    </cfRule>
    <cfRule type="containsText" dxfId="184" priority="46" operator="containsText" text="libre">
      <formula>NOT(ISERROR(SEARCH("libre",C10)))</formula>
    </cfRule>
    <cfRule type="containsText" dxfId="183" priority="47" operator="containsText" text="ntitulé">
      <formula>NOT(ISERROR(SEARCH("ntitulé",C10)))</formula>
    </cfRule>
  </conditionalFormatting>
  <conditionalFormatting sqref="C30:M30">
    <cfRule type="containsText" dxfId="182" priority="29" operator="containsText" text="ntitulé">
      <formula>NOT(ISERROR(SEARCH("ntitulé",C30)))</formula>
    </cfRule>
    <cfRule type="containsText" dxfId="181" priority="28" operator="containsText" text="libre">
      <formula>NOT(ISERROR(SEARCH("libre",C30)))</formula>
    </cfRule>
    <cfRule type="containsBlanks" dxfId="180" priority="30">
      <formula>LEN(TRIM(C30))=0</formula>
    </cfRule>
  </conditionalFormatting>
  <conditionalFormatting sqref="C12:R12">
    <cfRule type="containsText" dxfId="179" priority="44" operator="containsText" text="ntitulé">
      <formula>NOT(ISERROR(SEARCH("ntitulé",C12)))</formula>
    </cfRule>
    <cfRule type="containsBlanks" dxfId="178" priority="45">
      <formula>LEN(TRIM(C12))=0</formula>
    </cfRule>
    <cfRule type="containsText" dxfId="177" priority="43" operator="containsText" text="libre">
      <formula>NOT(ISERROR(SEARCH("libre",C12)))</formula>
    </cfRule>
  </conditionalFormatting>
  <conditionalFormatting sqref="G11:L11">
    <cfRule type="containsText" dxfId="176" priority="1" operator="containsText" text="libre">
      <formula>NOT(ISERROR(SEARCH("libre",G11)))</formula>
    </cfRule>
    <cfRule type="containsText" dxfId="175" priority="2" operator="containsText" text="ntitulé">
      <formula>NOT(ISERROR(SEARCH("ntitulé",G11)))</formula>
    </cfRule>
    <cfRule type="containsBlanks" dxfId="174" priority="3">
      <formula>LEN(TRIM(G11))=0</formula>
    </cfRule>
  </conditionalFormatting>
  <conditionalFormatting sqref="G38:L41">
    <cfRule type="containsText" dxfId="173" priority="13" operator="containsText" text="libre">
      <formula>NOT(ISERROR(SEARCH("libre",G38)))</formula>
    </cfRule>
    <cfRule type="containsText" dxfId="172" priority="14" operator="containsText" text="ntitulé">
      <formula>NOT(ISERROR(SEARCH("ntitulé",G38)))</formula>
    </cfRule>
    <cfRule type="containsBlanks" dxfId="171" priority="15">
      <formula>LEN(TRIM(G38))=0</formula>
    </cfRule>
  </conditionalFormatting>
  <conditionalFormatting sqref="G34:Q34">
    <cfRule type="containsText" dxfId="170" priority="19" operator="containsText" text="libre">
      <formula>NOT(ISERROR(SEARCH("libre",G34)))</formula>
    </cfRule>
    <cfRule type="containsText" dxfId="169" priority="20" operator="containsText" text="ntitulé">
      <formula>NOT(ISERROR(SEARCH("ntitulé",G34)))</formula>
    </cfRule>
    <cfRule type="containsBlanks" dxfId="168" priority="21">
      <formula>LEN(TRIM(G34))=0</formula>
    </cfRule>
  </conditionalFormatting>
  <conditionalFormatting sqref="M27:M29">
    <cfRule type="containsBlanks" dxfId="167" priority="36">
      <formula>LEN(TRIM(M27))=0</formula>
    </cfRule>
    <cfRule type="containsText" dxfId="166" priority="35" operator="containsText" text="ntitulé">
      <formula>NOT(ISERROR(SEARCH("ntitulé",M27)))</formula>
    </cfRule>
    <cfRule type="containsText" dxfId="165" priority="34" operator="containsText" text="libre">
      <formula>NOT(ISERROR(SEARCH("libre",M27)))</formula>
    </cfRule>
  </conditionalFormatting>
  <conditionalFormatting sqref="M39:M41">
    <cfRule type="containsBlanks" dxfId="164" priority="12">
      <formula>LEN(TRIM(M39))=0</formula>
    </cfRule>
    <cfRule type="containsText" dxfId="163" priority="11" operator="containsText" text="ntitulé">
      <formula>NOT(ISERROR(SEARCH("ntitulé",M39)))</formula>
    </cfRule>
    <cfRule type="containsText" dxfId="162" priority="10" operator="containsText" text="libre">
      <formula>NOT(ISERROR(SEARCH("libre",M39)))</formula>
    </cfRule>
  </conditionalFormatting>
  <conditionalFormatting sqref="M10:R11">
    <cfRule type="containsText" dxfId="161" priority="40" operator="containsText" text="libre">
      <formula>NOT(ISERROR(SEARCH("libre",M10)))</formula>
    </cfRule>
    <cfRule type="containsText" dxfId="160" priority="41" operator="containsText" text="ntitulé">
      <formula>NOT(ISERROR(SEARCH("ntitulé",M10)))</formula>
    </cfRule>
    <cfRule type="containsBlanks" dxfId="159" priority="42">
      <formula>LEN(TRIM(M10))=0</formula>
    </cfRule>
  </conditionalFormatting>
  <conditionalFormatting sqref="N28:N30">
    <cfRule type="containsText" dxfId="158" priority="32" operator="containsText" text="ntitulé">
      <formula>NOT(ISERROR(SEARCH("ntitulé",N28)))</formula>
    </cfRule>
    <cfRule type="containsBlanks" dxfId="157" priority="33">
      <formula>LEN(TRIM(N28))=0</formula>
    </cfRule>
    <cfRule type="containsText" dxfId="156" priority="31" operator="containsText" text="libre">
      <formula>NOT(ISERROR(SEARCH("libre",N28)))</formula>
    </cfRule>
  </conditionalFormatting>
  <conditionalFormatting sqref="N40:N41">
    <cfRule type="containsBlanks" dxfId="155" priority="9">
      <formula>LEN(TRIM(N40))=0</formula>
    </cfRule>
    <cfRule type="containsText" dxfId="154" priority="8" operator="containsText" text="ntitulé">
      <formula>NOT(ISERROR(SEARCH("ntitulé",N40)))</formula>
    </cfRule>
    <cfRule type="containsText" dxfId="153" priority="7" operator="containsText" text="libre">
      <formula>NOT(ISERROR(SEARCH("libre",N40)))</formula>
    </cfRule>
  </conditionalFormatting>
  <conditionalFormatting sqref="O29:O30">
    <cfRule type="containsText" dxfId="152" priority="26" operator="containsText" text="ntitulé">
      <formula>NOT(ISERROR(SEARCH("ntitulé",O29)))</formula>
    </cfRule>
    <cfRule type="containsBlanks" dxfId="151" priority="27">
      <formula>LEN(TRIM(O29))=0</formula>
    </cfRule>
    <cfRule type="containsText" dxfId="150" priority="25" operator="containsText" text="libre">
      <formula>NOT(ISERROR(SEARCH("libre",O29)))</formula>
    </cfRule>
  </conditionalFormatting>
  <conditionalFormatting sqref="O41">
    <cfRule type="containsBlanks" dxfId="149" priority="6">
      <formula>LEN(TRIM(O41))=0</formula>
    </cfRule>
    <cfRule type="containsText" dxfId="148" priority="5" operator="containsText" text="ntitulé">
      <formula>NOT(ISERROR(SEARCH("ntitulé",O41)))</formula>
    </cfRule>
    <cfRule type="containsText" dxfId="147" priority="4" operator="containsText" text="libre">
      <formula>NOT(ISERROR(SEARCH("libre",O41)))</formula>
    </cfRule>
  </conditionalFormatting>
  <conditionalFormatting sqref="P30">
    <cfRule type="containsText" dxfId="146" priority="22" operator="containsText" text="libre">
      <formula>NOT(ISERROR(SEARCH("libre",P30)))</formula>
    </cfRule>
    <cfRule type="containsBlanks" dxfId="145" priority="24">
      <formula>LEN(TRIM(P30))=0</formula>
    </cfRule>
    <cfRule type="containsText" dxfId="144" priority="23" operator="containsText" text="ntitulé">
      <formula>NOT(ISERROR(SEARCH("ntitulé",P30)))</formula>
    </cfRule>
  </conditionalFormatting>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Z66"/>
  <sheetViews>
    <sheetView showGridLines="0" zoomScaleNormal="100" workbookViewId="0">
      <selection activeCell="L5" sqref="L5"/>
    </sheetView>
  </sheetViews>
  <sheetFormatPr baseColWidth="10" defaultColWidth="8.88671875" defaultRowHeight="14.4" x14ac:dyDescent="0.35"/>
  <cols>
    <col min="1" max="1" width="43.88671875" style="1" customWidth="1"/>
    <col min="2" max="2" width="16.6640625" style="1" customWidth="1"/>
    <col min="3" max="3" width="5.6640625" style="1" customWidth="1"/>
    <col min="4" max="4" width="16.6640625" style="1" customWidth="1"/>
    <col min="5" max="5" width="5.6640625" style="1" customWidth="1"/>
    <col min="6" max="6" width="16.6640625" style="1" customWidth="1"/>
    <col min="7" max="7" width="5.6640625" style="1" customWidth="1"/>
    <col min="8" max="8" width="16.6640625" style="1" customWidth="1"/>
    <col min="9" max="9" width="5.6640625" style="1" customWidth="1"/>
    <col min="10" max="10" width="16.6640625" style="1" customWidth="1"/>
    <col min="11" max="11" width="5.6640625" style="1" customWidth="1"/>
    <col min="12" max="16384" width="8.88671875" style="1"/>
  </cols>
  <sheetData>
    <row r="3" spans="1:26" ht="29.85" customHeight="1" x14ac:dyDescent="0.35">
      <c r="A3" s="14" t="str">
        <f>TAB00!B40&amp;" : "&amp;TAB00!C40</f>
        <v>TAB2 : Synthèse du revenu autorisé par tarif et par niveau de tension</v>
      </c>
      <c r="B3" s="14"/>
      <c r="C3" s="14"/>
      <c r="D3" s="14"/>
      <c r="E3" s="14"/>
      <c r="F3" s="14"/>
      <c r="G3" s="14"/>
      <c r="H3" s="14"/>
      <c r="I3" s="14"/>
      <c r="J3" s="14"/>
      <c r="K3" s="14"/>
    </row>
    <row r="5" spans="1:26" ht="25.35" customHeight="1" x14ac:dyDescent="0.45">
      <c r="A5" s="557" t="s">
        <v>367</v>
      </c>
      <c r="B5" s="557"/>
      <c r="C5" s="557"/>
      <c r="D5" s="557"/>
      <c r="E5" s="557"/>
      <c r="F5" s="557"/>
      <c r="G5" s="557"/>
      <c r="H5" s="557"/>
      <c r="I5" s="557"/>
      <c r="J5" s="557"/>
      <c r="K5" s="544"/>
    </row>
    <row r="6" spans="1:26" ht="14.85" customHeight="1" x14ac:dyDescent="0.35">
      <c r="A6" s="558" t="s">
        <v>0</v>
      </c>
      <c r="B6" s="559" t="s">
        <v>17</v>
      </c>
      <c r="C6" s="560"/>
      <c r="D6" s="561" t="s">
        <v>5</v>
      </c>
      <c r="E6" s="562"/>
      <c r="F6" s="561" t="s">
        <v>6</v>
      </c>
      <c r="G6" s="562"/>
      <c r="H6" s="561" t="s">
        <v>7</v>
      </c>
      <c r="I6" s="562"/>
      <c r="J6" s="561" t="s">
        <v>8</v>
      </c>
      <c r="K6" s="563"/>
    </row>
    <row r="7" spans="1:26" ht="14.85" customHeight="1" x14ac:dyDescent="0.35">
      <c r="A7" s="558"/>
      <c r="B7" s="6" t="s">
        <v>9</v>
      </c>
      <c r="C7" s="6" t="s">
        <v>10</v>
      </c>
      <c r="D7" s="6" t="s">
        <v>9</v>
      </c>
      <c r="E7" s="6" t="s">
        <v>10</v>
      </c>
      <c r="F7" s="6" t="s">
        <v>9</v>
      </c>
      <c r="G7" s="6" t="s">
        <v>10</v>
      </c>
      <c r="H7" s="6" t="s">
        <v>9</v>
      </c>
      <c r="I7" s="6" t="s">
        <v>10</v>
      </c>
      <c r="J7" s="6" t="s">
        <v>9</v>
      </c>
      <c r="K7" s="15" t="s">
        <v>10</v>
      </c>
    </row>
    <row r="8" spans="1:26" s="4" customFormat="1" ht="14.85" customHeight="1" x14ac:dyDescent="0.35">
      <c r="A8" s="235" t="s">
        <v>38</v>
      </c>
      <c r="B8" s="336">
        <f>'TAB1'!B41</f>
        <v>0</v>
      </c>
      <c r="C8" s="235"/>
      <c r="D8" s="336">
        <f>'TAB1'!D41</f>
        <v>0</v>
      </c>
      <c r="E8" s="235">
        <f>IFERROR(D8/$B8,0)</f>
        <v>0</v>
      </c>
      <c r="F8" s="336">
        <f>'TAB1'!F41</f>
        <v>0</v>
      </c>
      <c r="G8" s="235">
        <f>IFERROR(F8/$B8,0)</f>
        <v>0</v>
      </c>
      <c r="H8" s="336">
        <f>'TAB1'!H41</f>
        <v>0</v>
      </c>
      <c r="I8" s="235">
        <f>IFERROR(H8/$B8,0)</f>
        <v>0</v>
      </c>
      <c r="J8" s="336">
        <f>'TAB1'!J41</f>
        <v>0</v>
      </c>
      <c r="K8" s="235">
        <f>IFERROR(J8/$B8,0)</f>
        <v>0</v>
      </c>
      <c r="O8" s="1"/>
      <c r="P8" s="1"/>
      <c r="Q8" s="1"/>
      <c r="R8" s="1"/>
      <c r="S8" s="1"/>
      <c r="T8" s="1"/>
      <c r="U8" s="1"/>
      <c r="V8" s="1"/>
      <c r="W8" s="1"/>
      <c r="X8" s="1"/>
      <c r="Y8" s="1"/>
      <c r="Z8" s="1"/>
    </row>
    <row r="9" spans="1:26" ht="14.85" customHeight="1" x14ac:dyDescent="0.35">
      <c r="A9" s="234" t="s">
        <v>217</v>
      </c>
      <c r="B9" s="7">
        <f>SUM(D9,F9,H9,J9)</f>
        <v>0</v>
      </c>
      <c r="C9" s="42">
        <f>IFERROR(B9/$B$8,0)</f>
        <v>0</v>
      </c>
      <c r="D9" s="7">
        <f>'TAB5'!E13*-1</f>
        <v>0</v>
      </c>
      <c r="E9" s="42">
        <f>IFERROR(D9/$B9,0)</f>
        <v>0</v>
      </c>
      <c r="F9" s="7">
        <f>'TAB5'!H13*-1</f>
        <v>0</v>
      </c>
      <c r="G9" s="42">
        <f>IFERROR(F9/$B9,0)</f>
        <v>0</v>
      </c>
      <c r="H9" s="7">
        <f>'TAB5'!K13*-1</f>
        <v>0</v>
      </c>
      <c r="I9" s="42">
        <f>IFERROR(H9/$B9,0)</f>
        <v>0</v>
      </c>
      <c r="J9" s="7">
        <f>'TAB5'!N13*-1</f>
        <v>0</v>
      </c>
      <c r="K9" s="42">
        <f>IFERROR(J9/$B9,0)</f>
        <v>0</v>
      </c>
    </row>
    <row r="10" spans="1:26" s="265" customFormat="1" ht="24" x14ac:dyDescent="0.35">
      <c r="A10" s="236" t="s">
        <v>215</v>
      </c>
      <c r="B10" s="237">
        <f>SUM(B8:B9)</f>
        <v>0</v>
      </c>
      <c r="C10" s="238">
        <f>IFERROR(B10/$B$8,0)</f>
        <v>0</v>
      </c>
      <c r="D10" s="237">
        <f>SUM(D8:D9)</f>
        <v>0</v>
      </c>
      <c r="E10" s="238">
        <f>IFERROR(D10/$B10,0)</f>
        <v>0</v>
      </c>
      <c r="F10" s="237">
        <f>SUM(F8:F9)</f>
        <v>0</v>
      </c>
      <c r="G10" s="238">
        <f>IFERROR(F10/$B10,0)</f>
        <v>0</v>
      </c>
      <c r="H10" s="237">
        <f>SUM(H8:H9)</f>
        <v>0</v>
      </c>
      <c r="I10" s="238">
        <f>IFERROR(H10/$B10,0)</f>
        <v>0</v>
      </c>
      <c r="J10" s="237">
        <f>SUM(J8:J9)</f>
        <v>0</v>
      </c>
      <c r="K10" s="238">
        <f>IFERROR(J10/$B10,0)</f>
        <v>0</v>
      </c>
      <c r="O10"/>
      <c r="P10"/>
      <c r="Q10"/>
      <c r="R10"/>
      <c r="S10"/>
      <c r="T10"/>
      <c r="U10"/>
      <c r="V10"/>
      <c r="W10"/>
      <c r="X10"/>
      <c r="Y10"/>
      <c r="Z10"/>
    </row>
    <row r="11" spans="1:26" ht="14.85" customHeight="1" x14ac:dyDescent="0.35">
      <c r="A11" s="45" t="s">
        <v>83</v>
      </c>
      <c r="B11" s="7">
        <f>B8-SUM(B12:B13,B17)+B9</f>
        <v>0</v>
      </c>
      <c r="C11" s="11">
        <f t="shared" ref="C11:C18" si="0">IFERROR(B11/$B$10,0)</f>
        <v>0</v>
      </c>
      <c r="D11" s="7">
        <f>D8-SUM(D12:D13,D17)+D9</f>
        <v>0</v>
      </c>
      <c r="E11" s="11">
        <f>IFERROR(D11/$B11,0)</f>
        <v>0</v>
      </c>
      <c r="F11" s="7">
        <f>F8-SUM(F12:F13,F17)+F9</f>
        <v>0</v>
      </c>
      <c r="G11" s="11">
        <f t="shared" ref="G11" si="1">IFERROR(F11/$B11,0)</f>
        <v>0</v>
      </c>
      <c r="H11" s="7">
        <f>H8-SUM(H12:H13,H17)+H9</f>
        <v>0</v>
      </c>
      <c r="I11" s="11">
        <f>IFERROR(H11/$B11,0)</f>
        <v>0</v>
      </c>
      <c r="J11" s="7">
        <f>J8-SUM(J12:J13,J17)+J9</f>
        <v>0</v>
      </c>
      <c r="K11" s="11">
        <f>IFERROR(J11/$B11,0)</f>
        <v>0</v>
      </c>
    </row>
    <row r="12" spans="1:26" ht="14.85" customHeight="1" x14ac:dyDescent="0.35">
      <c r="A12" s="45" t="s">
        <v>86</v>
      </c>
      <c r="B12" s="7">
        <f>SUM('TAB1'!B10,'TAB1'!B22,'TAB1'!B35)</f>
        <v>0</v>
      </c>
      <c r="C12" s="11">
        <f t="shared" si="0"/>
        <v>0</v>
      </c>
      <c r="D12" s="7">
        <f>SUM('TAB1'!D10,'TAB1'!D22,'TAB1'!D35)</f>
        <v>0</v>
      </c>
      <c r="E12" s="11">
        <f t="shared" ref="E12:E18" si="2">IFERROR(D12/$B12,0)</f>
        <v>0</v>
      </c>
      <c r="F12" s="7">
        <f>SUM('TAB1'!F10,'TAB1'!F22,'TAB1'!F35)</f>
        <v>0</v>
      </c>
      <c r="G12" s="11">
        <f t="shared" ref="G12:G17" si="3">IFERROR(F12/$B12,0)</f>
        <v>0</v>
      </c>
      <c r="H12" s="7">
        <f>SUM('TAB1'!H10,'TAB1'!H22,'TAB1'!H35)</f>
        <v>0</v>
      </c>
      <c r="I12" s="11">
        <f t="shared" ref="I12:I18" si="4">IFERROR(H12/$B12,0)</f>
        <v>0</v>
      </c>
      <c r="J12" s="7">
        <f>SUM('TAB1'!J10,'TAB1'!J22,'TAB1'!J35)</f>
        <v>0</v>
      </c>
      <c r="K12" s="11">
        <f t="shared" ref="K12:K18" si="5">IFERROR(J12/$B12,0)</f>
        <v>0</v>
      </c>
    </row>
    <row r="13" spans="1:26" ht="14.85" customHeight="1" x14ac:dyDescent="0.35">
      <c r="A13" s="45" t="s">
        <v>84</v>
      </c>
      <c r="B13" s="7">
        <f>SUM(B14:B16)</f>
        <v>0</v>
      </c>
      <c r="C13" s="11">
        <f t="shared" si="0"/>
        <v>0</v>
      </c>
      <c r="D13" s="7">
        <f>SUM(D14:D16)</f>
        <v>0</v>
      </c>
      <c r="E13" s="11">
        <f t="shared" si="2"/>
        <v>0</v>
      </c>
      <c r="F13" s="7">
        <f>SUM(F14:F16)</f>
        <v>0</v>
      </c>
      <c r="G13" s="11">
        <f t="shared" si="3"/>
        <v>0</v>
      </c>
      <c r="H13" s="7">
        <f>SUM(H14:H16)</f>
        <v>0</v>
      </c>
      <c r="I13" s="11">
        <f t="shared" si="4"/>
        <v>0</v>
      </c>
      <c r="J13" s="7">
        <f>SUM(J14:J16)</f>
        <v>0</v>
      </c>
      <c r="K13" s="11">
        <f t="shared" si="5"/>
        <v>0</v>
      </c>
    </row>
    <row r="14" spans="1:26" ht="14.85" customHeight="1" x14ac:dyDescent="0.35">
      <c r="A14" s="46" t="s">
        <v>4</v>
      </c>
      <c r="B14" s="7">
        <f>'TAB1'!B17</f>
        <v>0</v>
      </c>
      <c r="C14" s="11">
        <f t="shared" si="0"/>
        <v>0</v>
      </c>
      <c r="D14" s="7">
        <f>'TAB1'!D17</f>
        <v>0</v>
      </c>
      <c r="E14" s="11">
        <f t="shared" si="2"/>
        <v>0</v>
      </c>
      <c r="F14" s="7">
        <f>'TAB1'!F17</f>
        <v>0</v>
      </c>
      <c r="G14" s="11">
        <f t="shared" si="3"/>
        <v>0</v>
      </c>
      <c r="H14" s="7">
        <f>'TAB1'!H17</f>
        <v>0</v>
      </c>
      <c r="I14" s="11">
        <f t="shared" si="4"/>
        <v>0</v>
      </c>
      <c r="J14" s="7">
        <f>'TAB1'!J17</f>
        <v>0</v>
      </c>
      <c r="K14" s="11">
        <f t="shared" si="5"/>
        <v>0</v>
      </c>
    </row>
    <row r="15" spans="1:26" ht="14.85" customHeight="1" x14ac:dyDescent="0.35">
      <c r="A15" s="46" t="s">
        <v>16</v>
      </c>
      <c r="B15" s="7">
        <f>'TAB1'!B18</f>
        <v>0</v>
      </c>
      <c r="C15" s="11">
        <f t="shared" si="0"/>
        <v>0</v>
      </c>
      <c r="D15" s="7">
        <f>'TAB1'!D18</f>
        <v>0</v>
      </c>
      <c r="E15" s="11">
        <f t="shared" si="2"/>
        <v>0</v>
      </c>
      <c r="F15" s="7">
        <f>'TAB1'!F18</f>
        <v>0</v>
      </c>
      <c r="G15" s="11">
        <f t="shared" si="3"/>
        <v>0</v>
      </c>
      <c r="H15" s="7">
        <f>'TAB1'!H18</f>
        <v>0</v>
      </c>
      <c r="I15" s="11">
        <f t="shared" si="4"/>
        <v>0</v>
      </c>
      <c r="J15" s="7">
        <f>'TAB1'!J18</f>
        <v>0</v>
      </c>
      <c r="K15" s="11">
        <f t="shared" si="5"/>
        <v>0</v>
      </c>
    </row>
    <row r="16" spans="1:26" ht="14.85" customHeight="1" x14ac:dyDescent="0.35">
      <c r="A16" s="46" t="s">
        <v>37</v>
      </c>
      <c r="B16" s="7">
        <f>'TAB1'!B19</f>
        <v>0</v>
      </c>
      <c r="C16" s="11">
        <f t="shared" si="0"/>
        <v>0</v>
      </c>
      <c r="D16" s="7">
        <f>'TAB1'!D19</f>
        <v>0</v>
      </c>
      <c r="E16" s="11">
        <f t="shared" si="2"/>
        <v>0</v>
      </c>
      <c r="F16" s="7">
        <f>'TAB1'!F19</f>
        <v>0</v>
      </c>
      <c r="G16" s="11">
        <f t="shared" si="3"/>
        <v>0</v>
      </c>
      <c r="H16" s="7">
        <f>'TAB1'!H19</f>
        <v>0</v>
      </c>
      <c r="I16" s="11">
        <f t="shared" si="4"/>
        <v>0</v>
      </c>
      <c r="J16" s="7">
        <f>'TAB1'!J19</f>
        <v>0</v>
      </c>
      <c r="K16" s="11">
        <f t="shared" si="5"/>
        <v>0</v>
      </c>
    </row>
    <row r="17" spans="1:11" ht="14.85" customHeight="1" x14ac:dyDescent="0.35">
      <c r="A17" s="45" t="s">
        <v>85</v>
      </c>
      <c r="B17" s="7">
        <f>'TAB1'!B36+'TAB1'!B40</f>
        <v>0</v>
      </c>
      <c r="C17" s="11">
        <f t="shared" si="0"/>
        <v>0</v>
      </c>
      <c r="D17" s="7">
        <f>'TAB1'!D36+'TAB1'!D40</f>
        <v>0</v>
      </c>
      <c r="E17" s="11">
        <f>IFERROR(D17/$B17,0)</f>
        <v>0</v>
      </c>
      <c r="F17" s="7">
        <f>'TAB1'!F36+'TAB1'!F40</f>
        <v>0</v>
      </c>
      <c r="G17" s="11">
        <f t="shared" si="3"/>
        <v>0</v>
      </c>
      <c r="H17" s="7">
        <f>'TAB1'!H36+'TAB1'!H40</f>
        <v>0</v>
      </c>
      <c r="I17" s="11">
        <f t="shared" si="4"/>
        <v>0</v>
      </c>
      <c r="J17" s="7">
        <f>'TAB1'!J36+'TAB1'!J40</f>
        <v>0</v>
      </c>
      <c r="K17" s="11">
        <f t="shared" si="5"/>
        <v>0</v>
      </c>
    </row>
    <row r="18" spans="1:11" ht="14.85" customHeight="1" x14ac:dyDescent="0.35">
      <c r="A18" s="43" t="s">
        <v>218</v>
      </c>
      <c r="B18" s="12">
        <f>SUM(B11:B13,B17)</f>
        <v>0</v>
      </c>
      <c r="C18" s="13">
        <f t="shared" si="0"/>
        <v>0</v>
      </c>
      <c r="D18" s="12">
        <f>SUM(D11:D13,D17)</f>
        <v>0</v>
      </c>
      <c r="E18" s="13">
        <f t="shared" si="2"/>
        <v>0</v>
      </c>
      <c r="F18" s="12">
        <f>SUM(F11:F13,F17)</f>
        <v>0</v>
      </c>
      <c r="G18" s="13">
        <f>IFERROR(F18/$B18,0)</f>
        <v>0</v>
      </c>
      <c r="H18" s="12">
        <f>SUM(H11:H13,H17)</f>
        <v>0</v>
      </c>
      <c r="I18" s="13">
        <f t="shared" si="4"/>
        <v>0</v>
      </c>
      <c r="J18" s="12">
        <f>SUM(J11:J13,J17)</f>
        <v>0</v>
      </c>
      <c r="K18" s="44">
        <f t="shared" si="5"/>
        <v>0</v>
      </c>
    </row>
    <row r="21" spans="1:11" ht="22.2" x14ac:dyDescent="0.45">
      <c r="A21" s="557" t="s">
        <v>368</v>
      </c>
      <c r="B21" s="557"/>
      <c r="C21" s="557"/>
      <c r="D21" s="557"/>
      <c r="E21" s="557"/>
      <c r="F21" s="557"/>
      <c r="G21" s="557"/>
      <c r="H21" s="557"/>
      <c r="I21" s="557"/>
      <c r="J21" s="557"/>
      <c r="K21" s="544"/>
    </row>
    <row r="22" spans="1:11" x14ac:dyDescent="0.35">
      <c r="A22" s="558" t="s">
        <v>0</v>
      </c>
      <c r="B22" s="559" t="s">
        <v>17</v>
      </c>
      <c r="C22" s="560"/>
      <c r="D22" s="561" t="s">
        <v>5</v>
      </c>
      <c r="E22" s="562"/>
      <c r="F22" s="561" t="s">
        <v>6</v>
      </c>
      <c r="G22" s="562"/>
      <c r="H22" s="561" t="s">
        <v>7</v>
      </c>
      <c r="I22" s="562"/>
      <c r="J22" s="561" t="s">
        <v>8</v>
      </c>
      <c r="K22" s="563"/>
    </row>
    <row r="23" spans="1:11" x14ac:dyDescent="0.35">
      <c r="A23" s="558"/>
      <c r="B23" s="6" t="s">
        <v>9</v>
      </c>
      <c r="C23" s="6" t="s">
        <v>10</v>
      </c>
      <c r="D23" s="6" t="s">
        <v>9</v>
      </c>
      <c r="E23" s="6" t="s">
        <v>10</v>
      </c>
      <c r="F23" s="6" t="s">
        <v>9</v>
      </c>
      <c r="G23" s="6" t="s">
        <v>10</v>
      </c>
      <c r="H23" s="6" t="s">
        <v>9</v>
      </c>
      <c r="I23" s="6" t="s">
        <v>10</v>
      </c>
      <c r="J23" s="6" t="s">
        <v>9</v>
      </c>
      <c r="K23" s="15" t="s">
        <v>10</v>
      </c>
    </row>
    <row r="24" spans="1:11" x14ac:dyDescent="0.35">
      <c r="A24" s="235" t="s">
        <v>38</v>
      </c>
      <c r="B24" s="336">
        <f>'TAB1'!B80</f>
        <v>0</v>
      </c>
      <c r="C24" s="235"/>
      <c r="D24" s="336">
        <f>'TAB1'!D80</f>
        <v>0</v>
      </c>
      <c r="E24" s="235">
        <f>IFERROR(D24/$B24,0)</f>
        <v>0</v>
      </c>
      <c r="F24" s="336">
        <f>'TAB1'!F80</f>
        <v>0</v>
      </c>
      <c r="G24" s="235">
        <f>IFERROR(F24/$B24,0)</f>
        <v>0</v>
      </c>
      <c r="H24" s="336">
        <f>'TAB1'!H80</f>
        <v>0</v>
      </c>
      <c r="I24" s="235">
        <f>IFERROR(H24/$B24,0)</f>
        <v>0</v>
      </c>
      <c r="J24" s="336">
        <f>'TAB1'!J80</f>
        <v>0</v>
      </c>
      <c r="K24" s="235">
        <f>IFERROR(J24/$B24,0)</f>
        <v>0</v>
      </c>
    </row>
    <row r="25" spans="1:11" x14ac:dyDescent="0.35">
      <c r="A25" s="234" t="s">
        <v>217</v>
      </c>
      <c r="B25" s="7">
        <f>SUM(D25,F25,H25,J25)</f>
        <v>0</v>
      </c>
      <c r="C25" s="42">
        <f>IFERROR(B25/$B$8,0)</f>
        <v>0</v>
      </c>
      <c r="D25" s="7">
        <f>'TAB5'!E23*-1</f>
        <v>0</v>
      </c>
      <c r="E25" s="42">
        <f>IFERROR(D25/$B25,0)</f>
        <v>0</v>
      </c>
      <c r="F25" s="7">
        <f>'TAB5'!H23*-1</f>
        <v>0</v>
      </c>
      <c r="G25" s="42">
        <f>IFERROR(F25/$B25,0)</f>
        <v>0</v>
      </c>
      <c r="H25" s="7">
        <f>'TAB5'!K23*-1</f>
        <v>0</v>
      </c>
      <c r="I25" s="42">
        <f>IFERROR(H25/$B25,0)</f>
        <v>0</v>
      </c>
      <c r="J25" s="7">
        <f>'TAB5'!N23*-1</f>
        <v>0</v>
      </c>
      <c r="K25" s="42">
        <f>IFERROR(J25/$B25,0)</f>
        <v>0</v>
      </c>
    </row>
    <row r="26" spans="1:11" ht="24" x14ac:dyDescent="0.35">
      <c r="A26" s="236" t="s">
        <v>215</v>
      </c>
      <c r="B26" s="237">
        <f>SUM(B24:B25)</f>
        <v>0</v>
      </c>
      <c r="C26" s="238">
        <f>IFERROR(B26/$B$8,0)</f>
        <v>0</v>
      </c>
      <c r="D26" s="237">
        <f>SUM(D24:D25)</f>
        <v>0</v>
      </c>
      <c r="E26" s="238">
        <f>IFERROR(D26/$B26,0)</f>
        <v>0</v>
      </c>
      <c r="F26" s="237">
        <f>SUM(F24:F25)</f>
        <v>0</v>
      </c>
      <c r="G26" s="238">
        <f>IFERROR(F26/$B26,0)</f>
        <v>0</v>
      </c>
      <c r="H26" s="237">
        <f>SUM(H24:H25)</f>
        <v>0</v>
      </c>
      <c r="I26" s="238">
        <f>IFERROR(H26/$B26,0)</f>
        <v>0</v>
      </c>
      <c r="J26" s="237">
        <f>SUM(J24:J25)</f>
        <v>0</v>
      </c>
      <c r="K26" s="238">
        <f>IFERROR(J26/$B26,0)</f>
        <v>0</v>
      </c>
    </row>
    <row r="27" spans="1:11" x14ac:dyDescent="0.35">
      <c r="A27" s="45" t="s">
        <v>83</v>
      </c>
      <c r="B27" s="7">
        <f>B24-SUM(B28:B29,B33)+B25</f>
        <v>0</v>
      </c>
      <c r="C27" s="11">
        <f t="shared" ref="C27:C34" si="6">IFERROR(B27/$B$10,0)</f>
        <v>0</v>
      </c>
      <c r="D27" s="7">
        <f>D24-SUM(D28:D29,D33)+D25</f>
        <v>0</v>
      </c>
      <c r="E27" s="11">
        <f>IFERROR(D27/$B27,0)</f>
        <v>0</v>
      </c>
      <c r="F27" s="7">
        <f>F24-SUM(F28:F29,F33)+F25</f>
        <v>0</v>
      </c>
      <c r="G27" s="11">
        <f t="shared" ref="G27:G33" si="7">IFERROR(F27/$B27,0)</f>
        <v>0</v>
      </c>
      <c r="H27" s="7">
        <f>H24-SUM(H28:H29,H33)+H25</f>
        <v>0</v>
      </c>
      <c r="I27" s="11">
        <f>IFERROR(H27/$B27,0)</f>
        <v>0</v>
      </c>
      <c r="J27" s="7">
        <f>J24-SUM(J28:J29,J33)+J25</f>
        <v>0</v>
      </c>
      <c r="K27" s="11">
        <f>IFERROR(J27/$B27,0)</f>
        <v>0</v>
      </c>
    </row>
    <row r="28" spans="1:11" x14ac:dyDescent="0.35">
      <c r="A28" s="45" t="s">
        <v>86</v>
      </c>
      <c r="B28" s="7">
        <f>SUM('TAB1'!B49,'TAB1'!B61,'TAB1'!B74)</f>
        <v>0</v>
      </c>
      <c r="C28" s="11">
        <f t="shared" si="6"/>
        <v>0</v>
      </c>
      <c r="D28" s="7">
        <f>SUM('TAB1'!D49,'TAB1'!D61,'TAB1'!D74)</f>
        <v>0</v>
      </c>
      <c r="E28" s="11">
        <f t="shared" ref="E28:E32" si="8">IFERROR(D28/$B28,0)</f>
        <v>0</v>
      </c>
      <c r="F28" s="7">
        <f>SUM('TAB1'!F49,'TAB1'!F61,'TAB1'!F74)</f>
        <v>0</v>
      </c>
      <c r="G28" s="11">
        <f t="shared" si="7"/>
        <v>0</v>
      </c>
      <c r="H28" s="7">
        <f>SUM('TAB1'!H49,'TAB1'!H61,'TAB1'!H74)</f>
        <v>0</v>
      </c>
      <c r="I28" s="11">
        <f t="shared" ref="I28:I34" si="9">IFERROR(H28/$B28,0)</f>
        <v>0</v>
      </c>
      <c r="J28" s="7">
        <f>SUM('TAB1'!J49,'TAB1'!J61,'TAB1'!J74)</f>
        <v>0</v>
      </c>
      <c r="K28" s="11">
        <f t="shared" ref="K28:K34" si="10">IFERROR(J28/$B28,0)</f>
        <v>0</v>
      </c>
    </row>
    <row r="29" spans="1:11" x14ac:dyDescent="0.35">
      <c r="A29" s="45" t="s">
        <v>84</v>
      </c>
      <c r="B29" s="7">
        <f>SUM(B30:B32)</f>
        <v>0</v>
      </c>
      <c r="C29" s="11">
        <f t="shared" si="6"/>
        <v>0</v>
      </c>
      <c r="D29" s="7">
        <f>SUM(D30:D32)</f>
        <v>0</v>
      </c>
      <c r="E29" s="11">
        <f t="shared" si="8"/>
        <v>0</v>
      </c>
      <c r="F29" s="7">
        <f>SUM(F30:F32)</f>
        <v>0</v>
      </c>
      <c r="G29" s="11">
        <f t="shared" si="7"/>
        <v>0</v>
      </c>
      <c r="H29" s="7">
        <f>SUM(H30:H32)</f>
        <v>0</v>
      </c>
      <c r="I29" s="11">
        <f t="shared" si="9"/>
        <v>0</v>
      </c>
      <c r="J29" s="7">
        <f>SUM(J30:J32)</f>
        <v>0</v>
      </c>
      <c r="K29" s="11">
        <f t="shared" si="10"/>
        <v>0</v>
      </c>
    </row>
    <row r="30" spans="1:11" x14ac:dyDescent="0.35">
      <c r="A30" s="46" t="s">
        <v>4</v>
      </c>
      <c r="B30" s="7">
        <f>'TAB1'!B56</f>
        <v>0</v>
      </c>
      <c r="C30" s="11">
        <f t="shared" si="6"/>
        <v>0</v>
      </c>
      <c r="D30" s="7">
        <f>'TAB1'!D56</f>
        <v>0</v>
      </c>
      <c r="E30" s="11">
        <f t="shared" si="8"/>
        <v>0</v>
      </c>
      <c r="F30" s="7">
        <f>'TAB1'!F56</f>
        <v>0</v>
      </c>
      <c r="G30" s="11">
        <f t="shared" si="7"/>
        <v>0</v>
      </c>
      <c r="H30" s="7">
        <f>'TAB1'!H56</f>
        <v>0</v>
      </c>
      <c r="I30" s="11">
        <f t="shared" si="9"/>
        <v>0</v>
      </c>
      <c r="J30" s="7">
        <f>'TAB1'!J56</f>
        <v>0</v>
      </c>
      <c r="K30" s="11">
        <f t="shared" si="10"/>
        <v>0</v>
      </c>
    </row>
    <row r="31" spans="1:11" x14ac:dyDescent="0.35">
      <c r="A31" s="46" t="s">
        <v>16</v>
      </c>
      <c r="B31" s="7">
        <f>'TAB1'!B57</f>
        <v>0</v>
      </c>
      <c r="C31" s="11">
        <f t="shared" si="6"/>
        <v>0</v>
      </c>
      <c r="D31" s="7">
        <f>'TAB1'!D57</f>
        <v>0</v>
      </c>
      <c r="E31" s="11">
        <f t="shared" si="8"/>
        <v>0</v>
      </c>
      <c r="F31" s="7">
        <f>'TAB1'!F57</f>
        <v>0</v>
      </c>
      <c r="G31" s="11">
        <f t="shared" si="7"/>
        <v>0</v>
      </c>
      <c r="H31" s="7">
        <f>'TAB1'!H57</f>
        <v>0</v>
      </c>
      <c r="I31" s="11">
        <f t="shared" si="9"/>
        <v>0</v>
      </c>
      <c r="J31" s="7">
        <f>'TAB1'!J57</f>
        <v>0</v>
      </c>
      <c r="K31" s="11">
        <f t="shared" si="10"/>
        <v>0</v>
      </c>
    </row>
    <row r="32" spans="1:11" x14ac:dyDescent="0.35">
      <c r="A32" s="46" t="s">
        <v>37</v>
      </c>
      <c r="B32" s="7">
        <f>'TAB1'!B58</f>
        <v>0</v>
      </c>
      <c r="C32" s="11">
        <f t="shared" si="6"/>
        <v>0</v>
      </c>
      <c r="D32" s="7">
        <f>'TAB1'!D58</f>
        <v>0</v>
      </c>
      <c r="E32" s="11">
        <f t="shared" si="8"/>
        <v>0</v>
      </c>
      <c r="F32" s="7">
        <f>'TAB1'!F58</f>
        <v>0</v>
      </c>
      <c r="G32" s="11">
        <f t="shared" si="7"/>
        <v>0</v>
      </c>
      <c r="H32" s="7">
        <f>'TAB1'!H58</f>
        <v>0</v>
      </c>
      <c r="I32" s="11">
        <f t="shared" si="9"/>
        <v>0</v>
      </c>
      <c r="J32" s="7">
        <f>'TAB1'!J58</f>
        <v>0</v>
      </c>
      <c r="K32" s="11">
        <f t="shared" si="10"/>
        <v>0</v>
      </c>
    </row>
    <row r="33" spans="1:11" x14ac:dyDescent="0.35">
      <c r="A33" s="45" t="s">
        <v>85</v>
      </c>
      <c r="B33" s="7">
        <f>'TAB1'!B75+'TAB1'!B79</f>
        <v>0</v>
      </c>
      <c r="C33" s="11">
        <f t="shared" si="6"/>
        <v>0</v>
      </c>
      <c r="D33" s="7">
        <f>'TAB1'!D75+'TAB1'!D79</f>
        <v>0</v>
      </c>
      <c r="E33" s="11">
        <f>IFERROR(D33/$B33,0)</f>
        <v>0</v>
      </c>
      <c r="F33" s="7">
        <f>'TAB1'!F75+'TAB1'!F79</f>
        <v>0</v>
      </c>
      <c r="G33" s="11">
        <f t="shared" si="7"/>
        <v>0</v>
      </c>
      <c r="H33" s="7">
        <f>'TAB1'!H75+'TAB1'!H79</f>
        <v>0</v>
      </c>
      <c r="I33" s="11">
        <f t="shared" si="9"/>
        <v>0</v>
      </c>
      <c r="J33" s="7">
        <f>'TAB1'!J75+'TAB1'!J79</f>
        <v>0</v>
      </c>
      <c r="K33" s="11">
        <f t="shared" si="10"/>
        <v>0</v>
      </c>
    </row>
    <row r="34" spans="1:11" x14ac:dyDescent="0.35">
      <c r="A34" s="43" t="s">
        <v>218</v>
      </c>
      <c r="B34" s="12">
        <f>SUM(B27:B29,B33)</f>
        <v>0</v>
      </c>
      <c r="C34" s="13">
        <f t="shared" si="6"/>
        <v>0</v>
      </c>
      <c r="D34" s="12">
        <f>SUM(D27:D29,D33)</f>
        <v>0</v>
      </c>
      <c r="E34" s="13">
        <f t="shared" ref="E34" si="11">IFERROR(D34/$B34,0)</f>
        <v>0</v>
      </c>
      <c r="F34" s="12">
        <f>SUM(F27:F29,F33)</f>
        <v>0</v>
      </c>
      <c r="G34" s="13">
        <f>IFERROR(F34/$B34,0)</f>
        <v>0</v>
      </c>
      <c r="H34" s="12">
        <f>SUM(H27:H29,H33)</f>
        <v>0</v>
      </c>
      <c r="I34" s="13">
        <f t="shared" si="9"/>
        <v>0</v>
      </c>
      <c r="J34" s="12">
        <f>SUM(J27:J29,J33)</f>
        <v>0</v>
      </c>
      <c r="K34" s="44">
        <f t="shared" si="10"/>
        <v>0</v>
      </c>
    </row>
    <row r="37" spans="1:11" ht="22.2" x14ac:dyDescent="0.45">
      <c r="A37" s="557" t="s">
        <v>369</v>
      </c>
      <c r="B37" s="557"/>
      <c r="C37" s="557"/>
      <c r="D37" s="557"/>
      <c r="E37" s="557"/>
      <c r="F37" s="557"/>
      <c r="G37" s="557"/>
      <c r="H37" s="557"/>
      <c r="I37" s="557"/>
      <c r="J37" s="557"/>
      <c r="K37" s="544"/>
    </row>
    <row r="38" spans="1:11" x14ac:dyDescent="0.35">
      <c r="A38" s="558" t="s">
        <v>0</v>
      </c>
      <c r="B38" s="559" t="s">
        <v>17</v>
      </c>
      <c r="C38" s="560"/>
      <c r="D38" s="561" t="s">
        <v>5</v>
      </c>
      <c r="E38" s="562"/>
      <c r="F38" s="561" t="s">
        <v>6</v>
      </c>
      <c r="G38" s="562"/>
      <c r="H38" s="561" t="s">
        <v>7</v>
      </c>
      <c r="I38" s="562"/>
      <c r="J38" s="561" t="s">
        <v>8</v>
      </c>
      <c r="K38" s="563"/>
    </row>
    <row r="39" spans="1:11" x14ac:dyDescent="0.35">
      <c r="A39" s="558"/>
      <c r="B39" s="6" t="s">
        <v>9</v>
      </c>
      <c r="C39" s="6" t="s">
        <v>10</v>
      </c>
      <c r="D39" s="6" t="s">
        <v>9</v>
      </c>
      <c r="E39" s="6" t="s">
        <v>10</v>
      </c>
      <c r="F39" s="6" t="s">
        <v>9</v>
      </c>
      <c r="G39" s="6" t="s">
        <v>10</v>
      </c>
      <c r="H39" s="6" t="s">
        <v>9</v>
      </c>
      <c r="I39" s="6" t="s">
        <v>10</v>
      </c>
      <c r="J39" s="6" t="s">
        <v>9</v>
      </c>
      <c r="K39" s="15" t="s">
        <v>10</v>
      </c>
    </row>
    <row r="40" spans="1:11" x14ac:dyDescent="0.35">
      <c r="A40" s="235" t="s">
        <v>38</v>
      </c>
      <c r="B40" s="336">
        <f>'TAB1'!B119</f>
        <v>0</v>
      </c>
      <c r="C40" s="235"/>
      <c r="D40" s="336">
        <f>'TAB1'!D119</f>
        <v>0</v>
      </c>
      <c r="E40" s="235">
        <f>IFERROR(D40/$B40,0)</f>
        <v>0</v>
      </c>
      <c r="F40" s="336">
        <f>'TAB1'!F119</f>
        <v>0</v>
      </c>
      <c r="G40" s="235">
        <f>IFERROR(F40/$B40,0)</f>
        <v>0</v>
      </c>
      <c r="H40" s="336">
        <f>'TAB1'!H119</f>
        <v>0</v>
      </c>
      <c r="I40" s="235">
        <f>IFERROR(H40/$B40,0)</f>
        <v>0</v>
      </c>
      <c r="J40" s="336">
        <f>'TAB1'!J119</f>
        <v>0</v>
      </c>
      <c r="K40" s="235">
        <f>IFERROR(J40/$B40,0)</f>
        <v>0</v>
      </c>
    </row>
    <row r="41" spans="1:11" x14ac:dyDescent="0.35">
      <c r="A41" s="234" t="s">
        <v>217</v>
      </c>
      <c r="B41" s="7">
        <f>SUM(D41,F41,H41,J41)</f>
        <v>0</v>
      </c>
      <c r="C41" s="42">
        <f>IFERROR(B41/$B$8,0)</f>
        <v>0</v>
      </c>
      <c r="D41" s="7">
        <f>'TAB5'!E33*-1</f>
        <v>0</v>
      </c>
      <c r="E41" s="42">
        <f>IFERROR(D41/$B41,0)</f>
        <v>0</v>
      </c>
      <c r="F41" s="7">
        <f>'TAB5'!H33*-1</f>
        <v>0</v>
      </c>
      <c r="G41" s="42">
        <f>IFERROR(F41/$B41,0)</f>
        <v>0</v>
      </c>
      <c r="H41" s="7">
        <f>'TAB5'!K33*-1</f>
        <v>0</v>
      </c>
      <c r="I41" s="42">
        <f>IFERROR(H41/$B41,0)</f>
        <v>0</v>
      </c>
      <c r="J41" s="7">
        <f>'TAB5'!N33*-1</f>
        <v>0</v>
      </c>
      <c r="K41" s="42">
        <f>IFERROR(J41/$B41,0)</f>
        <v>0</v>
      </c>
    </row>
    <row r="42" spans="1:11" ht="24" x14ac:dyDescent="0.35">
      <c r="A42" s="236" t="s">
        <v>215</v>
      </c>
      <c r="B42" s="237">
        <f>SUM(B40:B41)</f>
        <v>0</v>
      </c>
      <c r="C42" s="238">
        <f>IFERROR(B42/$B$8,0)</f>
        <v>0</v>
      </c>
      <c r="D42" s="237">
        <f>SUM(D40:D41)</f>
        <v>0</v>
      </c>
      <c r="E42" s="238">
        <f>IFERROR(D42/$B42,0)</f>
        <v>0</v>
      </c>
      <c r="F42" s="237">
        <f>SUM(F40:F41)</f>
        <v>0</v>
      </c>
      <c r="G42" s="238">
        <f>IFERROR(F42/$B42,0)</f>
        <v>0</v>
      </c>
      <c r="H42" s="237">
        <f>SUM(H40:H41)</f>
        <v>0</v>
      </c>
      <c r="I42" s="238">
        <f>IFERROR(H42/$B42,0)</f>
        <v>0</v>
      </c>
      <c r="J42" s="237">
        <f>SUM(J40:J41)</f>
        <v>0</v>
      </c>
      <c r="K42" s="238">
        <f>IFERROR(J42/$B42,0)</f>
        <v>0</v>
      </c>
    </row>
    <row r="43" spans="1:11" x14ac:dyDescent="0.35">
      <c r="A43" s="45" t="s">
        <v>83</v>
      </c>
      <c r="B43" s="7">
        <f>B40-SUM(B44:B45,B49)+B41</f>
        <v>0</v>
      </c>
      <c r="C43" s="11">
        <f t="shared" ref="C43:C50" si="12">IFERROR(B43/$B$10,0)</f>
        <v>0</v>
      </c>
      <c r="D43" s="7">
        <f>D40-SUM(D44:D45,D49)+D41</f>
        <v>0</v>
      </c>
      <c r="E43" s="11">
        <f>IFERROR(D43/$B43,0)</f>
        <v>0</v>
      </c>
      <c r="F43" s="7">
        <f>F40-SUM(F44:F45,F49)+F41</f>
        <v>0</v>
      </c>
      <c r="G43" s="11">
        <f t="shared" ref="G43:G49" si="13">IFERROR(F43/$B43,0)</f>
        <v>0</v>
      </c>
      <c r="H43" s="7">
        <f>H40-SUM(H44:H45,H49)+H41</f>
        <v>0</v>
      </c>
      <c r="I43" s="11">
        <f>IFERROR(H43/$B43,0)</f>
        <v>0</v>
      </c>
      <c r="J43" s="7">
        <f>J40-SUM(J44:J45,J49)+J41</f>
        <v>0</v>
      </c>
      <c r="K43" s="11">
        <f>IFERROR(J43/$B43,0)</f>
        <v>0</v>
      </c>
    </row>
    <row r="44" spans="1:11" x14ac:dyDescent="0.35">
      <c r="A44" s="45" t="s">
        <v>86</v>
      </c>
      <c r="B44" s="7">
        <f>SUM('TAB1'!B88,'TAB1'!B100,'TAB1'!B113)</f>
        <v>0</v>
      </c>
      <c r="C44" s="11">
        <f t="shared" si="12"/>
        <v>0</v>
      </c>
      <c r="D44" s="7">
        <f>SUM('TAB1'!D88,'TAB1'!D100,'TAB1'!D113)</f>
        <v>0</v>
      </c>
      <c r="E44" s="11">
        <f t="shared" ref="E44:E48" si="14">IFERROR(D44/$B44,0)</f>
        <v>0</v>
      </c>
      <c r="F44" s="7">
        <f>SUM('TAB1'!F88,'TAB1'!F100,'TAB1'!F113)</f>
        <v>0</v>
      </c>
      <c r="G44" s="11">
        <f t="shared" si="13"/>
        <v>0</v>
      </c>
      <c r="H44" s="7">
        <f>SUM('TAB1'!H88,'TAB1'!H100,'TAB1'!H113)</f>
        <v>0</v>
      </c>
      <c r="I44" s="11">
        <f t="shared" ref="I44:I50" si="15">IFERROR(H44/$B44,0)</f>
        <v>0</v>
      </c>
      <c r="J44" s="7">
        <f>SUM('TAB1'!J88,'TAB1'!J100,'TAB1'!J113)</f>
        <v>0</v>
      </c>
      <c r="K44" s="11">
        <f t="shared" ref="K44:K50" si="16">IFERROR(J44/$B44,0)</f>
        <v>0</v>
      </c>
    </row>
    <row r="45" spans="1:11" x14ac:dyDescent="0.35">
      <c r="A45" s="45" t="s">
        <v>84</v>
      </c>
      <c r="B45" s="7">
        <f>SUM(B46:B48)</f>
        <v>0</v>
      </c>
      <c r="C45" s="11">
        <f t="shared" si="12"/>
        <v>0</v>
      </c>
      <c r="D45" s="7">
        <f>SUM(D46:D48)</f>
        <v>0</v>
      </c>
      <c r="E45" s="11">
        <f t="shared" si="14"/>
        <v>0</v>
      </c>
      <c r="F45" s="7">
        <f>SUM(F46:F48)</f>
        <v>0</v>
      </c>
      <c r="G45" s="11">
        <f t="shared" si="13"/>
        <v>0</v>
      </c>
      <c r="H45" s="7">
        <f>SUM(H46:H48)</f>
        <v>0</v>
      </c>
      <c r="I45" s="11">
        <f t="shared" si="15"/>
        <v>0</v>
      </c>
      <c r="J45" s="7">
        <f>SUM(J46:J48)</f>
        <v>0</v>
      </c>
      <c r="K45" s="11">
        <f t="shared" si="16"/>
        <v>0</v>
      </c>
    </row>
    <row r="46" spans="1:11" x14ac:dyDescent="0.35">
      <c r="A46" s="46" t="s">
        <v>4</v>
      </c>
      <c r="B46" s="7">
        <f>'TAB1'!B95</f>
        <v>0</v>
      </c>
      <c r="C46" s="11">
        <f t="shared" si="12"/>
        <v>0</v>
      </c>
      <c r="D46" s="7">
        <f>'TAB1'!D95</f>
        <v>0</v>
      </c>
      <c r="E46" s="11">
        <f t="shared" si="14"/>
        <v>0</v>
      </c>
      <c r="F46" s="7">
        <f>'TAB1'!F95</f>
        <v>0</v>
      </c>
      <c r="G46" s="11">
        <f t="shared" si="13"/>
        <v>0</v>
      </c>
      <c r="H46" s="7">
        <f>'TAB1'!H95</f>
        <v>0</v>
      </c>
      <c r="I46" s="11">
        <f t="shared" si="15"/>
        <v>0</v>
      </c>
      <c r="J46" s="7">
        <f>'TAB1'!J95</f>
        <v>0</v>
      </c>
      <c r="K46" s="11">
        <f t="shared" si="16"/>
        <v>0</v>
      </c>
    </row>
    <row r="47" spans="1:11" x14ac:dyDescent="0.35">
      <c r="A47" s="46" t="s">
        <v>16</v>
      </c>
      <c r="B47" s="7">
        <f>'TAB1'!B96</f>
        <v>0</v>
      </c>
      <c r="C47" s="11">
        <f t="shared" si="12"/>
        <v>0</v>
      </c>
      <c r="D47" s="7">
        <f>'TAB1'!D96</f>
        <v>0</v>
      </c>
      <c r="E47" s="11">
        <f t="shared" si="14"/>
        <v>0</v>
      </c>
      <c r="F47" s="7">
        <f>'TAB1'!F96</f>
        <v>0</v>
      </c>
      <c r="G47" s="11">
        <f t="shared" si="13"/>
        <v>0</v>
      </c>
      <c r="H47" s="7">
        <f>'TAB1'!H96</f>
        <v>0</v>
      </c>
      <c r="I47" s="11">
        <f t="shared" si="15"/>
        <v>0</v>
      </c>
      <c r="J47" s="7">
        <f>'TAB1'!J96</f>
        <v>0</v>
      </c>
      <c r="K47" s="11">
        <f t="shared" si="16"/>
        <v>0</v>
      </c>
    </row>
    <row r="48" spans="1:11" x14ac:dyDescent="0.35">
      <c r="A48" s="46" t="s">
        <v>37</v>
      </c>
      <c r="B48" s="7">
        <f>'TAB1'!B97</f>
        <v>0</v>
      </c>
      <c r="C48" s="11">
        <f t="shared" si="12"/>
        <v>0</v>
      </c>
      <c r="D48" s="7">
        <f>'TAB1'!D97</f>
        <v>0</v>
      </c>
      <c r="E48" s="11">
        <f t="shared" si="14"/>
        <v>0</v>
      </c>
      <c r="F48" s="7">
        <f>'TAB1'!F97</f>
        <v>0</v>
      </c>
      <c r="G48" s="11">
        <f t="shared" si="13"/>
        <v>0</v>
      </c>
      <c r="H48" s="7">
        <f>'TAB1'!H97</f>
        <v>0</v>
      </c>
      <c r="I48" s="11">
        <f t="shared" si="15"/>
        <v>0</v>
      </c>
      <c r="J48" s="7">
        <f>'TAB1'!J97</f>
        <v>0</v>
      </c>
      <c r="K48" s="11">
        <f t="shared" si="16"/>
        <v>0</v>
      </c>
    </row>
    <row r="49" spans="1:11" x14ac:dyDescent="0.35">
      <c r="A49" s="45" t="s">
        <v>85</v>
      </c>
      <c r="B49" s="7">
        <f>'TAB1'!B114+'TAB1'!B118</f>
        <v>0</v>
      </c>
      <c r="C49" s="11">
        <f t="shared" si="12"/>
        <v>0</v>
      </c>
      <c r="D49" s="7">
        <f>'TAB1'!D114+'TAB1'!D118</f>
        <v>0</v>
      </c>
      <c r="E49" s="11">
        <f>IFERROR(D49/$B49,0)</f>
        <v>0</v>
      </c>
      <c r="F49" s="7">
        <f>'TAB1'!F114+'TAB1'!F118</f>
        <v>0</v>
      </c>
      <c r="G49" s="11">
        <f t="shared" si="13"/>
        <v>0</v>
      </c>
      <c r="H49" s="7">
        <f>'TAB1'!H114+'TAB1'!H118</f>
        <v>0</v>
      </c>
      <c r="I49" s="11">
        <f t="shared" si="15"/>
        <v>0</v>
      </c>
      <c r="J49" s="7">
        <f>'TAB1'!J114+'TAB1'!J118</f>
        <v>0</v>
      </c>
      <c r="K49" s="11">
        <f t="shared" si="16"/>
        <v>0</v>
      </c>
    </row>
    <row r="50" spans="1:11" x14ac:dyDescent="0.35">
      <c r="A50" s="43" t="s">
        <v>218</v>
      </c>
      <c r="B50" s="12">
        <f>SUM(B43:B45,B49)</f>
        <v>0</v>
      </c>
      <c r="C50" s="13">
        <f t="shared" si="12"/>
        <v>0</v>
      </c>
      <c r="D50" s="12">
        <f>SUM(D43:D45,D49)</f>
        <v>0</v>
      </c>
      <c r="E50" s="13">
        <f t="shared" ref="E50" si="17">IFERROR(D50/$B50,0)</f>
        <v>0</v>
      </c>
      <c r="F50" s="12">
        <f>SUM(F43:F45,F49)</f>
        <v>0</v>
      </c>
      <c r="G50" s="13">
        <f>IFERROR(F50/$B50,0)</f>
        <v>0</v>
      </c>
      <c r="H50" s="12">
        <f>SUM(H43:H45,H49)</f>
        <v>0</v>
      </c>
      <c r="I50" s="13">
        <f t="shared" si="15"/>
        <v>0</v>
      </c>
      <c r="J50" s="12">
        <f>SUM(J43:J45,J49)</f>
        <v>0</v>
      </c>
      <c r="K50" s="44">
        <f t="shared" si="16"/>
        <v>0</v>
      </c>
    </row>
    <row r="53" spans="1:11" ht="22.2" x14ac:dyDescent="0.45">
      <c r="A53" s="557" t="s">
        <v>370</v>
      </c>
      <c r="B53" s="557"/>
      <c r="C53" s="557"/>
      <c r="D53" s="557"/>
      <c r="E53" s="557"/>
      <c r="F53" s="557"/>
      <c r="G53" s="557"/>
      <c r="H53" s="557"/>
      <c r="I53" s="557"/>
      <c r="J53" s="557"/>
      <c r="K53" s="544"/>
    </row>
    <row r="54" spans="1:11" x14ac:dyDescent="0.35">
      <c r="A54" s="558" t="s">
        <v>0</v>
      </c>
      <c r="B54" s="559" t="s">
        <v>17</v>
      </c>
      <c r="C54" s="560"/>
      <c r="D54" s="561" t="s">
        <v>5</v>
      </c>
      <c r="E54" s="562"/>
      <c r="F54" s="561" t="s">
        <v>6</v>
      </c>
      <c r="G54" s="562"/>
      <c r="H54" s="561" t="s">
        <v>7</v>
      </c>
      <c r="I54" s="562"/>
      <c r="J54" s="561" t="s">
        <v>8</v>
      </c>
      <c r="K54" s="563"/>
    </row>
    <row r="55" spans="1:11" x14ac:dyDescent="0.35">
      <c r="A55" s="558"/>
      <c r="B55" s="6" t="s">
        <v>9</v>
      </c>
      <c r="C55" s="6" t="s">
        <v>10</v>
      </c>
      <c r="D55" s="6" t="s">
        <v>9</v>
      </c>
      <c r="E55" s="6" t="s">
        <v>10</v>
      </c>
      <c r="F55" s="6" t="s">
        <v>9</v>
      </c>
      <c r="G55" s="6" t="s">
        <v>10</v>
      </c>
      <c r="H55" s="6" t="s">
        <v>9</v>
      </c>
      <c r="I55" s="6" t="s">
        <v>10</v>
      </c>
      <c r="J55" s="6" t="s">
        <v>9</v>
      </c>
      <c r="K55" s="15" t="s">
        <v>10</v>
      </c>
    </row>
    <row r="56" spans="1:11" x14ac:dyDescent="0.35">
      <c r="A56" s="235" t="s">
        <v>38</v>
      </c>
      <c r="B56" s="336">
        <f>'TAB1'!B158</f>
        <v>0</v>
      </c>
      <c r="C56" s="235"/>
      <c r="D56" s="336">
        <f>'TAB1'!D158</f>
        <v>0</v>
      </c>
      <c r="E56" s="235">
        <f>IFERROR(D56/$B56,0)</f>
        <v>0</v>
      </c>
      <c r="F56" s="336">
        <f>'TAB1'!F158</f>
        <v>0</v>
      </c>
      <c r="G56" s="235">
        <f>IFERROR(F56/$B56,0)</f>
        <v>0</v>
      </c>
      <c r="H56" s="336">
        <f>'TAB1'!H158</f>
        <v>0</v>
      </c>
      <c r="I56" s="235">
        <f>IFERROR(H56/$B56,0)</f>
        <v>0</v>
      </c>
      <c r="J56" s="336">
        <f>'TAB1'!J158</f>
        <v>0</v>
      </c>
      <c r="K56" s="235">
        <f>IFERROR(J56/$B56,0)</f>
        <v>0</v>
      </c>
    </row>
    <row r="57" spans="1:11" x14ac:dyDescent="0.35">
      <c r="A57" s="234" t="s">
        <v>217</v>
      </c>
      <c r="B57" s="7">
        <f>SUM(D57,F57,H57,J57)</f>
        <v>0</v>
      </c>
      <c r="C57" s="42">
        <f>IFERROR(B57/$B$8,0)</f>
        <v>0</v>
      </c>
      <c r="D57" s="7">
        <f>'TAB5'!E43*-1</f>
        <v>0</v>
      </c>
      <c r="E57" s="42">
        <f>IFERROR(D57/$B57,0)</f>
        <v>0</v>
      </c>
      <c r="F57" s="7">
        <f>'TAB5'!H43*-1</f>
        <v>0</v>
      </c>
      <c r="G57" s="42">
        <f>IFERROR(F57/$B57,0)</f>
        <v>0</v>
      </c>
      <c r="H57" s="7">
        <f>'TAB5'!K43*-1</f>
        <v>0</v>
      </c>
      <c r="I57" s="42">
        <f>IFERROR(H57/$B57,0)</f>
        <v>0</v>
      </c>
      <c r="J57" s="7">
        <f>'TAB5'!N43*-1</f>
        <v>0</v>
      </c>
      <c r="K57" s="42">
        <f>IFERROR(J57/$B57,0)</f>
        <v>0</v>
      </c>
    </row>
    <row r="58" spans="1:11" ht="24" x14ac:dyDescent="0.35">
      <c r="A58" s="236" t="s">
        <v>215</v>
      </c>
      <c r="B58" s="237">
        <f>SUM(B56:B57)</f>
        <v>0</v>
      </c>
      <c r="C58" s="238">
        <f>IFERROR(B58/$B$8,0)</f>
        <v>0</v>
      </c>
      <c r="D58" s="237">
        <f>SUM(D56:D57)</f>
        <v>0</v>
      </c>
      <c r="E58" s="238">
        <f>IFERROR(D58/$B58,0)</f>
        <v>0</v>
      </c>
      <c r="F58" s="237">
        <f>SUM(F56:F57)</f>
        <v>0</v>
      </c>
      <c r="G58" s="238">
        <f>IFERROR(F58/$B58,0)</f>
        <v>0</v>
      </c>
      <c r="H58" s="237">
        <f>SUM(H56:H57)</f>
        <v>0</v>
      </c>
      <c r="I58" s="238">
        <f>IFERROR(H58/$B58,0)</f>
        <v>0</v>
      </c>
      <c r="J58" s="237">
        <f>SUM(J56:J57)</f>
        <v>0</v>
      </c>
      <c r="K58" s="238">
        <f>IFERROR(J58/$B58,0)</f>
        <v>0</v>
      </c>
    </row>
    <row r="59" spans="1:11" x14ac:dyDescent="0.35">
      <c r="A59" s="45" t="s">
        <v>83</v>
      </c>
      <c r="B59" s="7">
        <f>B56-SUM(B60:B61,B65)+B57</f>
        <v>0</v>
      </c>
      <c r="C59" s="11">
        <f t="shared" ref="C59:C66" si="18">IFERROR(B59/$B$10,0)</f>
        <v>0</v>
      </c>
      <c r="D59" s="7">
        <f>D56-SUM(D60:D61,D65)+D57</f>
        <v>0</v>
      </c>
      <c r="E59" s="11">
        <f>IFERROR(D59/$B59,0)</f>
        <v>0</v>
      </c>
      <c r="F59" s="7">
        <f>F56-SUM(F60:F61,F65)+F57</f>
        <v>0</v>
      </c>
      <c r="G59" s="11">
        <f t="shared" ref="G59:G65" si="19">IFERROR(F59/$B59,0)</f>
        <v>0</v>
      </c>
      <c r="H59" s="7">
        <f>H56-SUM(H60:H61,H65)+H57</f>
        <v>0</v>
      </c>
      <c r="I59" s="11">
        <f>IFERROR(H59/$B59,0)</f>
        <v>0</v>
      </c>
      <c r="J59" s="7">
        <f>J56-SUM(J60:J61,J65)+J57</f>
        <v>0</v>
      </c>
      <c r="K59" s="11">
        <f>IFERROR(J59/$B59,0)</f>
        <v>0</v>
      </c>
    </row>
    <row r="60" spans="1:11" x14ac:dyDescent="0.35">
      <c r="A60" s="45" t="s">
        <v>86</v>
      </c>
      <c r="B60" s="7">
        <f>SUM('TAB1'!B127,'TAB1'!B139,'TAB1'!B152)</f>
        <v>0</v>
      </c>
      <c r="C60" s="11">
        <f t="shared" si="18"/>
        <v>0</v>
      </c>
      <c r="D60" s="7">
        <f>SUM('TAB1'!D127,'TAB1'!D139,'TAB1'!D152)</f>
        <v>0</v>
      </c>
      <c r="E60" s="11">
        <f t="shared" ref="E60:E64" si="20">IFERROR(D60/$B60,0)</f>
        <v>0</v>
      </c>
      <c r="F60" s="7">
        <f>SUM('TAB1'!F127,'TAB1'!F139,'TAB1'!F152)</f>
        <v>0</v>
      </c>
      <c r="G60" s="11">
        <f t="shared" si="19"/>
        <v>0</v>
      </c>
      <c r="H60" s="7">
        <f>SUM('TAB1'!H127,'TAB1'!H139,'TAB1'!H152)</f>
        <v>0</v>
      </c>
      <c r="I60" s="11">
        <f t="shared" ref="I60:I66" si="21">IFERROR(H60/$B60,0)</f>
        <v>0</v>
      </c>
      <c r="J60" s="7">
        <f>SUM('TAB1'!J127,'TAB1'!J139,'TAB1'!J152)</f>
        <v>0</v>
      </c>
      <c r="K60" s="11">
        <f t="shared" ref="K60:K66" si="22">IFERROR(J60/$B60,0)</f>
        <v>0</v>
      </c>
    </row>
    <row r="61" spans="1:11" x14ac:dyDescent="0.35">
      <c r="A61" s="45" t="s">
        <v>84</v>
      </c>
      <c r="B61" s="7">
        <f>SUM(B62:B64)</f>
        <v>0</v>
      </c>
      <c r="C61" s="11">
        <f t="shared" si="18"/>
        <v>0</v>
      </c>
      <c r="D61" s="7">
        <f>SUM(D62:D64)</f>
        <v>0</v>
      </c>
      <c r="E61" s="11">
        <f t="shared" si="20"/>
        <v>0</v>
      </c>
      <c r="F61" s="7">
        <f>SUM(F62:F64)</f>
        <v>0</v>
      </c>
      <c r="G61" s="11">
        <f t="shared" si="19"/>
        <v>0</v>
      </c>
      <c r="H61" s="7">
        <f>SUM(H62:H64)</f>
        <v>0</v>
      </c>
      <c r="I61" s="11">
        <f t="shared" si="21"/>
        <v>0</v>
      </c>
      <c r="J61" s="7">
        <f>SUM(J62:J64)</f>
        <v>0</v>
      </c>
      <c r="K61" s="11">
        <f t="shared" si="22"/>
        <v>0</v>
      </c>
    </row>
    <row r="62" spans="1:11" x14ac:dyDescent="0.35">
      <c r="A62" s="46" t="s">
        <v>4</v>
      </c>
      <c r="B62" s="7">
        <f>'TAB1'!B134</f>
        <v>0</v>
      </c>
      <c r="C62" s="11">
        <f t="shared" si="18"/>
        <v>0</v>
      </c>
      <c r="D62" s="7">
        <f>'TAB1'!D134</f>
        <v>0</v>
      </c>
      <c r="E62" s="11">
        <f t="shared" si="20"/>
        <v>0</v>
      </c>
      <c r="F62" s="7">
        <f>'TAB1'!F134</f>
        <v>0</v>
      </c>
      <c r="G62" s="11">
        <f t="shared" si="19"/>
        <v>0</v>
      </c>
      <c r="H62" s="7">
        <f>'TAB1'!H134</f>
        <v>0</v>
      </c>
      <c r="I62" s="11">
        <f t="shared" si="21"/>
        <v>0</v>
      </c>
      <c r="J62" s="7">
        <f>'TAB1'!J134</f>
        <v>0</v>
      </c>
      <c r="K62" s="11">
        <f t="shared" si="22"/>
        <v>0</v>
      </c>
    </row>
    <row r="63" spans="1:11" x14ac:dyDescent="0.35">
      <c r="A63" s="46" t="s">
        <v>16</v>
      </c>
      <c r="B63" s="7">
        <f>'TAB1'!B135</f>
        <v>0</v>
      </c>
      <c r="C63" s="11">
        <f t="shared" si="18"/>
        <v>0</v>
      </c>
      <c r="D63" s="7">
        <f>'TAB1'!D135</f>
        <v>0</v>
      </c>
      <c r="E63" s="11">
        <f t="shared" si="20"/>
        <v>0</v>
      </c>
      <c r="F63" s="7">
        <f>'TAB1'!F135</f>
        <v>0</v>
      </c>
      <c r="G63" s="11">
        <f t="shared" si="19"/>
        <v>0</v>
      </c>
      <c r="H63" s="7">
        <f>'TAB1'!H135</f>
        <v>0</v>
      </c>
      <c r="I63" s="11">
        <f t="shared" si="21"/>
        <v>0</v>
      </c>
      <c r="J63" s="7">
        <f>'TAB1'!J135</f>
        <v>0</v>
      </c>
      <c r="K63" s="11">
        <f t="shared" si="22"/>
        <v>0</v>
      </c>
    </row>
    <row r="64" spans="1:11" x14ac:dyDescent="0.35">
      <c r="A64" s="46" t="s">
        <v>37</v>
      </c>
      <c r="B64" s="7">
        <f>'TAB1'!B136</f>
        <v>0</v>
      </c>
      <c r="C64" s="11">
        <f t="shared" si="18"/>
        <v>0</v>
      </c>
      <c r="D64" s="7">
        <f>'TAB1'!D136</f>
        <v>0</v>
      </c>
      <c r="E64" s="11">
        <f t="shared" si="20"/>
        <v>0</v>
      </c>
      <c r="F64" s="7">
        <f>'TAB1'!F136</f>
        <v>0</v>
      </c>
      <c r="G64" s="11">
        <f t="shared" si="19"/>
        <v>0</v>
      </c>
      <c r="H64" s="7">
        <f>'TAB1'!H136</f>
        <v>0</v>
      </c>
      <c r="I64" s="11">
        <f t="shared" si="21"/>
        <v>0</v>
      </c>
      <c r="J64" s="7">
        <f>'TAB1'!J136</f>
        <v>0</v>
      </c>
      <c r="K64" s="11">
        <f t="shared" si="22"/>
        <v>0</v>
      </c>
    </row>
    <row r="65" spans="1:11" x14ac:dyDescent="0.35">
      <c r="A65" s="45" t="s">
        <v>85</v>
      </c>
      <c r="B65" s="7">
        <f>'TAB1'!B153+'TAB1'!B157</f>
        <v>0</v>
      </c>
      <c r="C65" s="11">
        <f t="shared" si="18"/>
        <v>0</v>
      </c>
      <c r="D65" s="7">
        <f>'TAB1'!D153+'TAB1'!D157</f>
        <v>0</v>
      </c>
      <c r="E65" s="11">
        <f>IFERROR(D65/$B65,0)</f>
        <v>0</v>
      </c>
      <c r="F65" s="7">
        <f>'TAB1'!F153+'TAB1'!F157</f>
        <v>0</v>
      </c>
      <c r="G65" s="11">
        <f t="shared" si="19"/>
        <v>0</v>
      </c>
      <c r="H65" s="7">
        <f>'TAB1'!H153+'TAB1'!H157</f>
        <v>0</v>
      </c>
      <c r="I65" s="11">
        <f t="shared" si="21"/>
        <v>0</v>
      </c>
      <c r="J65" s="7">
        <f>'TAB1'!J153+'TAB1'!J157</f>
        <v>0</v>
      </c>
      <c r="K65" s="11">
        <f t="shared" si="22"/>
        <v>0</v>
      </c>
    </row>
    <row r="66" spans="1:11" x14ac:dyDescent="0.35">
      <c r="A66" s="43" t="s">
        <v>218</v>
      </c>
      <c r="B66" s="12">
        <f>SUM(B59:B61,B65)</f>
        <v>0</v>
      </c>
      <c r="C66" s="13">
        <f t="shared" si="18"/>
        <v>0</v>
      </c>
      <c r="D66" s="12">
        <f>SUM(D59:D61,D65)</f>
        <v>0</v>
      </c>
      <c r="E66" s="13">
        <f t="shared" ref="E66" si="23">IFERROR(D66/$B66,0)</f>
        <v>0</v>
      </c>
      <c r="F66" s="12">
        <f>SUM(F59:F61,F65)</f>
        <v>0</v>
      </c>
      <c r="G66" s="13">
        <f>IFERROR(F66/$B66,0)</f>
        <v>0</v>
      </c>
      <c r="H66" s="12">
        <f>SUM(H59:H61,H65)</f>
        <v>0</v>
      </c>
      <c r="I66" s="13">
        <f t="shared" si="21"/>
        <v>0</v>
      </c>
      <c r="J66" s="12">
        <f>SUM(J59:J61,J65)</f>
        <v>0</v>
      </c>
      <c r="K66" s="44">
        <f t="shared" si="22"/>
        <v>0</v>
      </c>
    </row>
  </sheetData>
  <mergeCells count="28">
    <mergeCell ref="A5:K5"/>
    <mergeCell ref="B6:C6"/>
    <mergeCell ref="A6:A7"/>
    <mergeCell ref="D6:E6"/>
    <mergeCell ref="F6:G6"/>
    <mergeCell ref="H6:I6"/>
    <mergeCell ref="J6:K6"/>
    <mergeCell ref="A21:K21"/>
    <mergeCell ref="A22:A23"/>
    <mergeCell ref="B22:C22"/>
    <mergeCell ref="D22:E22"/>
    <mergeCell ref="F22:G22"/>
    <mergeCell ref="H22:I22"/>
    <mergeCell ref="J22:K22"/>
    <mergeCell ref="A37:K37"/>
    <mergeCell ref="A38:A39"/>
    <mergeCell ref="B38:C38"/>
    <mergeCell ref="D38:E38"/>
    <mergeCell ref="F38:G38"/>
    <mergeCell ref="H38:I38"/>
    <mergeCell ref="J38:K38"/>
    <mergeCell ref="A53:K53"/>
    <mergeCell ref="A54:A55"/>
    <mergeCell ref="B54:C54"/>
    <mergeCell ref="D54:E54"/>
    <mergeCell ref="F54:G54"/>
    <mergeCell ref="H54:I54"/>
    <mergeCell ref="J54:K54"/>
  </mergeCells>
  <pageMargins left="0.7" right="0.7" top="0.75" bottom="0.75" header="0.3" footer="0.3"/>
  <pageSetup paperSize="9" scale="89" orientation="landscape" verticalDpi="300" r:id="rId1"/>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125"/>
  <sheetViews>
    <sheetView topLeftCell="A3" zoomScaleNormal="100" workbookViewId="0">
      <selection activeCell="E23" sqref="E23:G23"/>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TAB00!B41&amp;" : "&amp;TAB00!C41</f>
        <v>TAB3 : Estimation des volumes et puissances - Synthèse</v>
      </c>
      <c r="B3" s="32"/>
      <c r="C3" s="32"/>
      <c r="D3" s="32"/>
      <c r="E3" s="32"/>
      <c r="F3" s="32"/>
      <c r="G3" s="32"/>
      <c r="I3" s="32"/>
      <c r="J3" s="32"/>
      <c r="K3" s="32"/>
      <c r="L3" s="32"/>
    </row>
    <row r="5" spans="1:12" x14ac:dyDescent="0.3">
      <c r="A5" s="53" t="s">
        <v>96</v>
      </c>
      <c r="B5" s="54"/>
      <c r="C5" s="54"/>
      <c r="D5" s="54"/>
      <c r="E5" s="54"/>
      <c r="F5" s="54"/>
      <c r="G5" s="54"/>
      <c r="I5" s="54"/>
      <c r="J5" s="54"/>
      <c r="K5" s="54"/>
      <c r="L5" s="54"/>
    </row>
    <row r="8" spans="1:12" ht="24" x14ac:dyDescent="0.3">
      <c r="A8" s="55" t="s">
        <v>46</v>
      </c>
      <c r="B8" s="55" t="s">
        <v>0</v>
      </c>
      <c r="C8" s="9" t="s">
        <v>402</v>
      </c>
      <c r="D8" s="9" t="s">
        <v>371</v>
      </c>
      <c r="E8" s="9" t="s">
        <v>372</v>
      </c>
      <c r="F8" s="9" t="s">
        <v>373</v>
      </c>
      <c r="G8" s="9" t="s">
        <v>374</v>
      </c>
      <c r="I8" s="9" t="s">
        <v>403</v>
      </c>
      <c r="J8" s="9" t="s">
        <v>518</v>
      </c>
      <c r="K8" s="9" t="s">
        <v>519</v>
      </c>
      <c r="L8" s="9" t="s">
        <v>520</v>
      </c>
    </row>
    <row r="9" spans="1:12" x14ac:dyDescent="0.3">
      <c r="A9" s="571" t="s">
        <v>5</v>
      </c>
      <c r="B9" s="4" t="s">
        <v>27</v>
      </c>
      <c r="C9" s="7">
        <f>SUM('TAB3.1'!C8,'TAB3.2'!C9)</f>
        <v>0</v>
      </c>
      <c r="D9" s="7">
        <f>SUM('TAB3.1'!D8,'TAB3.2'!D9)</f>
        <v>0</v>
      </c>
      <c r="E9" s="7">
        <f>SUM('TAB3.1'!E8,'TAB3.2'!E9)</f>
        <v>0</v>
      </c>
      <c r="F9" s="7">
        <f>SUM('TAB3.1'!F8,'TAB3.2'!F9)</f>
        <v>0</v>
      </c>
      <c r="G9" s="7">
        <f>SUM('TAB3.1'!G8,'TAB3.2'!G9)</f>
        <v>0</v>
      </c>
      <c r="I9" s="101">
        <f>IF(AND(ROUND(C9,0)=0,D9&gt;C9),"INF",IF(AND(ROUND(C9,0)=0,ROUND(D9,0)=0),0,(D9-C9)/C9))</f>
        <v>0</v>
      </c>
      <c r="J9" s="101">
        <f>IF(AND(ROUND(D9,0)=0,E9&gt;D9),"INF",IF(AND(ROUND(D9,0)=0,ROUND(E9,0)=0),0,(E9-D9)/D9))</f>
        <v>0</v>
      </c>
      <c r="K9" s="101">
        <f>IF(AND(ROUND(E9,0)=0,F9&gt;E9),"INF",IF(AND(ROUND(E9,0)=0,ROUND(F9,0)=0),0,(F9-E9)/E9))</f>
        <v>0</v>
      </c>
      <c r="L9" s="101">
        <f>IF(AND(ROUND(F9,0)=0,G9&gt;F9),"INF",IF(AND(ROUND(F9,0)=0,ROUND(G9,0)=0),0,(G9-F9)/F9))</f>
        <v>0</v>
      </c>
    </row>
    <row r="10" spans="1:12" x14ac:dyDescent="0.3">
      <c r="A10" s="571"/>
      <c r="B10" s="4" t="s">
        <v>28</v>
      </c>
      <c r="C10" s="7">
        <f>'TAB3.3'!C9</f>
        <v>0</v>
      </c>
      <c r="D10" s="7">
        <f>'TAB3.3'!D9</f>
        <v>0</v>
      </c>
      <c r="E10" s="7">
        <f>'TAB3.3'!E9</f>
        <v>0</v>
      </c>
      <c r="F10" s="7">
        <f>'TAB3.3'!F9</f>
        <v>0</v>
      </c>
      <c r="G10" s="7">
        <f>'TAB3.3'!G9</f>
        <v>0</v>
      </c>
      <c r="I10" s="101">
        <f t="shared" ref="I10:I16" si="0">IF(AND(ROUND(C10,0)=0,D10&gt;C10),"INF",IF(AND(ROUND(C10,0)=0,ROUND(D10,0)=0),0,(D10-C10)/C10))</f>
        <v>0</v>
      </c>
      <c r="J10" s="101">
        <f t="shared" ref="J10:J16" si="1">IF(AND(ROUND(D10,0)=0,E10&gt;D10),"INF",IF(AND(ROUND(D10,0)=0,ROUND(E10,0)=0),0,(E10-D10)/D10))</f>
        <v>0</v>
      </c>
      <c r="K10" s="101">
        <f t="shared" ref="K10:K16" si="2">IF(AND(ROUND(E10,0)=0,F10&gt;E10),"INF",IF(AND(ROUND(E10,0)=0,ROUND(F10,0)=0),0,(F10-E10)/E10))</f>
        <v>0</v>
      </c>
      <c r="L10" s="101">
        <f t="shared" ref="L10:L15" si="3">IF(AND(ROUND(F10,0)=0,G10&gt;F10),"INF",IF(AND(ROUND(F10,0)=0,ROUND(G10,0)=0),0,(G10-F10)/F10))</f>
        <v>0</v>
      </c>
    </row>
    <row r="11" spans="1:12" x14ac:dyDescent="0.3">
      <c r="A11" s="571" t="s">
        <v>6</v>
      </c>
      <c r="B11" s="4" t="s">
        <v>27</v>
      </c>
      <c r="C11" s="7">
        <f>SUM('TAB3.1'!C9,'TAB3.2'!C10)</f>
        <v>0</v>
      </c>
      <c r="D11" s="7">
        <f>SUM('TAB3.1'!D9,'TAB3.2'!D10)</f>
        <v>0</v>
      </c>
      <c r="E11" s="7">
        <f>SUM('TAB3.1'!E9,'TAB3.2'!E10)</f>
        <v>0</v>
      </c>
      <c r="F11" s="7">
        <f>SUM('TAB3.1'!F9,'TAB3.2'!F10)</f>
        <v>0</v>
      </c>
      <c r="G11" s="7">
        <f>SUM('TAB3.1'!G9,'TAB3.2'!G10)</f>
        <v>0</v>
      </c>
      <c r="I11" s="101">
        <f t="shared" si="0"/>
        <v>0</v>
      </c>
      <c r="J11" s="101">
        <f t="shared" si="1"/>
        <v>0</v>
      </c>
      <c r="K11" s="101">
        <f t="shared" si="2"/>
        <v>0</v>
      </c>
      <c r="L11" s="101">
        <f t="shared" si="3"/>
        <v>0</v>
      </c>
    </row>
    <row r="12" spans="1:12" x14ac:dyDescent="0.3">
      <c r="A12" s="571"/>
      <c r="B12" s="4" t="s">
        <v>28</v>
      </c>
      <c r="C12" s="7">
        <f>'TAB3.3'!C10</f>
        <v>0</v>
      </c>
      <c r="D12" s="7">
        <f>'TAB3.3'!D10</f>
        <v>0</v>
      </c>
      <c r="E12" s="7">
        <f>'TAB3.3'!E10</f>
        <v>0</v>
      </c>
      <c r="F12" s="7">
        <f>'TAB3.3'!F10</f>
        <v>0</v>
      </c>
      <c r="G12" s="7">
        <f>'TAB3.3'!G10</f>
        <v>0</v>
      </c>
      <c r="I12" s="101">
        <f t="shared" si="0"/>
        <v>0</v>
      </c>
      <c r="J12" s="101">
        <f t="shared" si="1"/>
        <v>0</v>
      </c>
      <c r="K12" s="101">
        <f t="shared" si="2"/>
        <v>0</v>
      </c>
      <c r="L12" s="101">
        <f t="shared" si="3"/>
        <v>0</v>
      </c>
    </row>
    <row r="13" spans="1:12" x14ac:dyDescent="0.3">
      <c r="A13" s="571" t="s">
        <v>7</v>
      </c>
      <c r="B13" s="4" t="s">
        <v>27</v>
      </c>
      <c r="C13" s="7">
        <f>SUM('TAB3.1'!C10,'TAB3.2'!C11)</f>
        <v>0</v>
      </c>
      <c r="D13" s="7">
        <f>SUM('TAB3.1'!D10,'TAB3.2'!D11)</f>
        <v>0</v>
      </c>
      <c r="E13" s="7">
        <f>SUM('TAB3.1'!E10,'TAB3.2'!E11)</f>
        <v>0</v>
      </c>
      <c r="F13" s="7">
        <f>SUM('TAB3.1'!F10,'TAB3.2'!F11)</f>
        <v>0</v>
      </c>
      <c r="G13" s="7">
        <f>SUM('TAB3.1'!G10,'TAB3.2'!G11)</f>
        <v>0</v>
      </c>
      <c r="I13" s="101">
        <f t="shared" si="0"/>
        <v>0</v>
      </c>
      <c r="J13" s="101">
        <f t="shared" si="1"/>
        <v>0</v>
      </c>
      <c r="K13" s="101">
        <f t="shared" si="2"/>
        <v>0</v>
      </c>
      <c r="L13" s="101">
        <f t="shared" si="3"/>
        <v>0</v>
      </c>
    </row>
    <row r="14" spans="1:12" x14ac:dyDescent="0.3">
      <c r="A14" s="571"/>
      <c r="B14" s="4" t="s">
        <v>28</v>
      </c>
      <c r="C14" s="7">
        <f>'TAB3.3'!C11</f>
        <v>0</v>
      </c>
      <c r="D14" s="7">
        <f>'TAB3.3'!D11</f>
        <v>0</v>
      </c>
      <c r="E14" s="7">
        <f>'TAB3.3'!E11</f>
        <v>0</v>
      </c>
      <c r="F14" s="7">
        <f>'TAB3.3'!F11</f>
        <v>0</v>
      </c>
      <c r="G14" s="7">
        <f>'TAB3.3'!G11</f>
        <v>0</v>
      </c>
      <c r="I14" s="101">
        <f t="shared" si="0"/>
        <v>0</v>
      </c>
      <c r="J14" s="101">
        <f t="shared" si="1"/>
        <v>0</v>
      </c>
      <c r="K14" s="101">
        <f t="shared" si="2"/>
        <v>0</v>
      </c>
      <c r="L14" s="101">
        <f t="shared" si="3"/>
        <v>0</v>
      </c>
    </row>
    <row r="15" spans="1:12" x14ac:dyDescent="0.3">
      <c r="A15" s="571" t="s">
        <v>8</v>
      </c>
      <c r="B15" s="4" t="s">
        <v>27</v>
      </c>
      <c r="C15" s="7">
        <f>SUM('TAB3.1'!C11,'TAB3.2'!C12)</f>
        <v>0</v>
      </c>
      <c r="D15" s="7">
        <f>SUM('TAB3.1'!D11,'TAB3.2'!D12)</f>
        <v>0</v>
      </c>
      <c r="E15" s="7">
        <f>SUM('TAB3.1'!E11,'TAB3.2'!E12)</f>
        <v>0</v>
      </c>
      <c r="F15" s="7">
        <f>SUM('TAB3.1'!F11,'TAB3.2'!F12)</f>
        <v>0</v>
      </c>
      <c r="G15" s="7">
        <f>SUM('TAB3.1'!G11,'TAB3.2'!G12)</f>
        <v>0</v>
      </c>
      <c r="I15" s="101">
        <f t="shared" si="0"/>
        <v>0</v>
      </c>
      <c r="J15" s="101">
        <f t="shared" si="1"/>
        <v>0</v>
      </c>
      <c r="K15" s="101">
        <f t="shared" si="2"/>
        <v>0</v>
      </c>
      <c r="L15" s="101">
        <f t="shared" si="3"/>
        <v>0</v>
      </c>
    </row>
    <row r="16" spans="1:12" x14ac:dyDescent="0.3">
      <c r="A16" s="571"/>
      <c r="B16" s="4" t="s">
        <v>28</v>
      </c>
      <c r="C16" s="7">
        <f>'TAB3.3'!C12</f>
        <v>0</v>
      </c>
      <c r="D16" s="7">
        <f>'TAB3.3'!D12</f>
        <v>0</v>
      </c>
      <c r="E16" s="7">
        <f>'TAB3.3'!E12</f>
        <v>0</v>
      </c>
      <c r="F16" s="7">
        <f>'TAB3.3'!F12</f>
        <v>0</v>
      </c>
      <c r="G16" s="7">
        <f>'TAB3.3'!G12</f>
        <v>0</v>
      </c>
      <c r="I16" s="101">
        <f t="shared" si="0"/>
        <v>0</v>
      </c>
      <c r="J16" s="101">
        <f t="shared" si="1"/>
        <v>0</v>
      </c>
      <c r="K16" s="101">
        <f t="shared" si="2"/>
        <v>0</v>
      </c>
      <c r="L16" s="101">
        <f>IF(AND(ROUND(F16,0)=0,G16&gt;F16),"INF",IF(AND(ROUND(F16,0)=0,ROUND(G16,0)=0),0,(G16-F16)/F16))</f>
        <v>0</v>
      </c>
    </row>
    <row r="20" spans="1:12" x14ac:dyDescent="0.3">
      <c r="A20" s="53" t="s">
        <v>146</v>
      </c>
      <c r="B20" s="54"/>
      <c r="C20" s="54"/>
      <c r="D20" s="54"/>
      <c r="E20" s="54"/>
      <c r="F20" s="54"/>
      <c r="G20" s="54"/>
      <c r="I20" s="54"/>
      <c r="J20" s="54"/>
      <c r="K20" s="54"/>
      <c r="L20" s="54"/>
    </row>
    <row r="22" spans="1:12" s="18" customFormat="1" ht="37.35" customHeight="1" x14ac:dyDescent="0.3">
      <c r="A22" s="55" t="s">
        <v>46</v>
      </c>
      <c r="B22" s="55" t="s">
        <v>0</v>
      </c>
      <c r="C22" s="9" t="s">
        <v>402</v>
      </c>
      <c r="D22" s="9" t="s">
        <v>371</v>
      </c>
      <c r="E22" s="9" t="s">
        <v>372</v>
      </c>
      <c r="F22" s="9" t="s">
        <v>373</v>
      </c>
      <c r="G22" s="9" t="s">
        <v>374</v>
      </c>
      <c r="H22" s="4"/>
      <c r="I22" s="9" t="s">
        <v>403</v>
      </c>
      <c r="J22" s="9" t="s">
        <v>518</v>
      </c>
      <c r="K22" s="9" t="s">
        <v>519</v>
      </c>
      <c r="L22" s="9" t="s">
        <v>520</v>
      </c>
    </row>
    <row r="23" spans="1:12" x14ac:dyDescent="0.3">
      <c r="A23" s="9" t="s">
        <v>66</v>
      </c>
      <c r="B23" s="102" t="s">
        <v>191</v>
      </c>
      <c r="C23" s="7">
        <f>'TAB3.3'!C19</f>
        <v>0</v>
      </c>
      <c r="D23" s="7">
        <f>'TAB3.3'!D19</f>
        <v>0</v>
      </c>
      <c r="E23" s="486">
        <f>'TAB3.3'!E19</f>
        <v>0</v>
      </c>
      <c r="F23" s="486">
        <f>'TAB3.3'!F19</f>
        <v>0</v>
      </c>
      <c r="G23" s="486">
        <f>'TAB3.3'!G19</f>
        <v>0</v>
      </c>
      <c r="I23" s="101">
        <f>IF(AND(ROUND(C23,0)=0,D23&gt;C23),"INF",IF(AND(ROUND(C23,0)=0,ROUND(D23,0)=0),0,(D23-C23)/C23))</f>
        <v>0</v>
      </c>
      <c r="J23" s="101">
        <f t="shared" ref="J23:L23" si="4">IF(AND(ROUND(D23,0)=0,E23&gt;D23),"INF",IF(AND(ROUND(D23,0)=0,ROUND(E23,0)=0),0,(E23-D23)/D23))</f>
        <v>0</v>
      </c>
      <c r="K23" s="101">
        <f t="shared" si="4"/>
        <v>0</v>
      </c>
      <c r="L23" s="101">
        <f t="shared" si="4"/>
        <v>0</v>
      </c>
    </row>
    <row r="24" spans="1:12" x14ac:dyDescent="0.3">
      <c r="A24" s="566" t="s">
        <v>39</v>
      </c>
      <c r="B24" s="103" t="s">
        <v>67</v>
      </c>
      <c r="C24" s="7">
        <f>SUM(C25:C26)</f>
        <v>0</v>
      </c>
      <c r="D24" s="7">
        <f>SUM(D25:D26)</f>
        <v>0</v>
      </c>
      <c r="E24" s="7">
        <f t="shared" ref="E24:G24" si="5">SUM(E25:E26)</f>
        <v>0</v>
      </c>
      <c r="F24" s="7">
        <f t="shared" si="5"/>
        <v>0</v>
      </c>
      <c r="G24" s="7">
        <f t="shared" si="5"/>
        <v>0</v>
      </c>
      <c r="I24" s="101">
        <f t="shared" ref="I24:I87" si="6">IF(AND(ROUND(C24,0)=0,D24&gt;C24),"INF",IF(AND(ROUND(C24,0)=0,ROUND(D24,0)=0),0,(D24-C24)/C24))</f>
        <v>0</v>
      </c>
      <c r="J24" s="101">
        <f t="shared" ref="J24:J87" si="7">IF(AND(ROUND(D24,0)=0,E24&gt;D24),"INF",IF(AND(ROUND(D24,0)=0,ROUND(E24,0)=0),0,(E24-D24)/D24))</f>
        <v>0</v>
      </c>
      <c r="K24" s="101">
        <f t="shared" ref="K24:K87" si="8">IF(AND(ROUND(E24,0)=0,F24&gt;E24),"INF",IF(AND(ROUND(E24,0)=0,ROUND(F24,0)=0),0,(F24-E24)/E24))</f>
        <v>0</v>
      </c>
      <c r="L24" s="101">
        <f t="shared" ref="L24:L87" si="9">IF(AND(ROUND(F24,0)=0,G24&gt;F24),"INF",IF(AND(ROUND(F24,0)=0,ROUND(G24,0)=0),0,(G24-F24)/F24))</f>
        <v>0</v>
      </c>
    </row>
    <row r="25" spans="1:12" x14ac:dyDescent="0.3">
      <c r="A25" s="566"/>
      <c r="B25" s="104" t="s">
        <v>68</v>
      </c>
      <c r="C25" s="7">
        <f>SUM('TAB3.1'!C19,'TAB3.2'!C22)</f>
        <v>0</v>
      </c>
      <c r="D25" s="7">
        <f>SUM('TAB3.1'!D19,'TAB3.2'!D22)</f>
        <v>0</v>
      </c>
      <c r="E25" s="7">
        <f>SUM('TAB3.1'!E19,'TAB3.2'!E22)</f>
        <v>0</v>
      </c>
      <c r="F25" s="7">
        <f>SUM('TAB3.1'!F19,'TAB3.2'!F22)</f>
        <v>0</v>
      </c>
      <c r="G25" s="7">
        <f>SUM('TAB3.1'!G19,'TAB3.2'!G22)</f>
        <v>0</v>
      </c>
      <c r="I25" s="101">
        <f t="shared" si="6"/>
        <v>0</v>
      </c>
      <c r="J25" s="101">
        <f t="shared" si="7"/>
        <v>0</v>
      </c>
      <c r="K25" s="101">
        <f t="shared" si="8"/>
        <v>0</v>
      </c>
      <c r="L25" s="101">
        <f t="shared" si="9"/>
        <v>0</v>
      </c>
    </row>
    <row r="26" spans="1:12" x14ac:dyDescent="0.3">
      <c r="A26" s="566"/>
      <c r="B26" s="104" t="s">
        <v>69</v>
      </c>
      <c r="C26" s="7">
        <f>SUM('TAB3.1'!C20,'TAB3.2'!C23)</f>
        <v>0</v>
      </c>
      <c r="D26" s="7">
        <f>SUM('TAB3.1'!D20,'TAB3.2'!D23)</f>
        <v>0</v>
      </c>
      <c r="E26" s="7">
        <f>SUM('TAB3.1'!E20,'TAB3.2'!E23)</f>
        <v>0</v>
      </c>
      <c r="F26" s="7">
        <f>SUM('TAB3.1'!F20,'TAB3.2'!F23)</f>
        <v>0</v>
      </c>
      <c r="G26" s="7">
        <f>SUM('TAB3.1'!G20,'TAB3.2'!G23)</f>
        <v>0</v>
      </c>
      <c r="I26" s="101">
        <f t="shared" si="6"/>
        <v>0</v>
      </c>
      <c r="J26" s="101">
        <f t="shared" si="7"/>
        <v>0</v>
      </c>
      <c r="K26" s="101">
        <f t="shared" si="8"/>
        <v>0</v>
      </c>
      <c r="L26" s="101">
        <f t="shared" si="9"/>
        <v>0</v>
      </c>
    </row>
    <row r="27" spans="1:12" x14ac:dyDescent="0.3">
      <c r="A27" s="566"/>
      <c r="B27" s="103" t="s">
        <v>71</v>
      </c>
      <c r="C27" s="7">
        <f>'TAB3.2'!C24</f>
        <v>0</v>
      </c>
      <c r="D27" s="7">
        <f>'TAB3.2'!D24</f>
        <v>0</v>
      </c>
      <c r="E27" s="7">
        <f>'TAB3.2'!E24</f>
        <v>0</v>
      </c>
      <c r="F27" s="7">
        <f>'TAB3.2'!F24</f>
        <v>0</v>
      </c>
      <c r="G27" s="7">
        <f>'TAB3.2'!G24</f>
        <v>0</v>
      </c>
      <c r="I27" s="101">
        <f t="shared" si="6"/>
        <v>0</v>
      </c>
      <c r="J27" s="101">
        <f t="shared" si="7"/>
        <v>0</v>
      </c>
      <c r="K27" s="101">
        <f t="shared" si="8"/>
        <v>0</v>
      </c>
      <c r="L27" s="101">
        <f t="shared" si="9"/>
        <v>0</v>
      </c>
    </row>
    <row r="28" spans="1:12" x14ac:dyDescent="0.3">
      <c r="A28" s="566"/>
      <c r="B28" s="103" t="s">
        <v>72</v>
      </c>
      <c r="C28" s="7">
        <f>'TAB3.2'!C25</f>
        <v>0</v>
      </c>
      <c r="D28" s="7">
        <f>'TAB3.2'!D25</f>
        <v>0</v>
      </c>
      <c r="E28" s="7">
        <f>'TAB3.2'!E25</f>
        <v>0</v>
      </c>
      <c r="F28" s="7">
        <f>'TAB3.2'!F25</f>
        <v>0</v>
      </c>
      <c r="G28" s="7">
        <f>'TAB3.2'!G25</f>
        <v>0</v>
      </c>
      <c r="I28" s="101">
        <f t="shared" si="6"/>
        <v>0</v>
      </c>
      <c r="J28" s="101">
        <f t="shared" si="7"/>
        <v>0</v>
      </c>
      <c r="K28" s="101">
        <f t="shared" si="8"/>
        <v>0</v>
      </c>
      <c r="L28" s="101">
        <f t="shared" si="9"/>
        <v>0</v>
      </c>
    </row>
    <row r="29" spans="1:12" x14ac:dyDescent="0.3">
      <c r="A29" s="566"/>
      <c r="B29" s="56" t="s">
        <v>47</v>
      </c>
      <c r="C29" s="7">
        <f>SUM(C24,C27:C28)</f>
        <v>0</v>
      </c>
      <c r="D29" s="7">
        <f t="shared" ref="D29" si="10">SUM(D24,D27:D28)</f>
        <v>0</v>
      </c>
      <c r="E29" s="7">
        <f t="shared" ref="E29:G29" si="11">SUM(E24,E27:E28)</f>
        <v>0</v>
      </c>
      <c r="F29" s="7">
        <f t="shared" si="11"/>
        <v>0</v>
      </c>
      <c r="G29" s="7">
        <f t="shared" si="11"/>
        <v>0</v>
      </c>
      <c r="I29" s="101">
        <f t="shared" si="6"/>
        <v>0</v>
      </c>
      <c r="J29" s="101">
        <f t="shared" si="7"/>
        <v>0</v>
      </c>
      <c r="K29" s="101">
        <f t="shared" si="8"/>
        <v>0</v>
      </c>
      <c r="L29" s="101">
        <f t="shared" si="9"/>
        <v>0</v>
      </c>
    </row>
    <row r="30" spans="1:12" ht="13.5" customHeight="1" x14ac:dyDescent="0.3">
      <c r="A30" s="566"/>
      <c r="B30" s="103" t="s">
        <v>70</v>
      </c>
      <c r="C30" s="7">
        <f>'TAB3.3'!C20</f>
        <v>0</v>
      </c>
      <c r="D30" s="7">
        <f>'TAB3.3'!D20</f>
        <v>0</v>
      </c>
      <c r="E30" s="7">
        <f>'TAB3.3'!E20</f>
        <v>0</v>
      </c>
      <c r="F30" s="7">
        <f>'TAB3.3'!F20</f>
        <v>0</v>
      </c>
      <c r="G30" s="7">
        <f>'TAB3.3'!G20</f>
        <v>0</v>
      </c>
      <c r="I30" s="101">
        <f t="shared" si="6"/>
        <v>0</v>
      </c>
      <c r="J30" s="101">
        <f t="shared" si="7"/>
        <v>0</v>
      </c>
      <c r="K30" s="101">
        <f t="shared" si="8"/>
        <v>0</v>
      </c>
      <c r="L30" s="101">
        <f t="shared" si="9"/>
        <v>0</v>
      </c>
    </row>
    <row r="31" spans="1:12" x14ac:dyDescent="0.3">
      <c r="A31" s="566"/>
      <c r="B31" s="103" t="s">
        <v>93</v>
      </c>
      <c r="C31" s="7">
        <f>'TAB3.3'!C21</f>
        <v>0</v>
      </c>
      <c r="D31" s="7">
        <f>'TAB3.3'!D21</f>
        <v>0</v>
      </c>
      <c r="E31" s="7">
        <f>'TAB3.3'!E21</f>
        <v>0</v>
      </c>
      <c r="F31" s="7">
        <f>'TAB3.3'!F21</f>
        <v>0</v>
      </c>
      <c r="G31" s="7">
        <f>'TAB3.3'!G21</f>
        <v>0</v>
      </c>
      <c r="I31" s="101">
        <f t="shared" si="6"/>
        <v>0</v>
      </c>
      <c r="J31" s="101">
        <f t="shared" si="7"/>
        <v>0</v>
      </c>
      <c r="K31" s="101">
        <f t="shared" si="8"/>
        <v>0</v>
      </c>
      <c r="L31" s="101">
        <f t="shared" si="9"/>
        <v>0</v>
      </c>
    </row>
    <row r="32" spans="1:12" x14ac:dyDescent="0.3">
      <c r="A32" s="566"/>
      <c r="B32" s="56" t="s">
        <v>48</v>
      </c>
      <c r="C32" s="7">
        <f>SUM(C30:C31)</f>
        <v>0</v>
      </c>
      <c r="D32" s="7">
        <f t="shared" ref="D32:G32" si="12">SUM(D30:D31)</f>
        <v>0</v>
      </c>
      <c r="E32" s="7">
        <f t="shared" si="12"/>
        <v>0</v>
      </c>
      <c r="F32" s="7">
        <f t="shared" si="12"/>
        <v>0</v>
      </c>
      <c r="G32" s="7">
        <f t="shared" si="12"/>
        <v>0</v>
      </c>
      <c r="I32" s="101">
        <f t="shared" si="6"/>
        <v>0</v>
      </c>
      <c r="J32" s="101">
        <f t="shared" si="7"/>
        <v>0</v>
      </c>
      <c r="K32" s="101">
        <f t="shared" si="8"/>
        <v>0</v>
      </c>
      <c r="L32" s="101">
        <f t="shared" si="9"/>
        <v>0</v>
      </c>
    </row>
    <row r="33" spans="1:12" x14ac:dyDescent="0.3">
      <c r="A33" s="566" t="s">
        <v>6</v>
      </c>
      <c r="B33" s="103" t="s">
        <v>67</v>
      </c>
      <c r="C33" s="7">
        <f>SUM(C34:C35)</f>
        <v>0</v>
      </c>
      <c r="D33" s="7">
        <f t="shared" ref="D33:G33" si="13">SUM(D34:D35)</f>
        <v>0</v>
      </c>
      <c r="E33" s="7">
        <f t="shared" si="13"/>
        <v>0</v>
      </c>
      <c r="F33" s="7">
        <f t="shared" si="13"/>
        <v>0</v>
      </c>
      <c r="G33" s="7">
        <f t="shared" si="13"/>
        <v>0</v>
      </c>
      <c r="I33" s="101">
        <f t="shared" si="6"/>
        <v>0</v>
      </c>
      <c r="J33" s="101">
        <f t="shared" si="7"/>
        <v>0</v>
      </c>
      <c r="K33" s="101">
        <f t="shared" si="8"/>
        <v>0</v>
      </c>
      <c r="L33" s="101">
        <f t="shared" si="9"/>
        <v>0</v>
      </c>
    </row>
    <row r="34" spans="1:12" x14ac:dyDescent="0.3">
      <c r="A34" s="566"/>
      <c r="B34" s="104" t="s">
        <v>68</v>
      </c>
      <c r="C34" s="7">
        <f>SUM('TAB3.1'!C23,'TAB3.2'!C28)</f>
        <v>0</v>
      </c>
      <c r="D34" s="7">
        <f>SUM('TAB3.1'!D23,'TAB3.2'!D28)</f>
        <v>0</v>
      </c>
      <c r="E34" s="7">
        <f>SUM('TAB3.1'!E23,'TAB3.2'!E28)</f>
        <v>0</v>
      </c>
      <c r="F34" s="7">
        <f>SUM('TAB3.1'!F23,'TAB3.2'!F28)</f>
        <v>0</v>
      </c>
      <c r="G34" s="7">
        <f>SUM('TAB3.1'!G23,'TAB3.2'!G28)</f>
        <v>0</v>
      </c>
      <c r="I34" s="101">
        <f t="shared" si="6"/>
        <v>0</v>
      </c>
      <c r="J34" s="101">
        <f t="shared" si="7"/>
        <v>0</v>
      </c>
      <c r="K34" s="101">
        <f t="shared" si="8"/>
        <v>0</v>
      </c>
      <c r="L34" s="101">
        <f t="shared" si="9"/>
        <v>0</v>
      </c>
    </row>
    <row r="35" spans="1:12" x14ac:dyDescent="0.3">
      <c r="A35" s="566"/>
      <c r="B35" s="104" t="s">
        <v>69</v>
      </c>
      <c r="C35" s="7">
        <f>SUM('TAB3.1'!C24,'TAB3.2'!C29)</f>
        <v>0</v>
      </c>
      <c r="D35" s="7">
        <f>SUM('TAB3.1'!D24,'TAB3.2'!D29)</f>
        <v>0</v>
      </c>
      <c r="E35" s="7">
        <f>SUM('TAB3.1'!E24,'TAB3.2'!E29)</f>
        <v>0</v>
      </c>
      <c r="F35" s="7">
        <f>SUM('TAB3.1'!F24,'TAB3.2'!F29)</f>
        <v>0</v>
      </c>
      <c r="G35" s="7">
        <f>SUM('TAB3.1'!G24,'TAB3.2'!G29)</f>
        <v>0</v>
      </c>
      <c r="I35" s="101">
        <f t="shared" si="6"/>
        <v>0</v>
      </c>
      <c r="J35" s="101">
        <f t="shared" si="7"/>
        <v>0</v>
      </c>
      <c r="K35" s="101">
        <f t="shared" si="8"/>
        <v>0</v>
      </c>
      <c r="L35" s="101">
        <f t="shared" si="9"/>
        <v>0</v>
      </c>
    </row>
    <row r="36" spans="1:12" x14ac:dyDescent="0.3">
      <c r="A36" s="566"/>
      <c r="B36" s="103" t="s">
        <v>71</v>
      </c>
      <c r="C36" s="7">
        <f>'TAB3.2'!C30</f>
        <v>0</v>
      </c>
      <c r="D36" s="7">
        <f>'TAB3.2'!D30</f>
        <v>0</v>
      </c>
      <c r="E36" s="7">
        <f>'TAB3.2'!E30</f>
        <v>0</v>
      </c>
      <c r="F36" s="7">
        <f>'TAB3.2'!F30</f>
        <v>0</v>
      </c>
      <c r="G36" s="7">
        <f>'TAB3.2'!G30</f>
        <v>0</v>
      </c>
      <c r="I36" s="101">
        <f t="shared" si="6"/>
        <v>0</v>
      </c>
      <c r="J36" s="101">
        <f t="shared" si="7"/>
        <v>0</v>
      </c>
      <c r="K36" s="101">
        <f t="shared" si="8"/>
        <v>0</v>
      </c>
      <c r="L36" s="101">
        <f t="shared" si="9"/>
        <v>0</v>
      </c>
    </row>
    <row r="37" spans="1:12" x14ac:dyDescent="0.3">
      <c r="A37" s="566"/>
      <c r="B37" s="103" t="s">
        <v>72</v>
      </c>
      <c r="C37" s="7">
        <f>'TAB3.2'!C31</f>
        <v>0</v>
      </c>
      <c r="D37" s="7">
        <f>'TAB3.2'!D31</f>
        <v>0</v>
      </c>
      <c r="E37" s="7">
        <f>'TAB3.2'!E31</f>
        <v>0</v>
      </c>
      <c r="F37" s="7">
        <f>'TAB3.2'!F31</f>
        <v>0</v>
      </c>
      <c r="G37" s="7">
        <f>'TAB3.2'!G31</f>
        <v>0</v>
      </c>
      <c r="I37" s="101">
        <f t="shared" si="6"/>
        <v>0</v>
      </c>
      <c r="J37" s="101">
        <f t="shared" si="7"/>
        <v>0</v>
      </c>
      <c r="K37" s="101">
        <f t="shared" si="8"/>
        <v>0</v>
      </c>
      <c r="L37" s="101">
        <f t="shared" si="9"/>
        <v>0</v>
      </c>
    </row>
    <row r="38" spans="1:12" x14ac:dyDescent="0.3">
      <c r="A38" s="566"/>
      <c r="B38" s="56" t="s">
        <v>47</v>
      </c>
      <c r="C38" s="7">
        <f>SUM('TAB3.1'!C25,'TAB3.2'!C32)</f>
        <v>0</v>
      </c>
      <c r="D38" s="7">
        <f>SUM('TAB3.1'!D25,'TAB3.2'!D32)</f>
        <v>0</v>
      </c>
      <c r="E38" s="7">
        <f>SUM('TAB3.1'!E25,'TAB3.2'!E32)</f>
        <v>0</v>
      </c>
      <c r="F38" s="7">
        <f>SUM('TAB3.1'!F25,'TAB3.2'!F32)</f>
        <v>0</v>
      </c>
      <c r="G38" s="7">
        <f>SUM('TAB3.1'!G25,'TAB3.2'!G32)</f>
        <v>0</v>
      </c>
      <c r="I38" s="101">
        <f t="shared" si="6"/>
        <v>0</v>
      </c>
      <c r="J38" s="101">
        <f t="shared" si="7"/>
        <v>0</v>
      </c>
      <c r="K38" s="101">
        <f t="shared" si="8"/>
        <v>0</v>
      </c>
      <c r="L38" s="101">
        <f t="shared" si="9"/>
        <v>0</v>
      </c>
    </row>
    <row r="39" spans="1:12" ht="13.5" customHeight="1" x14ac:dyDescent="0.3">
      <c r="A39" s="566"/>
      <c r="B39" s="103" t="s">
        <v>70</v>
      </c>
      <c r="C39" s="7">
        <f>'TAB3.3'!C23</f>
        <v>0</v>
      </c>
      <c r="D39" s="7">
        <f>'TAB3.3'!D23</f>
        <v>0</v>
      </c>
      <c r="E39" s="7">
        <f>'TAB3.3'!E23</f>
        <v>0</v>
      </c>
      <c r="F39" s="7">
        <f>'TAB3.3'!F23</f>
        <v>0</v>
      </c>
      <c r="G39" s="7">
        <f>'TAB3.3'!G23</f>
        <v>0</v>
      </c>
      <c r="I39" s="101">
        <f t="shared" si="6"/>
        <v>0</v>
      </c>
      <c r="J39" s="101">
        <f t="shared" si="7"/>
        <v>0</v>
      </c>
      <c r="K39" s="101">
        <f t="shared" si="8"/>
        <v>0</v>
      </c>
      <c r="L39" s="101">
        <f t="shared" si="9"/>
        <v>0</v>
      </c>
    </row>
    <row r="40" spans="1:12" x14ac:dyDescent="0.3">
      <c r="A40" s="566"/>
      <c r="B40" s="103" t="s">
        <v>93</v>
      </c>
      <c r="C40" s="7">
        <f>'TAB3.3'!C24</f>
        <v>0</v>
      </c>
      <c r="D40" s="7">
        <f>'TAB3.3'!D24</f>
        <v>0</v>
      </c>
      <c r="E40" s="7">
        <f>'TAB3.3'!E24</f>
        <v>0</v>
      </c>
      <c r="F40" s="7">
        <f>'TAB3.3'!F24</f>
        <v>0</v>
      </c>
      <c r="G40" s="7">
        <f>'TAB3.3'!G24</f>
        <v>0</v>
      </c>
      <c r="I40" s="101">
        <f t="shared" si="6"/>
        <v>0</v>
      </c>
      <c r="J40" s="101">
        <f t="shared" si="7"/>
        <v>0</v>
      </c>
      <c r="K40" s="101">
        <f t="shared" si="8"/>
        <v>0</v>
      </c>
      <c r="L40" s="101">
        <f t="shared" si="9"/>
        <v>0</v>
      </c>
    </row>
    <row r="41" spans="1:12" x14ac:dyDescent="0.3">
      <c r="A41" s="566"/>
      <c r="B41" s="56" t="s">
        <v>48</v>
      </c>
      <c r="C41" s="7">
        <f>SUM(C39:C40)</f>
        <v>0</v>
      </c>
      <c r="D41" s="7">
        <f t="shared" ref="D41:G41" si="14">SUM(D39:D40)</f>
        <v>0</v>
      </c>
      <c r="E41" s="7">
        <f t="shared" si="14"/>
        <v>0</v>
      </c>
      <c r="F41" s="7">
        <f t="shared" si="14"/>
        <v>0</v>
      </c>
      <c r="G41" s="7">
        <f t="shared" si="14"/>
        <v>0</v>
      </c>
      <c r="I41" s="101">
        <f t="shared" si="6"/>
        <v>0</v>
      </c>
      <c r="J41" s="101">
        <f t="shared" si="7"/>
        <v>0</v>
      </c>
      <c r="K41" s="101">
        <f t="shared" si="8"/>
        <v>0</v>
      </c>
      <c r="L41" s="101">
        <f t="shared" si="9"/>
        <v>0</v>
      </c>
    </row>
    <row r="42" spans="1:12" x14ac:dyDescent="0.3">
      <c r="A42" s="566" t="s">
        <v>40</v>
      </c>
      <c r="B42" s="103" t="s">
        <v>67</v>
      </c>
      <c r="C42" s="7">
        <f>SUM(C43:C44)</f>
        <v>0</v>
      </c>
      <c r="D42" s="7">
        <f t="shared" ref="D42:G42" si="15">SUM(D43:D44)</f>
        <v>0</v>
      </c>
      <c r="E42" s="7">
        <f t="shared" si="15"/>
        <v>0</v>
      </c>
      <c r="F42" s="7">
        <f t="shared" si="15"/>
        <v>0</v>
      </c>
      <c r="G42" s="7">
        <f t="shared" si="15"/>
        <v>0</v>
      </c>
      <c r="I42" s="101">
        <f t="shared" si="6"/>
        <v>0</v>
      </c>
      <c r="J42" s="101">
        <f t="shared" si="7"/>
        <v>0</v>
      </c>
      <c r="K42" s="101">
        <f t="shared" si="8"/>
        <v>0</v>
      </c>
      <c r="L42" s="101">
        <f t="shared" si="9"/>
        <v>0</v>
      </c>
    </row>
    <row r="43" spans="1:12" x14ac:dyDescent="0.3">
      <c r="A43" s="566"/>
      <c r="B43" s="104" t="s">
        <v>68</v>
      </c>
      <c r="C43" s="7">
        <f>SUM('TAB3.1'!C27,'TAB3.2'!C34)</f>
        <v>0</v>
      </c>
      <c r="D43" s="7">
        <f>SUM('TAB3.1'!D27,'TAB3.2'!D34)</f>
        <v>0</v>
      </c>
      <c r="E43" s="7">
        <f>SUM('TAB3.1'!E27,'TAB3.2'!E34)</f>
        <v>0</v>
      </c>
      <c r="F43" s="7">
        <f>SUM('TAB3.1'!F27,'TAB3.2'!F34)</f>
        <v>0</v>
      </c>
      <c r="G43" s="7">
        <f>SUM('TAB3.1'!G27,'TAB3.2'!G34)</f>
        <v>0</v>
      </c>
      <c r="I43" s="101">
        <f t="shared" si="6"/>
        <v>0</v>
      </c>
      <c r="J43" s="101">
        <f t="shared" si="7"/>
        <v>0</v>
      </c>
      <c r="K43" s="101">
        <f t="shared" si="8"/>
        <v>0</v>
      </c>
      <c r="L43" s="101">
        <f t="shared" si="9"/>
        <v>0</v>
      </c>
    </row>
    <row r="44" spans="1:12" x14ac:dyDescent="0.3">
      <c r="A44" s="566"/>
      <c r="B44" s="104" t="s">
        <v>69</v>
      </c>
      <c r="C44" s="7">
        <f>SUM('TAB3.1'!C28,'TAB3.2'!C35)</f>
        <v>0</v>
      </c>
      <c r="D44" s="7">
        <f>SUM('TAB3.1'!D28,'TAB3.2'!D35)</f>
        <v>0</v>
      </c>
      <c r="E44" s="7">
        <f>SUM('TAB3.1'!E28,'TAB3.2'!E35)</f>
        <v>0</v>
      </c>
      <c r="F44" s="7">
        <f>SUM('TAB3.1'!F28,'TAB3.2'!F35)</f>
        <v>0</v>
      </c>
      <c r="G44" s="7">
        <f>SUM('TAB3.1'!G28,'TAB3.2'!G35)</f>
        <v>0</v>
      </c>
      <c r="I44" s="101">
        <f t="shared" si="6"/>
        <v>0</v>
      </c>
      <c r="J44" s="101">
        <f t="shared" si="7"/>
        <v>0</v>
      </c>
      <c r="K44" s="101">
        <f t="shared" si="8"/>
        <v>0</v>
      </c>
      <c r="L44" s="101">
        <f t="shared" si="9"/>
        <v>0</v>
      </c>
    </row>
    <row r="45" spans="1:12" x14ac:dyDescent="0.3">
      <c r="A45" s="566"/>
      <c r="B45" s="103" t="s">
        <v>71</v>
      </c>
      <c r="C45" s="7">
        <f>'TAB3.2'!C36</f>
        <v>0</v>
      </c>
      <c r="D45" s="7">
        <f>'TAB3.2'!D36</f>
        <v>0</v>
      </c>
      <c r="E45" s="7">
        <f>'TAB3.2'!E36</f>
        <v>0</v>
      </c>
      <c r="F45" s="7">
        <f>'TAB3.2'!F36</f>
        <v>0</v>
      </c>
      <c r="G45" s="7">
        <f>'TAB3.2'!G36</f>
        <v>0</v>
      </c>
      <c r="I45" s="101">
        <f t="shared" si="6"/>
        <v>0</v>
      </c>
      <c r="J45" s="101">
        <f t="shared" si="7"/>
        <v>0</v>
      </c>
      <c r="K45" s="101">
        <f t="shared" si="8"/>
        <v>0</v>
      </c>
      <c r="L45" s="101">
        <f t="shared" si="9"/>
        <v>0</v>
      </c>
    </row>
    <row r="46" spans="1:12" x14ac:dyDescent="0.3">
      <c r="A46" s="566"/>
      <c r="B46" s="103" t="s">
        <v>73</v>
      </c>
      <c r="C46" s="7">
        <f>SUM(C47:C48)</f>
        <v>0</v>
      </c>
      <c r="D46" s="7">
        <f t="shared" ref="D46:G46" si="16">SUM(D47:D48)</f>
        <v>0</v>
      </c>
      <c r="E46" s="7">
        <f t="shared" si="16"/>
        <v>0</v>
      </c>
      <c r="F46" s="7">
        <f t="shared" si="16"/>
        <v>0</v>
      </c>
      <c r="G46" s="7">
        <f t="shared" si="16"/>
        <v>0</v>
      </c>
      <c r="I46" s="101">
        <f t="shared" si="6"/>
        <v>0</v>
      </c>
      <c r="J46" s="101">
        <f t="shared" si="7"/>
        <v>0</v>
      </c>
      <c r="K46" s="101">
        <f t="shared" si="8"/>
        <v>0</v>
      </c>
      <c r="L46" s="101">
        <f t="shared" si="9"/>
        <v>0</v>
      </c>
    </row>
    <row r="47" spans="1:12" x14ac:dyDescent="0.3">
      <c r="A47" s="566"/>
      <c r="B47" s="104" t="s">
        <v>185</v>
      </c>
      <c r="C47" s="7">
        <f>SUM('TAB3.1'!C30,'TAB3.2'!C38)</f>
        <v>0</v>
      </c>
      <c r="D47" s="7">
        <f>SUM('TAB3.1'!D30,'TAB3.2'!D38)</f>
        <v>0</v>
      </c>
      <c r="E47" s="7">
        <f>SUM('TAB3.1'!E30,'TAB3.2'!E38)</f>
        <v>0</v>
      </c>
      <c r="F47" s="7">
        <f>SUM('TAB3.1'!F30,'TAB3.2'!F38)</f>
        <v>0</v>
      </c>
      <c r="G47" s="7">
        <f>SUM('TAB3.1'!G30,'TAB3.2'!G38)</f>
        <v>0</v>
      </c>
      <c r="I47" s="101">
        <f t="shared" si="6"/>
        <v>0</v>
      </c>
      <c r="J47" s="101">
        <f t="shared" si="7"/>
        <v>0</v>
      </c>
      <c r="K47" s="101">
        <f t="shared" si="8"/>
        <v>0</v>
      </c>
      <c r="L47" s="101">
        <f t="shared" si="9"/>
        <v>0</v>
      </c>
    </row>
    <row r="48" spans="1:12" x14ac:dyDescent="0.3">
      <c r="A48" s="566"/>
      <c r="B48" s="104" t="s">
        <v>186</v>
      </c>
      <c r="C48" s="7">
        <f>SUM('TAB3.1'!C31,'TAB3.2'!C39)</f>
        <v>0</v>
      </c>
      <c r="D48" s="7">
        <f>SUM('TAB3.1'!D31,'TAB3.2'!D39)</f>
        <v>0</v>
      </c>
      <c r="E48" s="7">
        <f>SUM('TAB3.1'!E31,'TAB3.2'!E39)</f>
        <v>0</v>
      </c>
      <c r="F48" s="7">
        <f>SUM('TAB3.1'!F31,'TAB3.2'!F39)</f>
        <v>0</v>
      </c>
      <c r="G48" s="7">
        <f>SUM('TAB3.1'!G31,'TAB3.2'!G39)</f>
        <v>0</v>
      </c>
      <c r="I48" s="101">
        <f t="shared" si="6"/>
        <v>0</v>
      </c>
      <c r="J48" s="101">
        <f t="shared" si="7"/>
        <v>0</v>
      </c>
      <c r="K48" s="101">
        <f t="shared" si="8"/>
        <v>0</v>
      </c>
      <c r="L48" s="101">
        <f t="shared" si="9"/>
        <v>0</v>
      </c>
    </row>
    <row r="49" spans="1:12" x14ac:dyDescent="0.3">
      <c r="A49" s="566"/>
      <c r="B49" s="103" t="s">
        <v>72</v>
      </c>
      <c r="C49" s="7">
        <f>'TAB3.2'!C40</f>
        <v>0</v>
      </c>
      <c r="D49" s="7">
        <f>'TAB3.2'!D40</f>
        <v>0</v>
      </c>
      <c r="E49" s="7">
        <f>'TAB3.2'!E40</f>
        <v>0</v>
      </c>
      <c r="F49" s="7">
        <f>'TAB3.2'!F40</f>
        <v>0</v>
      </c>
      <c r="G49" s="7">
        <f>'TAB3.2'!G40</f>
        <v>0</v>
      </c>
      <c r="I49" s="101">
        <f t="shared" si="6"/>
        <v>0</v>
      </c>
      <c r="J49" s="101">
        <f t="shared" si="7"/>
        <v>0</v>
      </c>
      <c r="K49" s="101">
        <f t="shared" si="8"/>
        <v>0</v>
      </c>
      <c r="L49" s="101">
        <f t="shared" si="9"/>
        <v>0</v>
      </c>
    </row>
    <row r="50" spans="1:12" x14ac:dyDescent="0.3">
      <c r="A50" s="566"/>
      <c r="B50" s="56" t="s">
        <v>47</v>
      </c>
      <c r="C50" s="7">
        <f>SUM('TAB3.1'!C32,'TAB3.2'!C41)</f>
        <v>0</v>
      </c>
      <c r="D50" s="7">
        <f>SUM('TAB3.1'!D32,'TAB3.2'!D41)</f>
        <v>0</v>
      </c>
      <c r="E50" s="7">
        <f>SUM('TAB3.1'!E32,'TAB3.2'!E41)</f>
        <v>0</v>
      </c>
      <c r="F50" s="7">
        <f>SUM('TAB3.1'!F32,'TAB3.2'!F41)</f>
        <v>0</v>
      </c>
      <c r="G50" s="7">
        <f>SUM('TAB3.1'!G32,'TAB3.2'!G41)</f>
        <v>0</v>
      </c>
      <c r="I50" s="101">
        <f t="shared" si="6"/>
        <v>0</v>
      </c>
      <c r="J50" s="101">
        <f t="shared" si="7"/>
        <v>0</v>
      </c>
      <c r="K50" s="101">
        <f t="shared" si="8"/>
        <v>0</v>
      </c>
      <c r="L50" s="101">
        <f t="shared" si="9"/>
        <v>0</v>
      </c>
    </row>
    <row r="51" spans="1:12" ht="13.5" customHeight="1" x14ac:dyDescent="0.3">
      <c r="A51" s="566"/>
      <c r="B51" s="103" t="s">
        <v>70</v>
      </c>
      <c r="C51" s="7">
        <f>'TAB3.3'!C26</f>
        <v>0</v>
      </c>
      <c r="D51" s="7">
        <f>'TAB3.3'!D26</f>
        <v>0</v>
      </c>
      <c r="E51" s="7">
        <f>'TAB3.3'!E26</f>
        <v>0</v>
      </c>
      <c r="F51" s="7">
        <f>'TAB3.3'!F26</f>
        <v>0</v>
      </c>
      <c r="G51" s="7">
        <f>'TAB3.3'!G26</f>
        <v>0</v>
      </c>
      <c r="I51" s="101">
        <f t="shared" si="6"/>
        <v>0</v>
      </c>
      <c r="J51" s="101">
        <f t="shared" si="7"/>
        <v>0</v>
      </c>
      <c r="K51" s="101">
        <f t="shared" si="8"/>
        <v>0</v>
      </c>
      <c r="L51" s="101">
        <f t="shared" si="9"/>
        <v>0</v>
      </c>
    </row>
    <row r="52" spans="1:12" x14ac:dyDescent="0.3">
      <c r="A52" s="566"/>
      <c r="B52" s="103" t="s">
        <v>93</v>
      </c>
      <c r="C52" s="7">
        <f>'TAB3.3'!C27</f>
        <v>0</v>
      </c>
      <c r="D52" s="7">
        <f>'TAB3.3'!D27</f>
        <v>0</v>
      </c>
      <c r="E52" s="7">
        <f>'TAB3.3'!E27</f>
        <v>0</v>
      </c>
      <c r="F52" s="7">
        <f>'TAB3.3'!F27</f>
        <v>0</v>
      </c>
      <c r="G52" s="7">
        <f>'TAB3.3'!G27</f>
        <v>0</v>
      </c>
      <c r="I52" s="101">
        <f t="shared" si="6"/>
        <v>0</v>
      </c>
      <c r="J52" s="101">
        <f t="shared" si="7"/>
        <v>0</v>
      </c>
      <c r="K52" s="101">
        <f t="shared" si="8"/>
        <v>0</v>
      </c>
      <c r="L52" s="101">
        <f t="shared" si="9"/>
        <v>0</v>
      </c>
    </row>
    <row r="53" spans="1:12" x14ac:dyDescent="0.3">
      <c r="A53" s="566"/>
      <c r="B53" s="56" t="s">
        <v>48</v>
      </c>
      <c r="C53" s="7">
        <f>SUM(C51:C52)</f>
        <v>0</v>
      </c>
      <c r="D53" s="7">
        <f t="shared" ref="D53:G53" si="17">SUM(D51:D52)</f>
        <v>0</v>
      </c>
      <c r="E53" s="7">
        <f t="shared" si="17"/>
        <v>0</v>
      </c>
      <c r="F53" s="7">
        <f t="shared" si="17"/>
        <v>0</v>
      </c>
      <c r="G53" s="7">
        <f t="shared" si="17"/>
        <v>0</v>
      </c>
      <c r="I53" s="101">
        <f t="shared" si="6"/>
        <v>0</v>
      </c>
      <c r="J53" s="101">
        <f t="shared" si="7"/>
        <v>0</v>
      </c>
      <c r="K53" s="101">
        <f t="shared" si="8"/>
        <v>0</v>
      </c>
      <c r="L53" s="101">
        <f t="shared" si="9"/>
        <v>0</v>
      </c>
    </row>
    <row r="54" spans="1:12" ht="13.5" customHeight="1" x14ac:dyDescent="0.3">
      <c r="A54" s="566" t="s">
        <v>8</v>
      </c>
      <c r="B54" s="103" t="s">
        <v>404</v>
      </c>
      <c r="C54" s="7">
        <f>SUM(C55:C58)</f>
        <v>0</v>
      </c>
      <c r="D54" s="7">
        <f>SUM(D55:D58)</f>
        <v>0</v>
      </c>
      <c r="E54" s="7">
        <f>SUM(E55:E58)</f>
        <v>0</v>
      </c>
      <c r="F54" s="7">
        <f>SUM(F55:F58)</f>
        <v>0</v>
      </c>
      <c r="G54" s="7">
        <f>SUM(G55:G58)</f>
        <v>0</v>
      </c>
      <c r="I54" s="101">
        <f t="shared" si="6"/>
        <v>0</v>
      </c>
      <c r="J54" s="101">
        <f t="shared" si="7"/>
        <v>0</v>
      </c>
      <c r="K54" s="101">
        <f t="shared" si="8"/>
        <v>0</v>
      </c>
      <c r="L54" s="101">
        <f t="shared" si="9"/>
        <v>0</v>
      </c>
    </row>
    <row r="55" spans="1:12" x14ac:dyDescent="0.3">
      <c r="A55" s="566"/>
      <c r="B55" s="104" t="s">
        <v>94</v>
      </c>
      <c r="C55" s="7">
        <f>'TAB3.1'!C34</f>
        <v>0</v>
      </c>
      <c r="D55" s="7">
        <f>'TAB3.1'!D34</f>
        <v>0</v>
      </c>
      <c r="E55" s="7">
        <f>'TAB3.1'!E34</f>
        <v>0</v>
      </c>
      <c r="F55" s="7">
        <f>'TAB3.1'!F34</f>
        <v>0</v>
      </c>
      <c r="G55" s="7">
        <f>'TAB3.1'!G34</f>
        <v>0</v>
      </c>
      <c r="I55" s="101">
        <f t="shared" si="6"/>
        <v>0</v>
      </c>
      <c r="J55" s="101">
        <f t="shared" si="7"/>
        <v>0</v>
      </c>
      <c r="K55" s="101">
        <f t="shared" si="8"/>
        <v>0</v>
      </c>
      <c r="L55" s="101">
        <f t="shared" si="9"/>
        <v>0</v>
      </c>
    </row>
    <row r="56" spans="1:12" x14ac:dyDescent="0.3">
      <c r="A56" s="566"/>
      <c r="B56" s="104" t="s">
        <v>68</v>
      </c>
      <c r="C56" s="7">
        <f>'TAB3.1'!C35</f>
        <v>0</v>
      </c>
      <c r="D56" s="7">
        <f>'TAB3.1'!D35</f>
        <v>0</v>
      </c>
      <c r="E56" s="7">
        <f>'TAB3.1'!E35</f>
        <v>0</v>
      </c>
      <c r="F56" s="7">
        <f>'TAB3.1'!F35</f>
        <v>0</v>
      </c>
      <c r="G56" s="7">
        <f>'TAB3.1'!G35</f>
        <v>0</v>
      </c>
      <c r="I56" s="101">
        <f t="shared" si="6"/>
        <v>0</v>
      </c>
      <c r="J56" s="101">
        <f t="shared" si="7"/>
        <v>0</v>
      </c>
      <c r="K56" s="101">
        <f t="shared" si="8"/>
        <v>0</v>
      </c>
      <c r="L56" s="101">
        <f t="shared" si="9"/>
        <v>0</v>
      </c>
    </row>
    <row r="57" spans="1:12" x14ac:dyDescent="0.3">
      <c r="A57" s="566"/>
      <c r="B57" s="104" t="s">
        <v>69</v>
      </c>
      <c r="C57" s="7">
        <f>'TAB3.1'!C36</f>
        <v>0</v>
      </c>
      <c r="D57" s="7">
        <f>'TAB3.1'!D36</f>
        <v>0</v>
      </c>
      <c r="E57" s="7">
        <f>'TAB3.1'!E36</f>
        <v>0</v>
      </c>
      <c r="F57" s="7">
        <f>'TAB3.1'!F36</f>
        <v>0</v>
      </c>
      <c r="G57" s="7">
        <f>'TAB3.1'!G36</f>
        <v>0</v>
      </c>
      <c r="I57" s="101">
        <f t="shared" si="6"/>
        <v>0</v>
      </c>
      <c r="J57" s="101">
        <f t="shared" si="7"/>
        <v>0</v>
      </c>
      <c r="K57" s="101">
        <f t="shared" si="8"/>
        <v>0</v>
      </c>
      <c r="L57" s="101">
        <f t="shared" si="9"/>
        <v>0</v>
      </c>
    </row>
    <row r="58" spans="1:12" x14ac:dyDescent="0.3">
      <c r="A58" s="566"/>
      <c r="B58" s="104" t="s">
        <v>95</v>
      </c>
      <c r="C58" s="7">
        <f>'TAB3.1'!C37</f>
        <v>0</v>
      </c>
      <c r="D58" s="7">
        <f>'TAB3.1'!D37</f>
        <v>0</v>
      </c>
      <c r="E58" s="7">
        <f>'TAB3.1'!E37</f>
        <v>0</v>
      </c>
      <c r="F58" s="7">
        <f>'TAB3.1'!F37</f>
        <v>0</v>
      </c>
      <c r="G58" s="7">
        <f>'TAB3.1'!G37</f>
        <v>0</v>
      </c>
      <c r="I58" s="101">
        <f t="shared" si="6"/>
        <v>0</v>
      </c>
      <c r="J58" s="101">
        <f t="shared" si="7"/>
        <v>0</v>
      </c>
      <c r="K58" s="101">
        <f t="shared" si="8"/>
        <v>0</v>
      </c>
      <c r="L58" s="101">
        <f t="shared" si="9"/>
        <v>0</v>
      </c>
    </row>
    <row r="59" spans="1:12" ht="13.5" customHeight="1" x14ac:dyDescent="0.3">
      <c r="A59" s="566"/>
      <c r="B59" s="103" t="s">
        <v>463</v>
      </c>
      <c r="C59" s="7">
        <f>SUM(C60:C66)</f>
        <v>0</v>
      </c>
      <c r="D59" s="7">
        <f t="shared" ref="D59:G59" si="18">SUM(D60:D66)</f>
        <v>0</v>
      </c>
      <c r="E59" s="7">
        <f t="shared" si="18"/>
        <v>0</v>
      </c>
      <c r="F59" s="7">
        <f t="shared" si="18"/>
        <v>0</v>
      </c>
      <c r="G59" s="7">
        <f t="shared" si="18"/>
        <v>0</v>
      </c>
      <c r="I59" s="101">
        <f t="shared" si="6"/>
        <v>0</v>
      </c>
      <c r="J59" s="101">
        <f t="shared" si="7"/>
        <v>0</v>
      </c>
      <c r="K59" s="101">
        <f t="shared" si="8"/>
        <v>0</v>
      </c>
      <c r="L59" s="101">
        <f t="shared" si="9"/>
        <v>0</v>
      </c>
    </row>
    <row r="60" spans="1:12" ht="13.5" customHeight="1" x14ac:dyDescent="0.3">
      <c r="A60" s="566"/>
      <c r="B60" s="104" t="s">
        <v>376</v>
      </c>
      <c r="C60" s="7">
        <f>'TAB3.2'!C43</f>
        <v>0</v>
      </c>
      <c r="D60" s="7">
        <f>'TAB3.2'!D43</f>
        <v>0</v>
      </c>
      <c r="E60" s="7">
        <f>'TAB3.2'!E43</f>
        <v>0</v>
      </c>
      <c r="F60" s="7">
        <f>'TAB3.2'!F43</f>
        <v>0</v>
      </c>
      <c r="G60" s="7">
        <f>'TAB3.2'!G43</f>
        <v>0</v>
      </c>
      <c r="I60" s="101">
        <f t="shared" si="6"/>
        <v>0</v>
      </c>
      <c r="J60" s="101">
        <f t="shared" si="7"/>
        <v>0</v>
      </c>
      <c r="K60" s="101">
        <f t="shared" si="8"/>
        <v>0</v>
      </c>
      <c r="L60" s="101">
        <f t="shared" si="9"/>
        <v>0</v>
      </c>
    </row>
    <row r="61" spans="1:12" ht="13.5" customHeight="1" x14ac:dyDescent="0.3">
      <c r="A61" s="566"/>
      <c r="B61" s="104" t="s">
        <v>377</v>
      </c>
      <c r="C61" s="7">
        <f>'TAB3.2'!C44</f>
        <v>0</v>
      </c>
      <c r="D61" s="7">
        <f>'TAB3.2'!D44</f>
        <v>0</v>
      </c>
      <c r="E61" s="7">
        <f>'TAB3.2'!E44</f>
        <v>0</v>
      </c>
      <c r="F61" s="7">
        <f>'TAB3.2'!F44</f>
        <v>0</v>
      </c>
      <c r="G61" s="7">
        <f>'TAB3.2'!G44</f>
        <v>0</v>
      </c>
      <c r="I61" s="101">
        <f t="shared" si="6"/>
        <v>0</v>
      </c>
      <c r="J61" s="101">
        <f t="shared" si="7"/>
        <v>0</v>
      </c>
      <c r="K61" s="101">
        <f t="shared" si="8"/>
        <v>0</v>
      </c>
      <c r="L61" s="101">
        <f t="shared" si="9"/>
        <v>0</v>
      </c>
    </row>
    <row r="62" spans="1:12" ht="13.5" customHeight="1" x14ac:dyDescent="0.3">
      <c r="A62" s="566"/>
      <c r="B62" s="104" t="s">
        <v>378</v>
      </c>
      <c r="C62" s="7">
        <f>'TAB3.2'!C45</f>
        <v>0</v>
      </c>
      <c r="D62" s="7">
        <f>'TAB3.2'!D45</f>
        <v>0</v>
      </c>
      <c r="E62" s="7">
        <f>'TAB3.2'!E45</f>
        <v>0</v>
      </c>
      <c r="F62" s="7">
        <f>'TAB3.2'!F45</f>
        <v>0</v>
      </c>
      <c r="G62" s="7">
        <f>'TAB3.2'!G45</f>
        <v>0</v>
      </c>
      <c r="I62" s="101">
        <f t="shared" si="6"/>
        <v>0</v>
      </c>
      <c r="J62" s="101">
        <f t="shared" si="7"/>
        <v>0</v>
      </c>
      <c r="K62" s="101">
        <f t="shared" si="8"/>
        <v>0</v>
      </c>
      <c r="L62" s="101">
        <f t="shared" si="9"/>
        <v>0</v>
      </c>
    </row>
    <row r="63" spans="1:12" x14ac:dyDescent="0.3">
      <c r="A63" s="566"/>
      <c r="B63" s="104" t="s">
        <v>94</v>
      </c>
      <c r="C63" s="7">
        <f>'TAB3.2'!C46</f>
        <v>0</v>
      </c>
      <c r="D63" s="7">
        <f>'TAB3.2'!D46</f>
        <v>0</v>
      </c>
      <c r="E63" s="7">
        <f>'TAB3.2'!E46</f>
        <v>0</v>
      </c>
      <c r="F63" s="7">
        <f>'TAB3.2'!F46</f>
        <v>0</v>
      </c>
      <c r="G63" s="7">
        <f>'TAB3.2'!G46</f>
        <v>0</v>
      </c>
      <c r="I63" s="101">
        <f t="shared" si="6"/>
        <v>0</v>
      </c>
      <c r="J63" s="101">
        <f t="shared" si="7"/>
        <v>0</v>
      </c>
      <c r="K63" s="101">
        <f t="shared" si="8"/>
        <v>0</v>
      </c>
      <c r="L63" s="101">
        <f t="shared" si="9"/>
        <v>0</v>
      </c>
    </row>
    <row r="64" spans="1:12" x14ac:dyDescent="0.3">
      <c r="A64" s="566"/>
      <c r="B64" s="104" t="s">
        <v>68</v>
      </c>
      <c r="C64" s="7">
        <f>'TAB3.2'!C47</f>
        <v>0</v>
      </c>
      <c r="D64" s="7">
        <f>'TAB3.2'!D47</f>
        <v>0</v>
      </c>
      <c r="E64" s="7">
        <f>'TAB3.2'!E47</f>
        <v>0</v>
      </c>
      <c r="F64" s="7">
        <f>'TAB3.2'!F47</f>
        <v>0</v>
      </c>
      <c r="G64" s="7">
        <f>'TAB3.2'!G47</f>
        <v>0</v>
      </c>
      <c r="I64" s="101">
        <f t="shared" si="6"/>
        <v>0</v>
      </c>
      <c r="J64" s="101">
        <f t="shared" si="7"/>
        <v>0</v>
      </c>
      <c r="K64" s="101">
        <f t="shared" si="8"/>
        <v>0</v>
      </c>
      <c r="L64" s="101">
        <f t="shared" si="9"/>
        <v>0</v>
      </c>
    </row>
    <row r="65" spans="1:12" x14ac:dyDescent="0.3">
      <c r="A65" s="566"/>
      <c r="B65" s="104" t="s">
        <v>69</v>
      </c>
      <c r="C65" s="7">
        <f>'TAB3.2'!C48</f>
        <v>0</v>
      </c>
      <c r="D65" s="7">
        <f>'TAB3.2'!D48</f>
        <v>0</v>
      </c>
      <c r="E65" s="7">
        <f>'TAB3.2'!E48</f>
        <v>0</v>
      </c>
      <c r="F65" s="7">
        <f>'TAB3.2'!F48</f>
        <v>0</v>
      </c>
      <c r="G65" s="7">
        <f>'TAB3.2'!G48</f>
        <v>0</v>
      </c>
      <c r="I65" s="101">
        <f t="shared" si="6"/>
        <v>0</v>
      </c>
      <c r="J65" s="101">
        <f t="shared" si="7"/>
        <v>0</v>
      </c>
      <c r="K65" s="101">
        <f t="shared" si="8"/>
        <v>0</v>
      </c>
      <c r="L65" s="101">
        <f t="shared" si="9"/>
        <v>0</v>
      </c>
    </row>
    <row r="66" spans="1:12" x14ac:dyDescent="0.3">
      <c r="A66" s="566"/>
      <c r="B66" s="104" t="s">
        <v>95</v>
      </c>
      <c r="C66" s="7">
        <f>'TAB3.2'!C49</f>
        <v>0</v>
      </c>
      <c r="D66" s="7">
        <f>'TAB3.2'!D49</f>
        <v>0</v>
      </c>
      <c r="E66" s="7">
        <f>'TAB3.2'!E49</f>
        <v>0</v>
      </c>
      <c r="F66" s="7">
        <f>'TAB3.2'!F49</f>
        <v>0</v>
      </c>
      <c r="G66" s="7">
        <f>'TAB3.2'!G49</f>
        <v>0</v>
      </c>
      <c r="I66" s="101">
        <f t="shared" si="6"/>
        <v>0</v>
      </c>
      <c r="J66" s="101">
        <f t="shared" si="7"/>
        <v>0</v>
      </c>
      <c r="K66" s="101">
        <f t="shared" si="8"/>
        <v>0</v>
      </c>
      <c r="L66" s="101">
        <f t="shared" si="9"/>
        <v>0</v>
      </c>
    </row>
    <row r="67" spans="1:12" x14ac:dyDescent="0.3">
      <c r="A67" s="566"/>
      <c r="B67" s="103" t="s">
        <v>71</v>
      </c>
      <c r="C67" s="7">
        <f>'TAB3.2'!C50</f>
        <v>0</v>
      </c>
      <c r="D67" s="7">
        <f>'TAB3.2'!D50</f>
        <v>0</v>
      </c>
      <c r="E67" s="7">
        <f>'TAB3.2'!E50</f>
        <v>0</v>
      </c>
      <c r="F67" s="7">
        <f>'TAB3.2'!F50</f>
        <v>0</v>
      </c>
      <c r="G67" s="7">
        <f>'TAB3.2'!G50</f>
        <v>0</v>
      </c>
      <c r="I67" s="101">
        <f t="shared" si="6"/>
        <v>0</v>
      </c>
      <c r="J67" s="101">
        <f t="shared" si="7"/>
        <v>0</v>
      </c>
      <c r="K67" s="101">
        <f t="shared" si="8"/>
        <v>0</v>
      </c>
      <c r="L67" s="101">
        <f t="shared" si="9"/>
        <v>0</v>
      </c>
    </row>
    <row r="68" spans="1:12" ht="11.4" customHeight="1" x14ac:dyDescent="0.3">
      <c r="A68" s="566"/>
      <c r="B68" s="103" t="s">
        <v>462</v>
      </c>
      <c r="C68" s="7">
        <f>SUM(C69:C70)</f>
        <v>0</v>
      </c>
      <c r="D68" s="7">
        <f>SUM(D69:D70)</f>
        <v>0</v>
      </c>
      <c r="E68" s="7">
        <f>SUM(E69:E70)</f>
        <v>0</v>
      </c>
      <c r="F68" s="7">
        <f>SUM(F69:F70)</f>
        <v>0</v>
      </c>
      <c r="G68" s="7">
        <f>SUM(G69:G70)</f>
        <v>0</v>
      </c>
      <c r="I68" s="101">
        <f t="shared" si="6"/>
        <v>0</v>
      </c>
      <c r="J68" s="101">
        <f t="shared" si="7"/>
        <v>0</v>
      </c>
      <c r="K68" s="101">
        <f t="shared" si="8"/>
        <v>0</v>
      </c>
      <c r="L68" s="101">
        <f t="shared" si="9"/>
        <v>0</v>
      </c>
    </row>
    <row r="69" spans="1:12" x14ac:dyDescent="0.3">
      <c r="A69" s="566"/>
      <c r="B69" s="104" t="s">
        <v>185</v>
      </c>
      <c r="C69" s="7">
        <f>'TAB3.1'!C39</f>
        <v>0</v>
      </c>
      <c r="D69" s="7">
        <f>'TAB3.1'!D39</f>
        <v>0</v>
      </c>
      <c r="E69" s="7">
        <f>'TAB3.1'!E39</f>
        <v>0</v>
      </c>
      <c r="F69" s="7">
        <f>'TAB3.1'!F39</f>
        <v>0</v>
      </c>
      <c r="G69" s="7">
        <f>'TAB3.1'!G39</f>
        <v>0</v>
      </c>
      <c r="I69" s="101">
        <f t="shared" si="6"/>
        <v>0</v>
      </c>
      <c r="J69" s="101">
        <f t="shared" si="7"/>
        <v>0</v>
      </c>
      <c r="K69" s="101">
        <f t="shared" si="8"/>
        <v>0</v>
      </c>
      <c r="L69" s="101">
        <f t="shared" si="9"/>
        <v>0</v>
      </c>
    </row>
    <row r="70" spans="1:12" x14ac:dyDescent="0.3">
      <c r="A70" s="566"/>
      <c r="B70" s="104" t="s">
        <v>186</v>
      </c>
      <c r="C70" s="7">
        <f>'TAB3.1'!C40</f>
        <v>0</v>
      </c>
      <c r="D70" s="7">
        <f>'TAB3.1'!D40</f>
        <v>0</v>
      </c>
      <c r="E70" s="7">
        <f>'TAB3.1'!E40</f>
        <v>0</v>
      </c>
      <c r="F70" s="7">
        <f>'TAB3.1'!F40</f>
        <v>0</v>
      </c>
      <c r="G70" s="7">
        <f>'TAB3.1'!G40</f>
        <v>0</v>
      </c>
      <c r="I70" s="101">
        <f t="shared" si="6"/>
        <v>0</v>
      </c>
      <c r="J70" s="101">
        <f t="shared" si="7"/>
        <v>0</v>
      </c>
      <c r="K70" s="101">
        <f t="shared" si="8"/>
        <v>0</v>
      </c>
      <c r="L70" s="101">
        <f t="shared" si="9"/>
        <v>0</v>
      </c>
    </row>
    <row r="71" spans="1:12" ht="11.4" customHeight="1" x14ac:dyDescent="0.3">
      <c r="A71" s="566"/>
      <c r="B71" s="103" t="s">
        <v>464</v>
      </c>
      <c r="C71" s="7">
        <f>SUM(C72:C76)</f>
        <v>0</v>
      </c>
      <c r="D71" s="7">
        <f t="shared" ref="D71:G71" si="19">SUM(D72:D76)</f>
        <v>0</v>
      </c>
      <c r="E71" s="7">
        <f t="shared" si="19"/>
        <v>0</v>
      </c>
      <c r="F71" s="7">
        <f t="shared" si="19"/>
        <v>0</v>
      </c>
      <c r="G71" s="7">
        <f t="shared" si="19"/>
        <v>0</v>
      </c>
      <c r="I71" s="101">
        <f t="shared" si="6"/>
        <v>0</v>
      </c>
      <c r="J71" s="101">
        <f t="shared" si="7"/>
        <v>0</v>
      </c>
      <c r="K71" s="101">
        <f t="shared" si="8"/>
        <v>0</v>
      </c>
      <c r="L71" s="101">
        <f t="shared" si="9"/>
        <v>0</v>
      </c>
    </row>
    <row r="72" spans="1:12" ht="11.4" customHeight="1" x14ac:dyDescent="0.3">
      <c r="A72" s="566"/>
      <c r="B72" s="104" t="s">
        <v>379</v>
      </c>
      <c r="C72" s="7">
        <f>'TAB3.2'!C52</f>
        <v>0</v>
      </c>
      <c r="D72" s="7">
        <f>'TAB3.2'!D52</f>
        <v>0</v>
      </c>
      <c r="E72" s="7">
        <f>'TAB3.2'!E52</f>
        <v>0</v>
      </c>
      <c r="F72" s="7">
        <f>'TAB3.2'!F52</f>
        <v>0</v>
      </c>
      <c r="G72" s="7">
        <f>'TAB3.2'!G52</f>
        <v>0</v>
      </c>
      <c r="I72" s="101">
        <f t="shared" si="6"/>
        <v>0</v>
      </c>
      <c r="J72" s="101">
        <f t="shared" si="7"/>
        <v>0</v>
      </c>
      <c r="K72" s="101">
        <f t="shared" si="8"/>
        <v>0</v>
      </c>
      <c r="L72" s="101">
        <f t="shared" si="9"/>
        <v>0</v>
      </c>
    </row>
    <row r="73" spans="1:12" ht="11.4" customHeight="1" x14ac:dyDescent="0.3">
      <c r="A73" s="566"/>
      <c r="B73" s="104" t="s">
        <v>380</v>
      </c>
      <c r="C73" s="7">
        <f>'TAB3.2'!C53</f>
        <v>0</v>
      </c>
      <c r="D73" s="7">
        <f>'TAB3.2'!D53</f>
        <v>0</v>
      </c>
      <c r="E73" s="7">
        <f>'TAB3.2'!E53</f>
        <v>0</v>
      </c>
      <c r="F73" s="7">
        <f>'TAB3.2'!F53</f>
        <v>0</v>
      </c>
      <c r="G73" s="7">
        <f>'TAB3.2'!G53</f>
        <v>0</v>
      </c>
      <c r="I73" s="101">
        <f t="shared" si="6"/>
        <v>0</v>
      </c>
      <c r="J73" s="101">
        <f t="shared" si="7"/>
        <v>0</v>
      </c>
      <c r="K73" s="101">
        <f t="shared" si="8"/>
        <v>0</v>
      </c>
      <c r="L73" s="101">
        <f t="shared" si="9"/>
        <v>0</v>
      </c>
    </row>
    <row r="74" spans="1:12" ht="11.4" customHeight="1" x14ac:dyDescent="0.3">
      <c r="A74" s="566"/>
      <c r="B74" s="104" t="s">
        <v>381</v>
      </c>
      <c r="C74" s="7">
        <f>'TAB3.2'!C54</f>
        <v>0</v>
      </c>
      <c r="D74" s="7">
        <f>'TAB3.2'!D54</f>
        <v>0</v>
      </c>
      <c r="E74" s="7">
        <f>'TAB3.2'!E54</f>
        <v>0</v>
      </c>
      <c r="F74" s="7">
        <f>'TAB3.2'!F54</f>
        <v>0</v>
      </c>
      <c r="G74" s="7">
        <f>'TAB3.2'!G54</f>
        <v>0</v>
      </c>
      <c r="I74" s="101">
        <f t="shared" si="6"/>
        <v>0</v>
      </c>
      <c r="J74" s="101">
        <f t="shared" si="7"/>
        <v>0</v>
      </c>
      <c r="K74" s="101">
        <f t="shared" si="8"/>
        <v>0</v>
      </c>
      <c r="L74" s="101">
        <f t="shared" si="9"/>
        <v>0</v>
      </c>
    </row>
    <row r="75" spans="1:12" x14ac:dyDescent="0.3">
      <c r="A75" s="566"/>
      <c r="B75" s="104" t="s">
        <v>185</v>
      </c>
      <c r="C75" s="7">
        <f>'TAB3.2'!C55</f>
        <v>0</v>
      </c>
      <c r="D75" s="7">
        <f>'TAB3.2'!D55</f>
        <v>0</v>
      </c>
      <c r="E75" s="7">
        <f>'TAB3.2'!E55</f>
        <v>0</v>
      </c>
      <c r="F75" s="7">
        <f>'TAB3.2'!F55</f>
        <v>0</v>
      </c>
      <c r="G75" s="7">
        <f>'TAB3.2'!G55</f>
        <v>0</v>
      </c>
      <c r="I75" s="101">
        <f t="shared" si="6"/>
        <v>0</v>
      </c>
      <c r="J75" s="101">
        <f t="shared" si="7"/>
        <v>0</v>
      </c>
      <c r="K75" s="101">
        <f t="shared" si="8"/>
        <v>0</v>
      </c>
      <c r="L75" s="101">
        <f t="shared" si="9"/>
        <v>0</v>
      </c>
    </row>
    <row r="76" spans="1:12" x14ac:dyDescent="0.3">
      <c r="A76" s="566"/>
      <c r="B76" s="104" t="s">
        <v>186</v>
      </c>
      <c r="C76" s="7">
        <f>'TAB3.2'!C56</f>
        <v>0</v>
      </c>
      <c r="D76" s="7">
        <f>'TAB3.2'!D56</f>
        <v>0</v>
      </c>
      <c r="E76" s="7">
        <f>'TAB3.2'!E56</f>
        <v>0</v>
      </c>
      <c r="F76" s="7">
        <f>'TAB3.2'!F56</f>
        <v>0</v>
      </c>
      <c r="G76" s="7">
        <f>'TAB3.2'!G56</f>
        <v>0</v>
      </c>
      <c r="I76" s="101">
        <f t="shared" si="6"/>
        <v>0</v>
      </c>
      <c r="J76" s="101">
        <f t="shared" si="7"/>
        <v>0</v>
      </c>
      <c r="K76" s="101">
        <f t="shared" si="8"/>
        <v>0</v>
      </c>
      <c r="L76" s="101">
        <f t="shared" si="9"/>
        <v>0</v>
      </c>
    </row>
    <row r="77" spans="1:12" x14ac:dyDescent="0.3">
      <c r="A77" s="566"/>
      <c r="B77" s="103" t="s">
        <v>72</v>
      </c>
      <c r="C77" s="7">
        <f>'TAB3.2'!C57</f>
        <v>0</v>
      </c>
      <c r="D77" s="7">
        <f>'TAB3.2'!D57</f>
        <v>0</v>
      </c>
      <c r="E77" s="7">
        <f>'TAB3.2'!E57</f>
        <v>0</v>
      </c>
      <c r="F77" s="7">
        <f>'TAB3.2'!F57</f>
        <v>0</v>
      </c>
      <c r="G77" s="7">
        <f>'TAB3.2'!G57</f>
        <v>0</v>
      </c>
      <c r="I77" s="101">
        <f t="shared" si="6"/>
        <v>0</v>
      </c>
      <c r="J77" s="101">
        <f t="shared" si="7"/>
        <v>0</v>
      </c>
      <c r="K77" s="101">
        <f t="shared" si="8"/>
        <v>0</v>
      </c>
      <c r="L77" s="101">
        <f t="shared" si="9"/>
        <v>0</v>
      </c>
    </row>
    <row r="78" spans="1:12" x14ac:dyDescent="0.3">
      <c r="A78" s="566"/>
      <c r="B78" s="56" t="s">
        <v>47</v>
      </c>
      <c r="C78" s="7">
        <f>SUM('TAB3.1'!C41,'TAB3.2'!C58)</f>
        <v>0</v>
      </c>
      <c r="D78" s="7">
        <f>SUM('TAB3.1'!D41,'TAB3.2'!D58)</f>
        <v>0</v>
      </c>
      <c r="E78" s="7">
        <f>SUM('TAB3.1'!E41,'TAB3.2'!E58)</f>
        <v>0</v>
      </c>
      <c r="F78" s="7">
        <f>SUM('TAB3.1'!F41,'TAB3.2'!F58)</f>
        <v>0</v>
      </c>
      <c r="G78" s="7">
        <f>SUM('TAB3.1'!G41,'TAB3.2'!G58)</f>
        <v>0</v>
      </c>
      <c r="I78" s="101">
        <f t="shared" si="6"/>
        <v>0</v>
      </c>
      <c r="J78" s="101">
        <f t="shared" si="7"/>
        <v>0</v>
      </c>
      <c r="K78" s="101">
        <f t="shared" si="8"/>
        <v>0</v>
      </c>
      <c r="L78" s="101">
        <f t="shared" si="9"/>
        <v>0</v>
      </c>
    </row>
    <row r="79" spans="1:12" ht="13.5" customHeight="1" x14ac:dyDescent="0.3">
      <c r="A79" s="566"/>
      <c r="B79" s="103" t="s">
        <v>70</v>
      </c>
      <c r="C79" s="7">
        <f>'TAB3.3'!C29</f>
        <v>0</v>
      </c>
      <c r="D79" s="7">
        <f>'TAB3.3'!D29</f>
        <v>0</v>
      </c>
      <c r="E79" s="7">
        <f>'TAB3.3'!E29</f>
        <v>0</v>
      </c>
      <c r="F79" s="7">
        <f>'TAB3.3'!F29</f>
        <v>0</v>
      </c>
      <c r="G79" s="7">
        <f>'TAB3.3'!G29</f>
        <v>0</v>
      </c>
      <c r="I79" s="101">
        <f t="shared" si="6"/>
        <v>0</v>
      </c>
      <c r="J79" s="101">
        <f t="shared" si="7"/>
        <v>0</v>
      </c>
      <c r="K79" s="101">
        <f t="shared" si="8"/>
        <v>0</v>
      </c>
      <c r="L79" s="101">
        <f t="shared" si="9"/>
        <v>0</v>
      </c>
    </row>
    <row r="80" spans="1:12" x14ac:dyDescent="0.3">
      <c r="A80" s="566"/>
      <c r="B80" s="103" t="s">
        <v>93</v>
      </c>
      <c r="C80" s="7">
        <f>'TAB3.3'!C30</f>
        <v>0</v>
      </c>
      <c r="D80" s="7">
        <f>'TAB3.3'!D30</f>
        <v>0</v>
      </c>
      <c r="E80" s="7">
        <f>'TAB3.3'!E30</f>
        <v>0</v>
      </c>
      <c r="F80" s="7">
        <f>'TAB3.3'!F30</f>
        <v>0</v>
      </c>
      <c r="G80" s="7">
        <f>'TAB3.3'!G30</f>
        <v>0</v>
      </c>
      <c r="I80" s="101">
        <f t="shared" si="6"/>
        <v>0</v>
      </c>
      <c r="J80" s="101">
        <f t="shared" si="7"/>
        <v>0</v>
      </c>
      <c r="K80" s="101">
        <f t="shared" si="8"/>
        <v>0</v>
      </c>
      <c r="L80" s="101">
        <f t="shared" si="9"/>
        <v>0</v>
      </c>
    </row>
    <row r="81" spans="1:12" ht="14.85" customHeight="1" x14ac:dyDescent="0.3">
      <c r="A81" s="566"/>
      <c r="B81" s="56" t="s">
        <v>48</v>
      </c>
      <c r="C81" s="7">
        <f>SUM(C79:C80)</f>
        <v>0</v>
      </c>
      <c r="D81" s="7">
        <f t="shared" ref="D81:G81" si="20">SUM(D79:D80)</f>
        <v>0</v>
      </c>
      <c r="E81" s="7">
        <f t="shared" si="20"/>
        <v>0</v>
      </c>
      <c r="F81" s="7">
        <f t="shared" si="20"/>
        <v>0</v>
      </c>
      <c r="G81" s="7">
        <f t="shared" si="20"/>
        <v>0</v>
      </c>
      <c r="I81" s="101">
        <f t="shared" si="6"/>
        <v>0</v>
      </c>
      <c r="J81" s="101">
        <f t="shared" si="7"/>
        <v>0</v>
      </c>
      <c r="K81" s="101">
        <f t="shared" si="8"/>
        <v>0</v>
      </c>
      <c r="L81" s="101">
        <f t="shared" si="9"/>
        <v>0</v>
      </c>
    </row>
    <row r="82" spans="1:12" ht="12" customHeight="1" x14ac:dyDescent="0.3">
      <c r="A82" s="567" t="s">
        <v>192</v>
      </c>
      <c r="B82" s="103" t="s">
        <v>67</v>
      </c>
      <c r="C82" s="7">
        <f>SUM(C83:C89)</f>
        <v>0</v>
      </c>
      <c r="D82" s="7">
        <f t="shared" ref="D82:F82" si="21">SUM(D83:D89)</f>
        <v>0</v>
      </c>
      <c r="E82" s="7">
        <f t="shared" si="21"/>
        <v>0</v>
      </c>
      <c r="F82" s="7">
        <f t="shared" si="21"/>
        <v>0</v>
      </c>
      <c r="G82" s="7">
        <f>SUM(G83:G89)</f>
        <v>0</v>
      </c>
      <c r="I82" s="101">
        <f t="shared" si="6"/>
        <v>0</v>
      </c>
      <c r="J82" s="101">
        <f t="shared" si="7"/>
        <v>0</v>
      </c>
      <c r="K82" s="101">
        <f t="shared" si="8"/>
        <v>0</v>
      </c>
      <c r="L82" s="101">
        <f t="shared" si="9"/>
        <v>0</v>
      </c>
    </row>
    <row r="83" spans="1:12" ht="12" customHeight="1" x14ac:dyDescent="0.3">
      <c r="A83" s="568"/>
      <c r="B83" s="104" t="s">
        <v>376</v>
      </c>
      <c r="C83" s="7">
        <f t="shared" ref="C83:G92" si="22">SUMIF($B$23:$B$81,$B83,C$23:C$81)</f>
        <v>0</v>
      </c>
      <c r="D83" s="7">
        <f t="shared" si="22"/>
        <v>0</v>
      </c>
      <c r="E83" s="7">
        <f t="shared" si="22"/>
        <v>0</v>
      </c>
      <c r="F83" s="7">
        <f t="shared" si="22"/>
        <v>0</v>
      </c>
      <c r="G83" s="7">
        <f t="shared" si="22"/>
        <v>0</v>
      </c>
      <c r="I83" s="101">
        <f t="shared" si="6"/>
        <v>0</v>
      </c>
      <c r="J83" s="101">
        <f t="shared" si="7"/>
        <v>0</v>
      </c>
      <c r="K83" s="101">
        <f t="shared" si="8"/>
        <v>0</v>
      </c>
      <c r="L83" s="101">
        <f t="shared" si="9"/>
        <v>0</v>
      </c>
    </row>
    <row r="84" spans="1:12" ht="12" customHeight="1" x14ac:dyDescent="0.3">
      <c r="A84" s="568"/>
      <c r="B84" s="104" t="s">
        <v>377</v>
      </c>
      <c r="C84" s="7">
        <f t="shared" si="22"/>
        <v>0</v>
      </c>
      <c r="D84" s="7">
        <f t="shared" si="22"/>
        <v>0</v>
      </c>
      <c r="E84" s="7">
        <f t="shared" si="22"/>
        <v>0</v>
      </c>
      <c r="F84" s="7">
        <f t="shared" si="22"/>
        <v>0</v>
      </c>
      <c r="G84" s="7">
        <f t="shared" si="22"/>
        <v>0</v>
      </c>
      <c r="I84" s="101">
        <f t="shared" si="6"/>
        <v>0</v>
      </c>
      <c r="J84" s="101">
        <f t="shared" si="7"/>
        <v>0</v>
      </c>
      <c r="K84" s="101">
        <f t="shared" si="8"/>
        <v>0</v>
      </c>
      <c r="L84" s="101">
        <f t="shared" si="9"/>
        <v>0</v>
      </c>
    </row>
    <row r="85" spans="1:12" ht="12" customHeight="1" x14ac:dyDescent="0.3">
      <c r="A85" s="568"/>
      <c r="B85" s="104" t="s">
        <v>378</v>
      </c>
      <c r="C85" s="7">
        <f t="shared" si="22"/>
        <v>0</v>
      </c>
      <c r="D85" s="7">
        <f t="shared" si="22"/>
        <v>0</v>
      </c>
      <c r="E85" s="7">
        <f t="shared" si="22"/>
        <v>0</v>
      </c>
      <c r="F85" s="7">
        <f t="shared" si="22"/>
        <v>0</v>
      </c>
      <c r="G85" s="7">
        <f t="shared" si="22"/>
        <v>0</v>
      </c>
      <c r="I85" s="101">
        <f t="shared" si="6"/>
        <v>0</v>
      </c>
      <c r="J85" s="101">
        <f t="shared" si="7"/>
        <v>0</v>
      </c>
      <c r="K85" s="101">
        <f t="shared" si="8"/>
        <v>0</v>
      </c>
      <c r="L85" s="101">
        <f t="shared" si="9"/>
        <v>0</v>
      </c>
    </row>
    <row r="86" spans="1:12" x14ac:dyDescent="0.3">
      <c r="A86" s="568"/>
      <c r="B86" s="104" t="s">
        <v>94</v>
      </c>
      <c r="C86" s="7">
        <f t="shared" si="22"/>
        <v>0</v>
      </c>
      <c r="D86" s="7">
        <f t="shared" si="22"/>
        <v>0</v>
      </c>
      <c r="E86" s="7">
        <f t="shared" si="22"/>
        <v>0</v>
      </c>
      <c r="F86" s="7">
        <f t="shared" si="22"/>
        <v>0</v>
      </c>
      <c r="G86" s="7">
        <f t="shared" si="22"/>
        <v>0</v>
      </c>
      <c r="I86" s="101">
        <f t="shared" si="6"/>
        <v>0</v>
      </c>
      <c r="J86" s="101">
        <f t="shared" si="7"/>
        <v>0</v>
      </c>
      <c r="K86" s="101">
        <f t="shared" si="8"/>
        <v>0</v>
      </c>
      <c r="L86" s="101">
        <f t="shared" si="9"/>
        <v>0</v>
      </c>
    </row>
    <row r="87" spans="1:12" x14ac:dyDescent="0.3">
      <c r="A87" s="568"/>
      <c r="B87" s="104" t="s">
        <v>68</v>
      </c>
      <c r="C87" s="7">
        <f t="shared" si="22"/>
        <v>0</v>
      </c>
      <c r="D87" s="7">
        <f t="shared" si="22"/>
        <v>0</v>
      </c>
      <c r="E87" s="7">
        <f t="shared" si="22"/>
        <v>0</v>
      </c>
      <c r="F87" s="7">
        <f t="shared" si="22"/>
        <v>0</v>
      </c>
      <c r="G87" s="7">
        <f t="shared" si="22"/>
        <v>0</v>
      </c>
      <c r="I87" s="101">
        <f t="shared" si="6"/>
        <v>0</v>
      </c>
      <c r="J87" s="101">
        <f t="shared" si="7"/>
        <v>0</v>
      </c>
      <c r="K87" s="101">
        <f t="shared" si="8"/>
        <v>0</v>
      </c>
      <c r="L87" s="101">
        <f t="shared" si="9"/>
        <v>0</v>
      </c>
    </row>
    <row r="88" spans="1:12" x14ac:dyDescent="0.3">
      <c r="A88" s="568"/>
      <c r="B88" s="104" t="s">
        <v>69</v>
      </c>
      <c r="C88" s="7">
        <f t="shared" si="22"/>
        <v>0</v>
      </c>
      <c r="D88" s="7">
        <f t="shared" si="22"/>
        <v>0</v>
      </c>
      <c r="E88" s="7">
        <f t="shared" si="22"/>
        <v>0</v>
      </c>
      <c r="F88" s="7">
        <f t="shared" si="22"/>
        <v>0</v>
      </c>
      <c r="G88" s="7">
        <f t="shared" si="22"/>
        <v>0</v>
      </c>
      <c r="I88" s="101">
        <f t="shared" ref="I88:I102" si="23">IF(AND(ROUND(C88,0)=0,D88&gt;C88),"INF",IF(AND(ROUND(C88,0)=0,ROUND(D88,0)=0),0,(D88-C88)/C88))</f>
        <v>0</v>
      </c>
      <c r="J88" s="101">
        <f t="shared" ref="J88:J102" si="24">IF(AND(ROUND(D88,0)=0,E88&gt;D88),"INF",IF(AND(ROUND(D88,0)=0,ROUND(E88,0)=0),0,(E88-D88)/D88))</f>
        <v>0</v>
      </c>
      <c r="K88" s="101">
        <f t="shared" ref="K88:K102" si="25">IF(AND(ROUND(E88,0)=0,F88&gt;E88),"INF",IF(AND(ROUND(E88,0)=0,ROUND(F88,0)=0),0,(F88-E88)/E88))</f>
        <v>0</v>
      </c>
      <c r="L88" s="101">
        <f t="shared" ref="L88:L102" si="26">IF(AND(ROUND(F88,0)=0,G88&gt;F88),"INF",IF(AND(ROUND(F88,0)=0,ROUND(G88,0)=0),0,(G88-F88)/F88))</f>
        <v>0</v>
      </c>
    </row>
    <row r="89" spans="1:12" x14ac:dyDescent="0.3">
      <c r="A89" s="568"/>
      <c r="B89" s="104" t="s">
        <v>95</v>
      </c>
      <c r="C89" s="7">
        <f t="shared" si="22"/>
        <v>0</v>
      </c>
      <c r="D89" s="7">
        <f t="shared" si="22"/>
        <v>0</v>
      </c>
      <c r="E89" s="7">
        <f t="shared" si="22"/>
        <v>0</v>
      </c>
      <c r="F89" s="7">
        <f t="shared" si="22"/>
        <v>0</v>
      </c>
      <c r="G89" s="7">
        <f t="shared" si="22"/>
        <v>0</v>
      </c>
      <c r="I89" s="101">
        <f t="shared" si="23"/>
        <v>0</v>
      </c>
      <c r="J89" s="101">
        <f t="shared" si="24"/>
        <v>0</v>
      </c>
      <c r="K89" s="101">
        <f t="shared" si="25"/>
        <v>0</v>
      </c>
      <c r="L89" s="101">
        <f t="shared" si="26"/>
        <v>0</v>
      </c>
    </row>
    <row r="90" spans="1:12" x14ac:dyDescent="0.3">
      <c r="A90" s="568"/>
      <c r="B90" s="103" t="s">
        <v>71</v>
      </c>
      <c r="C90" s="7">
        <f t="shared" si="22"/>
        <v>0</v>
      </c>
      <c r="D90" s="7">
        <f t="shared" si="22"/>
        <v>0</v>
      </c>
      <c r="E90" s="7">
        <f t="shared" si="22"/>
        <v>0</v>
      </c>
      <c r="F90" s="7">
        <f t="shared" si="22"/>
        <v>0</v>
      </c>
      <c r="G90" s="7">
        <f t="shared" si="22"/>
        <v>0</v>
      </c>
      <c r="I90" s="101">
        <f t="shared" si="23"/>
        <v>0</v>
      </c>
      <c r="J90" s="101">
        <f t="shared" si="24"/>
        <v>0</v>
      </c>
      <c r="K90" s="101">
        <f t="shared" si="25"/>
        <v>0</v>
      </c>
      <c r="L90" s="101">
        <f t="shared" si="26"/>
        <v>0</v>
      </c>
    </row>
    <row r="91" spans="1:12" x14ac:dyDescent="0.3">
      <c r="A91" s="568"/>
      <c r="B91" s="103" t="s">
        <v>73</v>
      </c>
      <c r="C91" s="486">
        <f>SUM(C92:C96)</f>
        <v>0</v>
      </c>
      <c r="D91" s="486">
        <f t="shared" ref="D91:F91" si="27">SUM(D92:D96)</f>
        <v>0</v>
      </c>
      <c r="E91" s="486">
        <f t="shared" si="27"/>
        <v>0</v>
      </c>
      <c r="F91" s="486">
        <f t="shared" si="27"/>
        <v>0</v>
      </c>
      <c r="G91" s="486">
        <f>SUM(G92:G96)</f>
        <v>0</v>
      </c>
      <c r="I91" s="101">
        <f t="shared" si="23"/>
        <v>0</v>
      </c>
      <c r="J91" s="101">
        <f t="shared" si="24"/>
        <v>0</v>
      </c>
      <c r="K91" s="101">
        <f t="shared" si="25"/>
        <v>0</v>
      </c>
      <c r="L91" s="101">
        <f t="shared" si="26"/>
        <v>0</v>
      </c>
    </row>
    <row r="92" spans="1:12" x14ac:dyDescent="0.3">
      <c r="A92" s="568"/>
      <c r="B92" s="104" t="s">
        <v>379</v>
      </c>
      <c r="C92" s="7">
        <f>SUMIF($B$23:$B$81,$B92,C$23:C$81)</f>
        <v>0</v>
      </c>
      <c r="D92" s="7">
        <f t="shared" si="22"/>
        <v>0</v>
      </c>
      <c r="E92" s="7">
        <f t="shared" si="22"/>
        <v>0</v>
      </c>
      <c r="F92" s="7">
        <f t="shared" si="22"/>
        <v>0</v>
      </c>
      <c r="G92" s="7">
        <f t="shared" si="22"/>
        <v>0</v>
      </c>
      <c r="I92" s="101">
        <f t="shared" si="23"/>
        <v>0</v>
      </c>
      <c r="J92" s="101">
        <f t="shared" si="24"/>
        <v>0</v>
      </c>
      <c r="K92" s="101">
        <f t="shared" si="25"/>
        <v>0</v>
      </c>
      <c r="L92" s="101">
        <f t="shared" si="26"/>
        <v>0</v>
      </c>
    </row>
    <row r="93" spans="1:12" x14ac:dyDescent="0.3">
      <c r="A93" s="568"/>
      <c r="B93" s="104" t="s">
        <v>380</v>
      </c>
      <c r="C93" s="7">
        <f t="shared" ref="C93:G102" si="28">SUMIF($B$23:$B$81,$B93,C$23:C$81)</f>
        <v>0</v>
      </c>
      <c r="D93" s="7">
        <f t="shared" si="28"/>
        <v>0</v>
      </c>
      <c r="E93" s="7">
        <f t="shared" si="28"/>
        <v>0</v>
      </c>
      <c r="F93" s="7">
        <f t="shared" si="28"/>
        <v>0</v>
      </c>
      <c r="G93" s="7">
        <f t="shared" si="28"/>
        <v>0</v>
      </c>
      <c r="I93" s="101">
        <f t="shared" si="23"/>
        <v>0</v>
      </c>
      <c r="J93" s="101">
        <f t="shared" si="24"/>
        <v>0</v>
      </c>
      <c r="K93" s="101">
        <f t="shared" si="25"/>
        <v>0</v>
      </c>
      <c r="L93" s="101">
        <f t="shared" si="26"/>
        <v>0</v>
      </c>
    </row>
    <row r="94" spans="1:12" x14ac:dyDescent="0.3">
      <c r="A94" s="568"/>
      <c r="B94" s="104" t="s">
        <v>381</v>
      </c>
      <c r="C94" s="7">
        <f t="shared" si="28"/>
        <v>0</v>
      </c>
      <c r="D94" s="7">
        <f t="shared" si="28"/>
        <v>0</v>
      </c>
      <c r="E94" s="7">
        <f t="shared" si="28"/>
        <v>0</v>
      </c>
      <c r="F94" s="7">
        <f t="shared" si="28"/>
        <v>0</v>
      </c>
      <c r="G94" s="7">
        <f t="shared" si="28"/>
        <v>0</v>
      </c>
      <c r="I94" s="101">
        <f t="shared" si="23"/>
        <v>0</v>
      </c>
      <c r="J94" s="101">
        <f t="shared" si="24"/>
        <v>0</v>
      </c>
      <c r="K94" s="101">
        <f t="shared" si="25"/>
        <v>0</v>
      </c>
      <c r="L94" s="101">
        <f t="shared" si="26"/>
        <v>0</v>
      </c>
    </row>
    <row r="95" spans="1:12" x14ac:dyDescent="0.3">
      <c r="A95" s="568"/>
      <c r="B95" s="104" t="s">
        <v>185</v>
      </c>
      <c r="C95" s="7">
        <f t="shared" si="28"/>
        <v>0</v>
      </c>
      <c r="D95" s="7">
        <f t="shared" si="28"/>
        <v>0</v>
      </c>
      <c r="E95" s="7">
        <f t="shared" si="28"/>
        <v>0</v>
      </c>
      <c r="F95" s="7">
        <f t="shared" si="28"/>
        <v>0</v>
      </c>
      <c r="G95" s="7">
        <f t="shared" si="28"/>
        <v>0</v>
      </c>
      <c r="I95" s="101">
        <f t="shared" si="23"/>
        <v>0</v>
      </c>
      <c r="J95" s="101">
        <f t="shared" si="24"/>
        <v>0</v>
      </c>
      <c r="K95" s="101">
        <f t="shared" si="25"/>
        <v>0</v>
      </c>
      <c r="L95" s="101">
        <f t="shared" si="26"/>
        <v>0</v>
      </c>
    </row>
    <row r="96" spans="1:12" x14ac:dyDescent="0.3">
      <c r="A96" s="568"/>
      <c r="B96" s="104" t="s">
        <v>186</v>
      </c>
      <c r="C96" s="7">
        <f t="shared" si="28"/>
        <v>0</v>
      </c>
      <c r="D96" s="7">
        <f t="shared" si="28"/>
        <v>0</v>
      </c>
      <c r="E96" s="7">
        <f t="shared" si="28"/>
        <v>0</v>
      </c>
      <c r="F96" s="7">
        <f t="shared" si="28"/>
        <v>0</v>
      </c>
      <c r="G96" s="7">
        <f t="shared" si="28"/>
        <v>0</v>
      </c>
      <c r="I96" s="101">
        <f t="shared" si="23"/>
        <v>0</v>
      </c>
      <c r="J96" s="101">
        <f t="shared" si="24"/>
        <v>0</v>
      </c>
      <c r="K96" s="101">
        <f t="shared" si="25"/>
        <v>0</v>
      </c>
      <c r="L96" s="101">
        <f t="shared" si="26"/>
        <v>0</v>
      </c>
    </row>
    <row r="97" spans="1:12" x14ac:dyDescent="0.3">
      <c r="A97" s="568"/>
      <c r="B97" s="103" t="s">
        <v>72</v>
      </c>
      <c r="C97" s="7">
        <f t="shared" si="28"/>
        <v>0</v>
      </c>
      <c r="D97" s="7">
        <f t="shared" si="28"/>
        <v>0</v>
      </c>
      <c r="E97" s="7">
        <f t="shared" si="28"/>
        <v>0</v>
      </c>
      <c r="F97" s="7">
        <f t="shared" si="28"/>
        <v>0</v>
      </c>
      <c r="G97" s="7">
        <f t="shared" si="28"/>
        <v>0</v>
      </c>
      <c r="I97" s="101">
        <f t="shared" si="23"/>
        <v>0</v>
      </c>
      <c r="J97" s="101">
        <f t="shared" si="24"/>
        <v>0</v>
      </c>
      <c r="K97" s="101">
        <f t="shared" si="25"/>
        <v>0</v>
      </c>
      <c r="L97" s="101">
        <f t="shared" si="26"/>
        <v>0</v>
      </c>
    </row>
    <row r="98" spans="1:12" x14ac:dyDescent="0.3">
      <c r="A98" s="568"/>
      <c r="B98" s="56" t="s">
        <v>47</v>
      </c>
      <c r="C98" s="7">
        <f t="shared" si="28"/>
        <v>0</v>
      </c>
      <c r="D98" s="7">
        <f t="shared" si="28"/>
        <v>0</v>
      </c>
      <c r="E98" s="7">
        <f t="shared" si="28"/>
        <v>0</v>
      </c>
      <c r="F98" s="7">
        <f t="shared" si="28"/>
        <v>0</v>
      </c>
      <c r="G98" s="7">
        <f t="shared" si="28"/>
        <v>0</v>
      </c>
      <c r="I98" s="101">
        <f t="shared" si="23"/>
        <v>0</v>
      </c>
      <c r="J98" s="101">
        <f t="shared" si="24"/>
        <v>0</v>
      </c>
      <c r="K98" s="101">
        <f t="shared" si="25"/>
        <v>0</v>
      </c>
      <c r="L98" s="101">
        <f t="shared" si="26"/>
        <v>0</v>
      </c>
    </row>
    <row r="99" spans="1:12" ht="12" customHeight="1" x14ac:dyDescent="0.3">
      <c r="A99" s="568"/>
      <c r="B99" s="102" t="s">
        <v>191</v>
      </c>
      <c r="C99" s="7">
        <f t="shared" si="28"/>
        <v>0</v>
      </c>
      <c r="D99" s="7">
        <f t="shared" si="28"/>
        <v>0</v>
      </c>
      <c r="E99" s="7">
        <f t="shared" si="28"/>
        <v>0</v>
      </c>
      <c r="F99" s="7">
        <f t="shared" si="28"/>
        <v>0</v>
      </c>
      <c r="G99" s="7">
        <f t="shared" si="28"/>
        <v>0</v>
      </c>
      <c r="I99" s="101">
        <f t="shared" si="23"/>
        <v>0</v>
      </c>
      <c r="J99" s="101">
        <f t="shared" si="24"/>
        <v>0</v>
      </c>
      <c r="K99" s="101">
        <f t="shared" si="25"/>
        <v>0</v>
      </c>
      <c r="L99" s="101">
        <f t="shared" si="26"/>
        <v>0</v>
      </c>
    </row>
    <row r="100" spans="1:12" ht="13.5" customHeight="1" x14ac:dyDescent="0.3">
      <c r="A100" s="568"/>
      <c r="B100" s="103" t="s">
        <v>70</v>
      </c>
      <c r="C100" s="7">
        <f t="shared" si="28"/>
        <v>0</v>
      </c>
      <c r="D100" s="7">
        <f t="shared" si="28"/>
        <v>0</v>
      </c>
      <c r="E100" s="7">
        <f t="shared" si="28"/>
        <v>0</v>
      </c>
      <c r="F100" s="7">
        <f t="shared" si="28"/>
        <v>0</v>
      </c>
      <c r="G100" s="7">
        <f t="shared" si="28"/>
        <v>0</v>
      </c>
      <c r="I100" s="101">
        <f t="shared" si="23"/>
        <v>0</v>
      </c>
      <c r="J100" s="101">
        <f t="shared" si="24"/>
        <v>0</v>
      </c>
      <c r="K100" s="101">
        <f t="shared" si="25"/>
        <v>0</v>
      </c>
      <c r="L100" s="101">
        <f t="shared" si="26"/>
        <v>0</v>
      </c>
    </row>
    <row r="101" spans="1:12" x14ac:dyDescent="0.3">
      <c r="A101" s="568"/>
      <c r="B101" s="103" t="s">
        <v>93</v>
      </c>
      <c r="C101" s="7">
        <f t="shared" si="28"/>
        <v>0</v>
      </c>
      <c r="D101" s="7">
        <f t="shared" si="28"/>
        <v>0</v>
      </c>
      <c r="E101" s="7">
        <f t="shared" si="28"/>
        <v>0</v>
      </c>
      <c r="F101" s="7">
        <f t="shared" si="28"/>
        <v>0</v>
      </c>
      <c r="G101" s="7">
        <f t="shared" si="28"/>
        <v>0</v>
      </c>
      <c r="I101" s="101">
        <f t="shared" si="23"/>
        <v>0</v>
      </c>
      <c r="J101" s="101">
        <f t="shared" si="24"/>
        <v>0</v>
      </c>
      <c r="K101" s="101">
        <f t="shared" si="25"/>
        <v>0</v>
      </c>
      <c r="L101" s="101">
        <f t="shared" si="26"/>
        <v>0</v>
      </c>
    </row>
    <row r="102" spans="1:12" x14ac:dyDescent="0.3">
      <c r="A102" s="569"/>
      <c r="B102" s="56" t="s">
        <v>48</v>
      </c>
      <c r="C102" s="7">
        <f>SUMIF($B$23:$B$81,$B102,C$23:C$81)</f>
        <v>0</v>
      </c>
      <c r="D102" s="7">
        <f t="shared" si="28"/>
        <v>0</v>
      </c>
      <c r="E102" s="7">
        <f t="shared" si="28"/>
        <v>0</v>
      </c>
      <c r="F102" s="7">
        <f t="shared" si="28"/>
        <v>0</v>
      </c>
      <c r="G102" s="7">
        <f t="shared" si="28"/>
        <v>0</v>
      </c>
      <c r="I102" s="101">
        <f t="shared" si="23"/>
        <v>0</v>
      </c>
      <c r="J102" s="101">
        <f t="shared" si="24"/>
        <v>0</v>
      </c>
      <c r="K102" s="101">
        <f t="shared" si="25"/>
        <v>0</v>
      </c>
      <c r="L102" s="101">
        <f t="shared" si="26"/>
        <v>0</v>
      </c>
    </row>
    <row r="103" spans="1:12" x14ac:dyDescent="0.3">
      <c r="I103" s="101"/>
      <c r="J103" s="101"/>
      <c r="K103" s="101"/>
      <c r="L103" s="101"/>
    </row>
    <row r="104" spans="1:12" x14ac:dyDescent="0.3">
      <c r="A104" s="53" t="s">
        <v>183</v>
      </c>
      <c r="B104" s="54"/>
      <c r="C104" s="54"/>
      <c r="D104" s="54"/>
      <c r="E104" s="54"/>
      <c r="F104" s="54"/>
      <c r="G104" s="54"/>
      <c r="I104" s="54"/>
      <c r="J104" s="54"/>
      <c r="K104" s="54"/>
      <c r="L104" s="54"/>
    </row>
    <row r="106" spans="1:12" s="18" customFormat="1" ht="37.35" customHeight="1" x14ac:dyDescent="0.3">
      <c r="A106" s="55" t="s">
        <v>46</v>
      </c>
      <c r="B106" s="55" t="s">
        <v>0</v>
      </c>
      <c r="C106" s="9" t="s">
        <v>402</v>
      </c>
      <c r="D106" s="9" t="s">
        <v>371</v>
      </c>
      <c r="E106" s="9" t="s">
        <v>372</v>
      </c>
      <c r="F106" s="9" t="s">
        <v>373</v>
      </c>
      <c r="G106" s="9" t="s">
        <v>374</v>
      </c>
      <c r="H106" s="4"/>
      <c r="I106" s="9" t="s">
        <v>403</v>
      </c>
      <c r="J106" s="9" t="s">
        <v>518</v>
      </c>
      <c r="K106" s="9" t="s">
        <v>519</v>
      </c>
      <c r="L106" s="9" t="s">
        <v>520</v>
      </c>
    </row>
    <row r="107" spans="1:12" x14ac:dyDescent="0.3">
      <c r="A107" s="564" t="s">
        <v>39</v>
      </c>
      <c r="B107" s="103" t="s">
        <v>224</v>
      </c>
      <c r="C107" s="7">
        <f>'TAB3.1'!C65</f>
        <v>0</v>
      </c>
      <c r="D107" s="7">
        <f>'TAB3.1'!D65</f>
        <v>0</v>
      </c>
      <c r="E107" s="7">
        <f>'TAB3.1'!E65</f>
        <v>0</v>
      </c>
      <c r="F107" s="7">
        <f>'TAB3.1'!F65</f>
        <v>0</v>
      </c>
      <c r="G107" s="7">
        <f>'TAB3.1'!G65</f>
        <v>0</v>
      </c>
      <c r="I107" s="101">
        <f>IF(AND(ROUND(C107,0)=0,D107&gt;C107),"INF",IF(AND(ROUND(C107,0)=0,ROUND(D107,0)=0),0,(D107-C107)/C107))</f>
        <v>0</v>
      </c>
      <c r="J107" s="101">
        <f t="shared" ref="J107:L107" si="29">IF(AND(ROUND(D107,0)=0,E107&gt;D107),"INF",IF(AND(ROUND(D107,0)=0,ROUND(E107,0)=0),0,(E107-D107)/D107))</f>
        <v>0</v>
      </c>
      <c r="K107" s="101">
        <f t="shared" si="29"/>
        <v>0</v>
      </c>
      <c r="L107" s="101">
        <f t="shared" si="29"/>
        <v>0</v>
      </c>
    </row>
    <row r="108" spans="1:12" x14ac:dyDescent="0.3">
      <c r="A108" s="570"/>
      <c r="B108" s="103" t="s">
        <v>225</v>
      </c>
      <c r="C108" s="7">
        <f>'TAB3.1'!C66</f>
        <v>0</v>
      </c>
      <c r="D108" s="7">
        <f>'TAB3.1'!D66</f>
        <v>0</v>
      </c>
      <c r="E108" s="7">
        <f>'TAB3.1'!E66</f>
        <v>0</v>
      </c>
      <c r="F108" s="7">
        <f>'TAB3.1'!F66</f>
        <v>0</v>
      </c>
      <c r="G108" s="7">
        <f>'TAB3.1'!G66</f>
        <v>0</v>
      </c>
      <c r="I108" s="101">
        <f t="shared" ref="I108:I115" si="30">IF(AND(ROUND(C108,0)=0,D108&gt;C108),"INF",IF(AND(ROUND(C108,0)=0,ROUND(D108,0)=0),0,(D108-C108)/C108))</f>
        <v>0</v>
      </c>
      <c r="J108" s="101">
        <f t="shared" ref="J108:J115" si="31">IF(AND(ROUND(D108,0)=0,E108&gt;D108),"INF",IF(AND(ROUND(D108,0)=0,ROUND(E108,0)=0),0,(E108-D108)/D108))</f>
        <v>0</v>
      </c>
      <c r="K108" s="101">
        <f t="shared" ref="K108:K115" si="32">IF(AND(ROUND(E108,0)=0,F108&gt;E108),"INF",IF(AND(ROUND(E108,0)=0,ROUND(F108,0)=0),0,(F108-E108)/E108))</f>
        <v>0</v>
      </c>
      <c r="L108" s="101">
        <f t="shared" ref="L108:L115" si="33">IF(AND(ROUND(F108,0)=0,G108&gt;F108),"INF",IF(AND(ROUND(F108,0)=0,ROUND(G108,0)=0),0,(G108-F108)/F108))</f>
        <v>0</v>
      </c>
    </row>
    <row r="109" spans="1:12" x14ac:dyDescent="0.3">
      <c r="A109" s="564" t="s">
        <v>6</v>
      </c>
      <c r="B109" s="103" t="s">
        <v>224</v>
      </c>
      <c r="C109" s="7">
        <f>'TAB3.1'!C67</f>
        <v>0</v>
      </c>
      <c r="D109" s="7">
        <f>'TAB3.1'!D67</f>
        <v>0</v>
      </c>
      <c r="E109" s="7">
        <f>'TAB3.1'!E67</f>
        <v>0</v>
      </c>
      <c r="F109" s="7">
        <f>'TAB3.1'!F67</f>
        <v>0</v>
      </c>
      <c r="G109" s="7">
        <f>'TAB3.1'!G67</f>
        <v>0</v>
      </c>
      <c r="I109" s="101">
        <f t="shared" si="30"/>
        <v>0</v>
      </c>
      <c r="J109" s="101">
        <f t="shared" si="31"/>
        <v>0</v>
      </c>
      <c r="K109" s="101">
        <f t="shared" si="32"/>
        <v>0</v>
      </c>
      <c r="L109" s="101">
        <f t="shared" si="33"/>
        <v>0</v>
      </c>
    </row>
    <row r="110" spans="1:12" x14ac:dyDescent="0.3">
      <c r="A110" s="570"/>
      <c r="B110" s="103" t="s">
        <v>225</v>
      </c>
      <c r="C110" s="7">
        <f>'TAB3.1'!C68</f>
        <v>0</v>
      </c>
      <c r="D110" s="7">
        <f>'TAB3.1'!D68</f>
        <v>0</v>
      </c>
      <c r="E110" s="7">
        <f>'TAB3.1'!E68</f>
        <v>0</v>
      </c>
      <c r="F110" s="7">
        <f>'TAB3.1'!F68</f>
        <v>0</v>
      </c>
      <c r="G110" s="7">
        <f>'TAB3.1'!G68</f>
        <v>0</v>
      </c>
      <c r="I110" s="101">
        <f t="shared" si="30"/>
        <v>0</v>
      </c>
      <c r="J110" s="101">
        <f t="shared" si="31"/>
        <v>0</v>
      </c>
      <c r="K110" s="101">
        <f t="shared" si="32"/>
        <v>0</v>
      </c>
      <c r="L110" s="101">
        <f t="shared" si="33"/>
        <v>0</v>
      </c>
    </row>
    <row r="111" spans="1:12" x14ac:dyDescent="0.3">
      <c r="A111" s="564" t="s">
        <v>40</v>
      </c>
      <c r="B111" s="103" t="s">
        <v>224</v>
      </c>
      <c r="C111" s="7">
        <f>'TAB3.1'!C69</f>
        <v>0</v>
      </c>
      <c r="D111" s="7">
        <f>'TAB3.1'!D69</f>
        <v>0</v>
      </c>
      <c r="E111" s="7">
        <f>'TAB3.1'!E69</f>
        <v>0</v>
      </c>
      <c r="F111" s="7">
        <f>'TAB3.1'!F69</f>
        <v>0</v>
      </c>
      <c r="G111" s="7">
        <f>'TAB3.1'!G69</f>
        <v>0</v>
      </c>
      <c r="I111" s="101">
        <f t="shared" si="30"/>
        <v>0</v>
      </c>
      <c r="J111" s="101">
        <f t="shared" si="31"/>
        <v>0</v>
      </c>
      <c r="K111" s="101">
        <f t="shared" si="32"/>
        <v>0</v>
      </c>
      <c r="L111" s="101">
        <f t="shared" si="33"/>
        <v>0</v>
      </c>
    </row>
    <row r="112" spans="1:12" x14ac:dyDescent="0.3">
      <c r="A112" s="565"/>
      <c r="B112" s="103" t="s">
        <v>225</v>
      </c>
      <c r="C112" s="7">
        <f>'TAB3.1'!C70</f>
        <v>0</v>
      </c>
      <c r="D112" s="7">
        <f>'TAB3.1'!D70</f>
        <v>0</v>
      </c>
      <c r="E112" s="7">
        <f>'TAB3.1'!E70</f>
        <v>0</v>
      </c>
      <c r="F112" s="7">
        <f>'TAB3.1'!F70</f>
        <v>0</v>
      </c>
      <c r="G112" s="7">
        <f>'TAB3.1'!G70</f>
        <v>0</v>
      </c>
      <c r="I112" s="101">
        <f t="shared" si="30"/>
        <v>0</v>
      </c>
      <c r="J112" s="101">
        <f t="shared" si="31"/>
        <v>0</v>
      </c>
      <c r="K112" s="101">
        <f t="shared" si="32"/>
        <v>0</v>
      </c>
      <c r="L112" s="101">
        <f t="shared" si="33"/>
        <v>0</v>
      </c>
    </row>
    <row r="113" spans="1:12" x14ac:dyDescent="0.3">
      <c r="A113" s="564" t="s">
        <v>8</v>
      </c>
      <c r="B113" s="103" t="s">
        <v>224</v>
      </c>
      <c r="C113" s="7">
        <f>'TAB3.1'!C71</f>
        <v>0</v>
      </c>
      <c r="D113" s="7">
        <f>'TAB3.1'!D71</f>
        <v>0</v>
      </c>
      <c r="E113" s="7">
        <f>'TAB3.1'!E71</f>
        <v>0</v>
      </c>
      <c r="F113" s="7">
        <f>'TAB3.1'!F71</f>
        <v>0</v>
      </c>
      <c r="G113" s="7">
        <f>'TAB3.1'!G71</f>
        <v>0</v>
      </c>
      <c r="I113" s="101">
        <f t="shared" si="30"/>
        <v>0</v>
      </c>
      <c r="J113" s="101">
        <f t="shared" si="31"/>
        <v>0</v>
      </c>
      <c r="K113" s="101">
        <f>IF(AND(ROUND(E113,0)=0,F113&gt;E113),"INF",IF(AND(ROUND(E113,0)=0,ROUND(F113,0)=0),0,(F113-E113)/E113))</f>
        <v>0</v>
      </c>
      <c r="L113" s="101">
        <f t="shared" si="33"/>
        <v>0</v>
      </c>
    </row>
    <row r="114" spans="1:12" x14ac:dyDescent="0.3">
      <c r="A114" s="565"/>
      <c r="B114" s="103" t="s">
        <v>225</v>
      </c>
      <c r="C114" s="7">
        <f>'TAB3.1'!C72</f>
        <v>0</v>
      </c>
      <c r="D114" s="7">
        <f>'TAB3.1'!D72</f>
        <v>0</v>
      </c>
      <c r="E114" s="7">
        <f>'TAB3.1'!E72</f>
        <v>0</v>
      </c>
      <c r="F114" s="7">
        <f>'TAB3.1'!F72</f>
        <v>0</v>
      </c>
      <c r="G114" s="7">
        <f>'TAB3.1'!G72</f>
        <v>0</v>
      </c>
      <c r="I114" s="101">
        <f t="shared" si="30"/>
        <v>0</v>
      </c>
      <c r="J114" s="101">
        <f t="shared" si="31"/>
        <v>0</v>
      </c>
      <c r="K114" s="101">
        <f t="shared" si="32"/>
        <v>0</v>
      </c>
      <c r="L114" s="101">
        <f t="shared" si="33"/>
        <v>0</v>
      </c>
    </row>
    <row r="115" spans="1:12" ht="21.6" x14ac:dyDescent="0.3">
      <c r="A115" s="565"/>
      <c r="B115" s="103" t="s">
        <v>238</v>
      </c>
      <c r="C115" s="7">
        <f>'TAB3.2'!C90</f>
        <v>0</v>
      </c>
      <c r="D115" s="7">
        <f>'TAB3.2'!D90</f>
        <v>0</v>
      </c>
      <c r="E115" s="7">
        <f>'TAB3.2'!E90</f>
        <v>0</v>
      </c>
      <c r="F115" s="7">
        <f>'TAB3.2'!F90</f>
        <v>0</v>
      </c>
      <c r="G115" s="7">
        <f>'TAB3.2'!G90</f>
        <v>0</v>
      </c>
      <c r="I115" s="101">
        <f t="shared" si="30"/>
        <v>0</v>
      </c>
      <c r="J115" s="101">
        <f t="shared" si="31"/>
        <v>0</v>
      </c>
      <c r="K115" s="101">
        <f t="shared" si="32"/>
        <v>0</v>
      </c>
      <c r="L115" s="101">
        <f t="shared" si="33"/>
        <v>0</v>
      </c>
    </row>
    <row r="116" spans="1:12" x14ac:dyDescent="0.3">
      <c r="B116" s="5"/>
    </row>
    <row r="117" spans="1:12" ht="14.85" customHeight="1" x14ac:dyDescent="0.3"/>
    <row r="118" spans="1:12" x14ac:dyDescent="0.3">
      <c r="A118" s="53" t="s">
        <v>184</v>
      </c>
      <c r="B118" s="54"/>
      <c r="C118" s="54"/>
      <c r="D118" s="54"/>
      <c r="E118" s="54"/>
      <c r="F118" s="54"/>
      <c r="G118" s="54"/>
      <c r="I118" s="54"/>
      <c r="J118" s="54"/>
      <c r="K118" s="54"/>
      <c r="L118" s="54"/>
    </row>
    <row r="120" spans="1:12" s="18" customFormat="1" ht="37.35" customHeight="1" x14ac:dyDescent="0.3">
      <c r="A120" s="55" t="s">
        <v>46</v>
      </c>
      <c r="B120" s="55" t="s">
        <v>0</v>
      </c>
      <c r="C120" s="9" t="s">
        <v>402</v>
      </c>
      <c r="D120" s="9" t="s">
        <v>371</v>
      </c>
      <c r="E120" s="9" t="s">
        <v>372</v>
      </c>
      <c r="F120" s="9" t="s">
        <v>373</v>
      </c>
      <c r="G120" s="9" t="s">
        <v>374</v>
      </c>
      <c r="H120" s="4"/>
      <c r="I120" s="9" t="s">
        <v>403</v>
      </c>
      <c r="J120" s="9" t="s">
        <v>518</v>
      </c>
      <c r="K120" s="9" t="s">
        <v>519</v>
      </c>
      <c r="L120" s="9" t="s">
        <v>520</v>
      </c>
    </row>
    <row r="121" spans="1:12" x14ac:dyDescent="0.3">
      <c r="A121" s="156" t="s">
        <v>39</v>
      </c>
      <c r="B121" s="103" t="s">
        <v>170</v>
      </c>
      <c r="C121" s="7">
        <f>'TAB3.3'!C40</f>
        <v>0</v>
      </c>
      <c r="D121" s="7">
        <f>'TAB3.3'!D40</f>
        <v>0</v>
      </c>
      <c r="E121" s="7">
        <f>'TAB3.3'!E40</f>
        <v>0</v>
      </c>
      <c r="F121" s="7">
        <f>'TAB3.3'!F40</f>
        <v>0</v>
      </c>
      <c r="G121" s="7">
        <f>'TAB3.3'!G40</f>
        <v>0</v>
      </c>
      <c r="I121" s="101">
        <f>IF(AND(ROUND(C121,0)=0,D121&gt;C121),"INF",IF(AND(ROUND(C121,0)=0,ROUND(D121,0)=0),0,(D121-C121)/C121))</f>
        <v>0</v>
      </c>
      <c r="J121" s="101">
        <f t="shared" ref="J121:L121" si="34">IF(AND(ROUND(D121,0)=0,E121&gt;D121),"INF",IF(AND(ROUND(D121,0)=0,ROUND(E121,0)=0),0,(E121-D121)/D121))</f>
        <v>0</v>
      </c>
      <c r="K121" s="101">
        <f t="shared" si="34"/>
        <v>0</v>
      </c>
      <c r="L121" s="101">
        <f t="shared" si="34"/>
        <v>0</v>
      </c>
    </row>
    <row r="122" spans="1:12" x14ac:dyDescent="0.3">
      <c r="A122" s="155" t="s">
        <v>6</v>
      </c>
      <c r="B122" s="103" t="s">
        <v>170</v>
      </c>
      <c r="C122" s="7">
        <f>'TAB3.3'!C41</f>
        <v>0</v>
      </c>
      <c r="D122" s="7">
        <f>'TAB3.3'!D41</f>
        <v>0</v>
      </c>
      <c r="E122" s="7">
        <f>'TAB3.3'!E41</f>
        <v>0</v>
      </c>
      <c r="F122" s="7">
        <f>'TAB3.3'!F41</f>
        <v>0</v>
      </c>
      <c r="G122" s="7">
        <f>'TAB3.3'!G41</f>
        <v>0</v>
      </c>
      <c r="I122" s="101">
        <f t="shared" ref="I122:I124" si="35">IF(AND(ROUND(C122,0)=0,D122&gt;C122),"INF",IF(AND(ROUND(C122,0)=0,ROUND(D122,0)=0),0,(D122-C122)/C122))</f>
        <v>0</v>
      </c>
      <c r="J122" s="101">
        <f t="shared" ref="J122:J124" si="36">IF(AND(ROUND(D122,0)=0,E122&gt;D122),"INF",IF(AND(ROUND(D122,0)=0,ROUND(E122,0)=0),0,(E122-D122)/D122))</f>
        <v>0</v>
      </c>
      <c r="K122" s="101">
        <f t="shared" ref="K122:K124" si="37">IF(AND(ROUND(E122,0)=0,F122&gt;E122),"INF",IF(AND(ROUND(E122,0)=0,ROUND(F122,0)=0),0,(F122-E122)/E122))</f>
        <v>0</v>
      </c>
      <c r="L122" s="101">
        <f t="shared" ref="L122:L124" si="38">IF(AND(ROUND(F122,0)=0,G122&gt;F122),"INF",IF(AND(ROUND(F122,0)=0,ROUND(G122,0)=0),0,(G122-F122)/F122))</f>
        <v>0</v>
      </c>
    </row>
    <row r="123" spans="1:12" x14ac:dyDescent="0.3">
      <c r="A123" s="155" t="s">
        <v>40</v>
      </c>
      <c r="B123" s="103" t="s">
        <v>171</v>
      </c>
      <c r="C123" s="7">
        <f>'TAB3.3'!C42</f>
        <v>0</v>
      </c>
      <c r="D123" s="7">
        <f>'TAB3.3'!D42</f>
        <v>0</v>
      </c>
      <c r="E123" s="7">
        <f>'TAB3.3'!E42</f>
        <v>0</v>
      </c>
      <c r="F123" s="7">
        <f>'TAB3.3'!F42</f>
        <v>0</v>
      </c>
      <c r="G123" s="7">
        <f>'TAB3.3'!G42</f>
        <v>0</v>
      </c>
      <c r="I123" s="101">
        <f t="shared" si="35"/>
        <v>0</v>
      </c>
      <c r="J123" s="101">
        <f t="shared" si="36"/>
        <v>0</v>
      </c>
      <c r="K123" s="101">
        <f t="shared" si="37"/>
        <v>0</v>
      </c>
      <c r="L123" s="101">
        <f t="shared" si="38"/>
        <v>0</v>
      </c>
    </row>
    <row r="124" spans="1:12" x14ac:dyDescent="0.3">
      <c r="A124" s="155" t="s">
        <v>8</v>
      </c>
      <c r="B124" s="103" t="s">
        <v>171</v>
      </c>
      <c r="C124" s="7">
        <f>'TAB3.3'!C43</f>
        <v>0</v>
      </c>
      <c r="D124" s="7">
        <f>'TAB3.3'!D43</f>
        <v>0</v>
      </c>
      <c r="E124" s="7">
        <f>'TAB3.3'!E43</f>
        <v>0</v>
      </c>
      <c r="F124" s="7">
        <f>'TAB3.3'!F43</f>
        <v>0</v>
      </c>
      <c r="G124" s="7">
        <f>'TAB3.3'!G43</f>
        <v>0</v>
      </c>
      <c r="I124" s="101">
        <f t="shared" si="35"/>
        <v>0</v>
      </c>
      <c r="J124" s="101">
        <f t="shared" si="36"/>
        <v>0</v>
      </c>
      <c r="K124" s="101">
        <f t="shared" si="37"/>
        <v>0</v>
      </c>
      <c r="L124" s="101">
        <f t="shared" si="38"/>
        <v>0</v>
      </c>
    </row>
    <row r="125" spans="1:12" x14ac:dyDescent="0.3">
      <c r="B125" s="5" t="s">
        <v>172</v>
      </c>
    </row>
  </sheetData>
  <mergeCells count="13">
    <mergeCell ref="A33:A41"/>
    <mergeCell ref="A9:A10"/>
    <mergeCell ref="A11:A12"/>
    <mergeCell ref="A13:A14"/>
    <mergeCell ref="A15:A16"/>
    <mergeCell ref="A24:A32"/>
    <mergeCell ref="A113:A115"/>
    <mergeCell ref="A42:A53"/>
    <mergeCell ref="A54:A81"/>
    <mergeCell ref="A82:A102"/>
    <mergeCell ref="A107:A108"/>
    <mergeCell ref="A109:A110"/>
    <mergeCell ref="A111:A112"/>
  </mergeCells>
  <phoneticPr fontId="17" type="noConversion"/>
  <conditionalFormatting sqref="C9:G16">
    <cfRule type="containsText" dxfId="143" priority="457" operator="containsText" text="ntitulé">
      <formula>NOT(ISERROR(SEARCH("ntitulé",C9)))</formula>
    </cfRule>
    <cfRule type="containsBlanks" dxfId="142" priority="458">
      <formula>LEN(TRIM(C9))=0</formula>
    </cfRule>
  </conditionalFormatting>
  <pageMargins left="0.7" right="0.7" top="0.75" bottom="0.75" header="0.3" footer="0.3"/>
  <pageSetup paperSize="9" scale="59" orientation="landscape" verticalDpi="300" r:id="rId1"/>
  <rowBreaks count="2" manualBreakCount="2">
    <brk id="19" max="13" man="1"/>
    <brk id="10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L73"/>
  <sheetViews>
    <sheetView topLeftCell="A7" zoomScale="90" zoomScaleNormal="90" workbookViewId="0">
      <selection activeCell="D27" sqref="D27"/>
    </sheetView>
  </sheetViews>
  <sheetFormatPr baseColWidth="10" defaultColWidth="8.88671875" defaultRowHeight="12" x14ac:dyDescent="0.3"/>
  <cols>
    <col min="1" max="1" width="8.88671875" style="4"/>
    <col min="2" max="2" width="75.6640625" style="19" customWidth="1"/>
    <col min="3" max="7" width="19.6640625" style="4" customWidth="1"/>
    <col min="8" max="8" width="5.6640625" style="4" customWidth="1"/>
    <col min="9" max="12" width="20.6640625" style="4" customWidth="1"/>
    <col min="13" max="16384" width="8.88671875" style="4"/>
  </cols>
  <sheetData>
    <row r="3" spans="1:12" ht="29.85" customHeight="1" x14ac:dyDescent="0.3">
      <c r="A3" s="14" t="str">
        <f>TAB00!B42&amp;" : "&amp;TAB00!C42</f>
        <v>TAB3.1 : Estimation des volumes et puissances - Tarifs de prélèvement avec facturation du terme capacitaire</v>
      </c>
      <c r="B3" s="32"/>
      <c r="C3" s="32"/>
      <c r="D3" s="32"/>
      <c r="E3" s="32"/>
      <c r="F3" s="32"/>
      <c r="G3" s="32"/>
      <c r="H3" s="32"/>
      <c r="I3" s="32"/>
      <c r="J3" s="32"/>
      <c r="K3" s="32"/>
      <c r="L3" s="32"/>
    </row>
    <row r="5" spans="1:12" x14ac:dyDescent="0.3">
      <c r="A5" s="53" t="s">
        <v>96</v>
      </c>
      <c r="B5" s="54"/>
      <c r="C5" s="54"/>
      <c r="D5" s="54"/>
      <c r="E5" s="54"/>
      <c r="F5" s="54"/>
      <c r="G5" s="54"/>
      <c r="I5" s="54"/>
      <c r="J5" s="54"/>
      <c r="K5" s="54"/>
      <c r="L5" s="54"/>
    </row>
    <row r="7" spans="1:12" ht="24" x14ac:dyDescent="0.3">
      <c r="A7" s="55" t="s">
        <v>46</v>
      </c>
      <c r="B7" s="55" t="s">
        <v>0</v>
      </c>
      <c r="C7" s="9" t="s">
        <v>402</v>
      </c>
      <c r="D7" s="9" t="s">
        <v>371</v>
      </c>
      <c r="E7" s="9" t="s">
        <v>372</v>
      </c>
      <c r="F7" s="9" t="s">
        <v>373</v>
      </c>
      <c r="G7" s="9" t="s">
        <v>374</v>
      </c>
      <c r="I7" s="9" t="s">
        <v>403</v>
      </c>
      <c r="J7" s="9" t="s">
        <v>518</v>
      </c>
      <c r="K7" s="9" t="s">
        <v>519</v>
      </c>
      <c r="L7" s="9" t="s">
        <v>520</v>
      </c>
    </row>
    <row r="8" spans="1:12" x14ac:dyDescent="0.3">
      <c r="A8" s="9" t="s">
        <v>39</v>
      </c>
      <c r="B8" s="4" t="s">
        <v>27</v>
      </c>
      <c r="C8" s="40"/>
      <c r="D8" s="40"/>
      <c r="E8" s="40"/>
      <c r="F8" s="40"/>
      <c r="G8" s="40"/>
      <c r="I8" s="101">
        <f>IF(AND(ROUND(C8,0)=0,D8&gt;C8),"INF",IF(AND(ROUND(C8,0)=0,ROUND(D8,0)=0),0,(D8-C8)/C8))</f>
        <v>0</v>
      </c>
      <c r="J8" s="101">
        <f t="shared" ref="J8:L8" si="0">IF(AND(ROUND(D8,0)=0,E8&gt;D8),"INF",IF(AND(ROUND(D8,0)=0,ROUND(E8,0)=0),0,(E8-D8)/D8))</f>
        <v>0</v>
      </c>
      <c r="K8" s="101">
        <f t="shared" si="0"/>
        <v>0</v>
      </c>
      <c r="L8" s="101">
        <f t="shared" si="0"/>
        <v>0</v>
      </c>
    </row>
    <row r="9" spans="1:12" x14ac:dyDescent="0.3">
      <c r="A9" s="9" t="s">
        <v>6</v>
      </c>
      <c r="B9" s="4" t="s">
        <v>27</v>
      </c>
      <c r="C9" s="40"/>
      <c r="D9" s="40"/>
      <c r="E9" s="40"/>
      <c r="F9" s="40"/>
      <c r="G9" s="40"/>
      <c r="I9" s="101">
        <f t="shared" ref="I9:I11" si="1">IF(AND(ROUND(C9,0)=0,D9&gt;C9),"INF",IF(AND(ROUND(C9,0)=0,ROUND(D9,0)=0),0,(D9-C9)/C9))</f>
        <v>0</v>
      </c>
      <c r="J9" s="101">
        <f t="shared" ref="J9:J11" si="2">IF(AND(ROUND(D9,0)=0,E9&gt;D9),"INF",IF(AND(ROUND(D9,0)=0,ROUND(E9,0)=0),0,(E9-D9)/D9))</f>
        <v>0</v>
      </c>
      <c r="K9" s="101">
        <f t="shared" ref="K9:K11" si="3">IF(AND(ROUND(E9,0)=0,F9&gt;E9),"INF",IF(AND(ROUND(E9,0)=0,ROUND(F9,0)=0),0,(F9-E9)/E9))</f>
        <v>0</v>
      </c>
      <c r="L9" s="101">
        <f t="shared" ref="L9:L11" si="4">IF(AND(ROUND(F9,0)=0,G9&gt;F9),"INF",IF(AND(ROUND(F9,0)=0,ROUND(G9,0)=0),0,(G9-F9)/F9))</f>
        <v>0</v>
      </c>
    </row>
    <row r="10" spans="1:12" x14ac:dyDescent="0.3">
      <c r="A10" s="9" t="s">
        <v>40</v>
      </c>
      <c r="B10" s="4" t="s">
        <v>27</v>
      </c>
      <c r="C10" s="40"/>
      <c r="D10" s="40"/>
      <c r="E10" s="40"/>
      <c r="F10" s="40"/>
      <c r="G10" s="40"/>
      <c r="I10" s="101">
        <f t="shared" si="1"/>
        <v>0</v>
      </c>
      <c r="J10" s="101">
        <f t="shared" si="2"/>
        <v>0</v>
      </c>
      <c r="K10" s="101">
        <f t="shared" si="3"/>
        <v>0</v>
      </c>
      <c r="L10" s="101">
        <f t="shared" si="4"/>
        <v>0</v>
      </c>
    </row>
    <row r="11" spans="1:12" x14ac:dyDescent="0.3">
      <c r="A11" s="9" t="s">
        <v>8</v>
      </c>
      <c r="B11" s="4" t="s">
        <v>27</v>
      </c>
      <c r="C11" s="40"/>
      <c r="D11" s="40"/>
      <c r="E11" s="40"/>
      <c r="F11" s="40"/>
      <c r="G11" s="40"/>
      <c r="I11" s="101">
        <f t="shared" si="1"/>
        <v>0</v>
      </c>
      <c r="J11" s="101">
        <f t="shared" si="2"/>
        <v>0</v>
      </c>
      <c r="K11" s="101">
        <f t="shared" si="3"/>
        <v>0</v>
      </c>
      <c r="L11" s="101">
        <f t="shared" si="4"/>
        <v>0</v>
      </c>
    </row>
    <row r="15" spans="1:12" x14ac:dyDescent="0.3">
      <c r="A15" s="53" t="s">
        <v>210</v>
      </c>
      <c r="B15" s="54"/>
      <c r="C15" s="54"/>
      <c r="D15" s="54"/>
      <c r="E15" s="54"/>
      <c r="F15" s="54"/>
      <c r="G15" s="54"/>
      <c r="I15" s="54"/>
      <c r="J15" s="54"/>
      <c r="K15" s="54"/>
      <c r="L15" s="54"/>
    </row>
    <row r="17" spans="1:12" s="18" customFormat="1" ht="37.35" customHeight="1" x14ac:dyDescent="0.3">
      <c r="A17" s="55" t="s">
        <v>46</v>
      </c>
      <c r="B17" s="55" t="s">
        <v>0</v>
      </c>
      <c r="C17" s="9" t="s">
        <v>402</v>
      </c>
      <c r="D17" s="9" t="s">
        <v>371</v>
      </c>
      <c r="E17" s="9" t="s">
        <v>372</v>
      </c>
      <c r="F17" s="9" t="s">
        <v>373</v>
      </c>
      <c r="G17" s="9" t="s">
        <v>374</v>
      </c>
      <c r="H17" s="4"/>
      <c r="I17" s="9" t="s">
        <v>403</v>
      </c>
      <c r="J17" s="9" t="s">
        <v>518</v>
      </c>
      <c r="K17" s="9" t="s">
        <v>519</v>
      </c>
      <c r="L17" s="9" t="s">
        <v>520</v>
      </c>
    </row>
    <row r="18" spans="1:12" x14ac:dyDescent="0.3">
      <c r="A18" s="566" t="s">
        <v>39</v>
      </c>
      <c r="B18" s="103" t="s">
        <v>67</v>
      </c>
      <c r="C18" s="7">
        <f t="shared" ref="C18:D18" si="5">SUM(C19:C20)</f>
        <v>0</v>
      </c>
      <c r="D18" s="7">
        <f t="shared" si="5"/>
        <v>0</v>
      </c>
      <c r="E18" s="7">
        <f t="shared" ref="E18:G18" si="6">SUM(E19:E20)</f>
        <v>0</v>
      </c>
      <c r="F18" s="7">
        <f t="shared" si="6"/>
        <v>0</v>
      </c>
      <c r="G18" s="7">
        <f t="shared" si="6"/>
        <v>0</v>
      </c>
      <c r="I18" s="101">
        <f>IF(AND(ROUND(C18,0)=0,D18&gt;C18),"INF",IF(AND(ROUND(C18,0)=0,ROUND(D18,0)=0),0,(D18-C18)/C18))</f>
        <v>0</v>
      </c>
      <c r="J18" s="101">
        <f t="shared" ref="J18:L18" si="7">IF(AND(ROUND(D18,0)=0,E18&gt;D18),"INF",IF(AND(ROUND(D18,0)=0,ROUND(E18,0)=0),0,(E18-D18)/D18))</f>
        <v>0</v>
      </c>
      <c r="K18" s="101">
        <f t="shared" si="7"/>
        <v>0</v>
      </c>
      <c r="L18" s="101">
        <f t="shared" si="7"/>
        <v>0</v>
      </c>
    </row>
    <row r="19" spans="1:12" x14ac:dyDescent="0.3">
      <c r="A19" s="566"/>
      <c r="B19" s="104" t="s">
        <v>68</v>
      </c>
      <c r="C19" s="40"/>
      <c r="D19" s="40"/>
      <c r="E19" s="40"/>
      <c r="F19" s="40"/>
      <c r="G19" s="40"/>
      <c r="I19" s="101">
        <f t="shared" ref="I19:I50" si="8">IF(AND(ROUND(C19,0)=0,D19&gt;C19),"INF",IF(AND(ROUND(C19,0)=0,ROUND(D19,0)=0),0,(D19-C19)/C19))</f>
        <v>0</v>
      </c>
      <c r="J19" s="101">
        <f t="shared" ref="J19:J50" si="9">IF(AND(ROUND(D19,0)=0,E19&gt;D19),"INF",IF(AND(ROUND(D19,0)=0,ROUND(E19,0)=0),0,(E19-D19)/D19))</f>
        <v>0</v>
      </c>
      <c r="K19" s="101">
        <f t="shared" ref="K19:K50" si="10">IF(AND(ROUND(E19,0)=0,F19&gt;E19),"INF",IF(AND(ROUND(E19,0)=0,ROUND(F19,0)=0),0,(F19-E19)/E19))</f>
        <v>0</v>
      </c>
      <c r="L19" s="101">
        <f t="shared" ref="L19:L50" si="11">IF(AND(ROUND(F19,0)=0,G19&gt;F19),"INF",IF(AND(ROUND(F19,0)=0,ROUND(G19,0)=0),0,(G19-F19)/F19))</f>
        <v>0</v>
      </c>
    </row>
    <row r="20" spans="1:12" x14ac:dyDescent="0.3">
      <c r="A20" s="566"/>
      <c r="B20" s="104" t="s">
        <v>69</v>
      </c>
      <c r="C20" s="40"/>
      <c r="D20" s="40"/>
      <c r="E20" s="40"/>
      <c r="F20" s="40"/>
      <c r="G20" s="40"/>
      <c r="I20" s="101">
        <f t="shared" si="8"/>
        <v>0</v>
      </c>
      <c r="J20" s="101">
        <f t="shared" si="9"/>
        <v>0</v>
      </c>
      <c r="K20" s="101">
        <f t="shared" si="10"/>
        <v>0</v>
      </c>
      <c r="L20" s="101">
        <f t="shared" si="11"/>
        <v>0</v>
      </c>
    </row>
    <row r="21" spans="1:12" x14ac:dyDescent="0.3">
      <c r="A21" s="566"/>
      <c r="B21" s="56" t="s">
        <v>47</v>
      </c>
      <c r="C21" s="7">
        <f t="shared" ref="C21:D21" si="12">C18</f>
        <v>0</v>
      </c>
      <c r="D21" s="7">
        <f t="shared" si="12"/>
        <v>0</v>
      </c>
      <c r="E21" s="7">
        <f t="shared" ref="E21:G21" si="13">E18</f>
        <v>0</v>
      </c>
      <c r="F21" s="7">
        <f t="shared" si="13"/>
        <v>0</v>
      </c>
      <c r="G21" s="7">
        <f t="shared" si="13"/>
        <v>0</v>
      </c>
      <c r="I21" s="101">
        <f t="shared" si="8"/>
        <v>0</v>
      </c>
      <c r="J21" s="101">
        <f t="shared" si="9"/>
        <v>0</v>
      </c>
      <c r="K21" s="101">
        <f t="shared" si="10"/>
        <v>0</v>
      </c>
      <c r="L21" s="101">
        <f t="shared" si="11"/>
        <v>0</v>
      </c>
    </row>
    <row r="22" spans="1:12" x14ac:dyDescent="0.3">
      <c r="A22" s="566" t="s">
        <v>6</v>
      </c>
      <c r="B22" s="103" t="s">
        <v>67</v>
      </c>
      <c r="C22" s="7">
        <f t="shared" ref="C22:D22" si="14">SUM(C23:C24)</f>
        <v>0</v>
      </c>
      <c r="D22" s="7">
        <f t="shared" si="14"/>
        <v>0</v>
      </c>
      <c r="E22" s="7">
        <f t="shared" ref="E22:G22" si="15">SUM(E23:E24)</f>
        <v>0</v>
      </c>
      <c r="F22" s="7">
        <f t="shared" si="15"/>
        <v>0</v>
      </c>
      <c r="G22" s="7">
        <f t="shared" si="15"/>
        <v>0</v>
      </c>
      <c r="I22" s="101">
        <f t="shared" si="8"/>
        <v>0</v>
      </c>
      <c r="J22" s="101">
        <f t="shared" si="9"/>
        <v>0</v>
      </c>
      <c r="K22" s="101">
        <f t="shared" si="10"/>
        <v>0</v>
      </c>
      <c r="L22" s="101">
        <f t="shared" si="11"/>
        <v>0</v>
      </c>
    </row>
    <row r="23" spans="1:12" x14ac:dyDescent="0.3">
      <c r="A23" s="566"/>
      <c r="B23" s="104" t="s">
        <v>68</v>
      </c>
      <c r="C23" s="40"/>
      <c r="D23" s="40"/>
      <c r="E23" s="40"/>
      <c r="F23" s="40"/>
      <c r="G23" s="40"/>
      <c r="I23" s="101">
        <f t="shared" si="8"/>
        <v>0</v>
      </c>
      <c r="J23" s="101">
        <f t="shared" si="9"/>
        <v>0</v>
      </c>
      <c r="K23" s="101">
        <f t="shared" si="10"/>
        <v>0</v>
      </c>
      <c r="L23" s="101">
        <f t="shared" si="11"/>
        <v>0</v>
      </c>
    </row>
    <row r="24" spans="1:12" x14ac:dyDescent="0.3">
      <c r="A24" s="566"/>
      <c r="B24" s="104" t="s">
        <v>69</v>
      </c>
      <c r="C24" s="40"/>
      <c r="D24" s="40"/>
      <c r="E24" s="40"/>
      <c r="F24" s="40"/>
      <c r="G24" s="40"/>
      <c r="I24" s="101">
        <f t="shared" si="8"/>
        <v>0</v>
      </c>
      <c r="J24" s="101">
        <f t="shared" si="9"/>
        <v>0</v>
      </c>
      <c r="K24" s="101">
        <f t="shared" si="10"/>
        <v>0</v>
      </c>
      <c r="L24" s="101">
        <f t="shared" si="11"/>
        <v>0</v>
      </c>
    </row>
    <row r="25" spans="1:12" x14ac:dyDescent="0.3">
      <c r="A25" s="566"/>
      <c r="B25" s="56" t="s">
        <v>47</v>
      </c>
      <c r="C25" s="7">
        <f t="shared" ref="C25:D25" si="16">C22</f>
        <v>0</v>
      </c>
      <c r="D25" s="7">
        <f t="shared" si="16"/>
        <v>0</v>
      </c>
      <c r="E25" s="7">
        <f t="shared" ref="E25:G25" si="17">E22</f>
        <v>0</v>
      </c>
      <c r="F25" s="7">
        <f t="shared" si="17"/>
        <v>0</v>
      </c>
      <c r="G25" s="7">
        <f t="shared" si="17"/>
        <v>0</v>
      </c>
      <c r="I25" s="101">
        <f t="shared" si="8"/>
        <v>0</v>
      </c>
      <c r="J25" s="101">
        <f t="shared" si="9"/>
        <v>0</v>
      </c>
      <c r="K25" s="101">
        <f t="shared" si="10"/>
        <v>0</v>
      </c>
      <c r="L25" s="101">
        <f t="shared" si="11"/>
        <v>0</v>
      </c>
    </row>
    <row r="26" spans="1:12" x14ac:dyDescent="0.3">
      <c r="A26" s="566" t="s">
        <v>40</v>
      </c>
      <c r="B26" s="103" t="s">
        <v>67</v>
      </c>
      <c r="C26" s="7">
        <f t="shared" ref="C26:D26" si="18">SUM(C27:C28)</f>
        <v>0</v>
      </c>
      <c r="D26" s="7">
        <f t="shared" si="18"/>
        <v>0</v>
      </c>
      <c r="E26" s="7">
        <f t="shared" ref="E26:G26" si="19">SUM(E27:E28)</f>
        <v>0</v>
      </c>
      <c r="F26" s="7">
        <f t="shared" si="19"/>
        <v>0</v>
      </c>
      <c r="G26" s="7">
        <f t="shared" si="19"/>
        <v>0</v>
      </c>
      <c r="I26" s="101">
        <f t="shared" si="8"/>
        <v>0</v>
      </c>
      <c r="J26" s="101">
        <f t="shared" si="9"/>
        <v>0</v>
      </c>
      <c r="K26" s="101">
        <f t="shared" si="10"/>
        <v>0</v>
      </c>
      <c r="L26" s="101">
        <f t="shared" si="11"/>
        <v>0</v>
      </c>
    </row>
    <row r="27" spans="1:12" x14ac:dyDescent="0.3">
      <c r="A27" s="566"/>
      <c r="B27" s="104" t="s">
        <v>68</v>
      </c>
      <c r="C27" s="40"/>
      <c r="D27" s="40"/>
      <c r="E27" s="40"/>
      <c r="F27" s="40"/>
      <c r="G27" s="40"/>
      <c r="I27" s="101">
        <f t="shared" si="8"/>
        <v>0</v>
      </c>
      <c r="J27" s="101">
        <f t="shared" si="9"/>
        <v>0</v>
      </c>
      <c r="K27" s="101">
        <f t="shared" si="10"/>
        <v>0</v>
      </c>
      <c r="L27" s="101">
        <f t="shared" si="11"/>
        <v>0</v>
      </c>
    </row>
    <row r="28" spans="1:12" x14ac:dyDescent="0.3">
      <c r="A28" s="566"/>
      <c r="B28" s="104" t="s">
        <v>69</v>
      </c>
      <c r="C28" s="40"/>
      <c r="D28" s="40"/>
      <c r="E28" s="40"/>
      <c r="F28" s="40"/>
      <c r="G28" s="40"/>
      <c r="I28" s="101">
        <f t="shared" si="8"/>
        <v>0</v>
      </c>
      <c r="J28" s="101">
        <f t="shared" si="9"/>
        <v>0</v>
      </c>
      <c r="K28" s="101">
        <f t="shared" si="10"/>
        <v>0</v>
      </c>
      <c r="L28" s="101">
        <f t="shared" si="11"/>
        <v>0</v>
      </c>
    </row>
    <row r="29" spans="1:12" x14ac:dyDescent="0.3">
      <c r="A29" s="566"/>
      <c r="B29" s="103" t="s">
        <v>73</v>
      </c>
      <c r="C29" s="7">
        <f t="shared" ref="C29" si="20">C30+C31</f>
        <v>0</v>
      </c>
      <c r="D29" s="7">
        <f t="shared" ref="D29:E29" si="21">D30+D31</f>
        <v>0</v>
      </c>
      <c r="E29" s="7">
        <f t="shared" si="21"/>
        <v>0</v>
      </c>
      <c r="F29" s="7">
        <f t="shared" ref="F29:G29" si="22">F30+F31</f>
        <v>0</v>
      </c>
      <c r="G29" s="7">
        <f t="shared" si="22"/>
        <v>0</v>
      </c>
      <c r="I29" s="101">
        <f t="shared" si="8"/>
        <v>0</v>
      </c>
      <c r="J29" s="101">
        <f t="shared" si="9"/>
        <v>0</v>
      </c>
      <c r="K29" s="101">
        <f t="shared" si="10"/>
        <v>0</v>
      </c>
      <c r="L29" s="101">
        <f t="shared" si="11"/>
        <v>0</v>
      </c>
    </row>
    <row r="30" spans="1:12" x14ac:dyDescent="0.3">
      <c r="A30" s="566"/>
      <c r="B30" s="104" t="s">
        <v>185</v>
      </c>
      <c r="C30" s="40"/>
      <c r="D30" s="40"/>
      <c r="E30" s="40"/>
      <c r="F30" s="40"/>
      <c r="G30" s="40"/>
      <c r="I30" s="101">
        <f t="shared" si="8"/>
        <v>0</v>
      </c>
      <c r="J30" s="101">
        <f t="shared" si="9"/>
        <v>0</v>
      </c>
      <c r="K30" s="101">
        <f t="shared" si="10"/>
        <v>0</v>
      </c>
      <c r="L30" s="101">
        <f t="shared" si="11"/>
        <v>0</v>
      </c>
    </row>
    <row r="31" spans="1:12" x14ac:dyDescent="0.3">
      <c r="A31" s="566"/>
      <c r="B31" s="104" t="s">
        <v>186</v>
      </c>
      <c r="C31" s="40"/>
      <c r="D31" s="40"/>
      <c r="E31" s="40"/>
      <c r="F31" s="40"/>
      <c r="G31" s="40"/>
      <c r="I31" s="101">
        <f t="shared" si="8"/>
        <v>0</v>
      </c>
      <c r="J31" s="101">
        <f t="shared" si="9"/>
        <v>0</v>
      </c>
      <c r="K31" s="101">
        <f t="shared" si="10"/>
        <v>0</v>
      </c>
      <c r="L31" s="101">
        <f t="shared" si="11"/>
        <v>0</v>
      </c>
    </row>
    <row r="32" spans="1:12" x14ac:dyDescent="0.3">
      <c r="A32" s="566"/>
      <c r="B32" s="56" t="s">
        <v>47</v>
      </c>
      <c r="C32" s="7">
        <f t="shared" ref="C32:D32" si="23">SUM(C26,C29:C29)</f>
        <v>0</v>
      </c>
      <c r="D32" s="7">
        <f t="shared" si="23"/>
        <v>0</v>
      </c>
      <c r="E32" s="7">
        <f t="shared" ref="E32:G32" si="24">SUM(E26,E29:E29)</f>
        <v>0</v>
      </c>
      <c r="F32" s="7">
        <f t="shared" si="24"/>
        <v>0</v>
      </c>
      <c r="G32" s="7">
        <f t="shared" si="24"/>
        <v>0</v>
      </c>
      <c r="I32" s="101">
        <f t="shared" si="8"/>
        <v>0</v>
      </c>
      <c r="J32" s="101">
        <f t="shared" si="9"/>
        <v>0</v>
      </c>
      <c r="K32" s="101">
        <f t="shared" si="10"/>
        <v>0</v>
      </c>
      <c r="L32" s="101">
        <f t="shared" si="11"/>
        <v>0</v>
      </c>
    </row>
    <row r="33" spans="1:12" ht="13.5" customHeight="1" x14ac:dyDescent="0.3">
      <c r="A33" s="566" t="s">
        <v>8</v>
      </c>
      <c r="B33" s="103" t="s">
        <v>404</v>
      </c>
      <c r="C33" s="7">
        <f t="shared" ref="C33:D33" si="25">SUM(C34:C37)</f>
        <v>0</v>
      </c>
      <c r="D33" s="7">
        <f t="shared" si="25"/>
        <v>0</v>
      </c>
      <c r="E33" s="7">
        <f t="shared" ref="E33:G33" si="26">SUM(E34:E37)</f>
        <v>0</v>
      </c>
      <c r="F33" s="7">
        <f t="shared" si="26"/>
        <v>0</v>
      </c>
      <c r="G33" s="7">
        <f t="shared" si="26"/>
        <v>0</v>
      </c>
      <c r="I33" s="101">
        <f t="shared" si="8"/>
        <v>0</v>
      </c>
      <c r="J33" s="101">
        <f t="shared" si="9"/>
        <v>0</v>
      </c>
      <c r="K33" s="101">
        <f t="shared" si="10"/>
        <v>0</v>
      </c>
      <c r="L33" s="101">
        <f t="shared" si="11"/>
        <v>0</v>
      </c>
    </row>
    <row r="34" spans="1:12" x14ac:dyDescent="0.3">
      <c r="A34" s="566"/>
      <c r="B34" s="104" t="s">
        <v>94</v>
      </c>
      <c r="C34" s="40"/>
      <c r="D34" s="40"/>
      <c r="E34" s="40"/>
      <c r="F34" s="40"/>
      <c r="G34" s="40"/>
      <c r="I34" s="101">
        <f t="shared" si="8"/>
        <v>0</v>
      </c>
      <c r="J34" s="101">
        <f t="shared" si="9"/>
        <v>0</v>
      </c>
      <c r="K34" s="101">
        <f t="shared" si="10"/>
        <v>0</v>
      </c>
      <c r="L34" s="101">
        <f t="shared" si="11"/>
        <v>0</v>
      </c>
    </row>
    <row r="35" spans="1:12" x14ac:dyDescent="0.3">
      <c r="A35" s="566"/>
      <c r="B35" s="104" t="s">
        <v>68</v>
      </c>
      <c r="C35" s="40"/>
      <c r="D35" s="40"/>
      <c r="E35" s="40"/>
      <c r="F35" s="40"/>
      <c r="G35" s="40"/>
      <c r="I35" s="101">
        <f t="shared" si="8"/>
        <v>0</v>
      </c>
      <c r="J35" s="101">
        <f t="shared" si="9"/>
        <v>0</v>
      </c>
      <c r="K35" s="101">
        <f t="shared" si="10"/>
        <v>0</v>
      </c>
      <c r="L35" s="101">
        <f t="shared" si="11"/>
        <v>0</v>
      </c>
    </row>
    <row r="36" spans="1:12" x14ac:dyDescent="0.3">
      <c r="A36" s="566"/>
      <c r="B36" s="104" t="s">
        <v>69</v>
      </c>
      <c r="C36" s="40"/>
      <c r="D36" s="40"/>
      <c r="E36" s="40"/>
      <c r="F36" s="40"/>
      <c r="G36" s="40"/>
      <c r="I36" s="101">
        <f t="shared" si="8"/>
        <v>0</v>
      </c>
      <c r="J36" s="101">
        <f t="shared" si="9"/>
        <v>0</v>
      </c>
      <c r="K36" s="101">
        <f t="shared" si="10"/>
        <v>0</v>
      </c>
      <c r="L36" s="101">
        <f t="shared" si="11"/>
        <v>0</v>
      </c>
    </row>
    <row r="37" spans="1:12" x14ac:dyDescent="0.3">
      <c r="A37" s="566"/>
      <c r="B37" s="104" t="s">
        <v>95</v>
      </c>
      <c r="C37" s="40"/>
      <c r="D37" s="40"/>
      <c r="E37" s="40"/>
      <c r="F37" s="40"/>
      <c r="G37" s="40"/>
      <c r="I37" s="101">
        <f t="shared" si="8"/>
        <v>0</v>
      </c>
      <c r="J37" s="101">
        <f t="shared" si="9"/>
        <v>0</v>
      </c>
      <c r="K37" s="101">
        <f>IF(AND(ROUND(E37,0)=0,F37&gt;E37),"INF",IF(AND(ROUND(E37,0)=0,ROUND(F37,0)=0),0,(F37-E37)/E37))</f>
        <v>0</v>
      </c>
      <c r="L37" s="101">
        <f t="shared" si="11"/>
        <v>0</v>
      </c>
    </row>
    <row r="38" spans="1:12" x14ac:dyDescent="0.3">
      <c r="A38" s="566"/>
      <c r="B38" s="103" t="s">
        <v>73</v>
      </c>
      <c r="C38" s="7">
        <f t="shared" ref="C38:D38" si="27">C39+C40</f>
        <v>0</v>
      </c>
      <c r="D38" s="7">
        <f t="shared" si="27"/>
        <v>0</v>
      </c>
      <c r="E38" s="7">
        <f t="shared" ref="E38:G38" si="28">E39+E40</f>
        <v>0</v>
      </c>
      <c r="F38" s="7">
        <f t="shared" si="28"/>
        <v>0</v>
      </c>
      <c r="G38" s="7">
        <f t="shared" si="28"/>
        <v>0</v>
      </c>
      <c r="I38" s="101">
        <f t="shared" si="8"/>
        <v>0</v>
      </c>
      <c r="J38" s="101">
        <f t="shared" si="9"/>
        <v>0</v>
      </c>
      <c r="K38" s="101">
        <f t="shared" si="10"/>
        <v>0</v>
      </c>
      <c r="L38" s="101">
        <f t="shared" si="11"/>
        <v>0</v>
      </c>
    </row>
    <row r="39" spans="1:12" x14ac:dyDescent="0.3">
      <c r="A39" s="566"/>
      <c r="B39" s="104" t="s">
        <v>185</v>
      </c>
      <c r="C39" s="40"/>
      <c r="D39" s="40"/>
      <c r="E39" s="40"/>
      <c r="F39" s="40"/>
      <c r="G39" s="40"/>
      <c r="I39" s="101">
        <f t="shared" si="8"/>
        <v>0</v>
      </c>
      <c r="J39" s="101">
        <f t="shared" si="9"/>
        <v>0</v>
      </c>
      <c r="K39" s="101">
        <f t="shared" si="10"/>
        <v>0</v>
      </c>
      <c r="L39" s="101">
        <f t="shared" si="11"/>
        <v>0</v>
      </c>
    </row>
    <row r="40" spans="1:12" x14ac:dyDescent="0.3">
      <c r="A40" s="566"/>
      <c r="B40" s="104" t="s">
        <v>186</v>
      </c>
      <c r="C40" s="40"/>
      <c r="D40" s="40"/>
      <c r="E40" s="40"/>
      <c r="F40" s="40"/>
      <c r="G40" s="40"/>
      <c r="I40" s="101">
        <f t="shared" si="8"/>
        <v>0</v>
      </c>
      <c r="J40" s="101">
        <f t="shared" si="9"/>
        <v>0</v>
      </c>
      <c r="K40" s="101">
        <f t="shared" si="10"/>
        <v>0</v>
      </c>
      <c r="L40" s="101">
        <f t="shared" si="11"/>
        <v>0</v>
      </c>
    </row>
    <row r="41" spans="1:12" x14ac:dyDescent="0.3">
      <c r="A41" s="566"/>
      <c r="B41" s="56" t="s">
        <v>47</v>
      </c>
      <c r="C41" s="7">
        <f>SUM(C33,C38:C38)</f>
        <v>0</v>
      </c>
      <c r="D41" s="7">
        <f t="shared" ref="D41" si="29">SUM(D33,D38:D38)</f>
        <v>0</v>
      </c>
      <c r="E41" s="7">
        <f t="shared" ref="E41:G41" si="30">SUM(E33,E38:E38)</f>
        <v>0</v>
      </c>
      <c r="F41" s="7">
        <f t="shared" si="30"/>
        <v>0</v>
      </c>
      <c r="G41" s="7">
        <f t="shared" si="30"/>
        <v>0</v>
      </c>
      <c r="I41" s="101">
        <f t="shared" si="8"/>
        <v>0</v>
      </c>
      <c r="J41" s="101">
        <f t="shared" si="9"/>
        <v>0</v>
      </c>
      <c r="K41" s="101">
        <f t="shared" si="10"/>
        <v>0</v>
      </c>
      <c r="L41" s="101">
        <f t="shared" si="11"/>
        <v>0</v>
      </c>
    </row>
    <row r="42" spans="1:12" x14ac:dyDescent="0.3">
      <c r="A42" s="571" t="s">
        <v>192</v>
      </c>
      <c r="B42" s="103" t="s">
        <v>67</v>
      </c>
      <c r="C42" s="486">
        <f>SUM(C43:C46)</f>
        <v>0</v>
      </c>
      <c r="D42" s="486">
        <f t="shared" ref="D42:F42" si="31">SUM(D43:D46)</f>
        <v>0</v>
      </c>
      <c r="E42" s="486">
        <f t="shared" si="31"/>
        <v>0</v>
      </c>
      <c r="F42" s="486">
        <f t="shared" si="31"/>
        <v>0</v>
      </c>
      <c r="G42" s="486">
        <f>SUM(G43:G46)</f>
        <v>0</v>
      </c>
      <c r="I42" s="101">
        <f t="shared" si="8"/>
        <v>0</v>
      </c>
      <c r="J42" s="101">
        <f t="shared" si="9"/>
        <v>0</v>
      </c>
      <c r="K42" s="101">
        <f t="shared" si="10"/>
        <v>0</v>
      </c>
      <c r="L42" s="101">
        <f t="shared" si="11"/>
        <v>0</v>
      </c>
    </row>
    <row r="43" spans="1:12" x14ac:dyDescent="0.3">
      <c r="A43" s="571"/>
      <c r="B43" s="104" t="s">
        <v>94</v>
      </c>
      <c r="C43" s="7">
        <f t="shared" ref="C43:G50" si="32">SUMIF($B$18:$B$41,$B43,C$18:C$41)</f>
        <v>0</v>
      </c>
      <c r="D43" s="7">
        <f t="shared" si="32"/>
        <v>0</v>
      </c>
      <c r="E43" s="7">
        <f t="shared" si="32"/>
        <v>0</v>
      </c>
      <c r="F43" s="7">
        <f t="shared" si="32"/>
        <v>0</v>
      </c>
      <c r="G43" s="7">
        <f t="shared" si="32"/>
        <v>0</v>
      </c>
      <c r="I43" s="101">
        <f t="shared" si="8"/>
        <v>0</v>
      </c>
      <c r="J43" s="101">
        <f>IF(AND(ROUND(D43,0)=0,E43&gt;D43),"INF",IF(AND(ROUND(D43,0)=0,ROUND(E43,0)=0),0,(E43-D43)/D43))</f>
        <v>0</v>
      </c>
      <c r="K43" s="101">
        <f t="shared" si="10"/>
        <v>0</v>
      </c>
      <c r="L43" s="101">
        <f t="shared" si="11"/>
        <v>0</v>
      </c>
    </row>
    <row r="44" spans="1:12" x14ac:dyDescent="0.3">
      <c r="A44" s="571"/>
      <c r="B44" s="104" t="s">
        <v>68</v>
      </c>
      <c r="C44" s="7">
        <f t="shared" si="32"/>
        <v>0</v>
      </c>
      <c r="D44" s="7">
        <f t="shared" si="32"/>
        <v>0</v>
      </c>
      <c r="E44" s="7">
        <f t="shared" si="32"/>
        <v>0</v>
      </c>
      <c r="F44" s="7">
        <f t="shared" si="32"/>
        <v>0</v>
      </c>
      <c r="G44" s="7">
        <f t="shared" si="32"/>
        <v>0</v>
      </c>
      <c r="I44" s="101">
        <f t="shared" si="8"/>
        <v>0</v>
      </c>
      <c r="J44" s="101">
        <f t="shared" si="9"/>
        <v>0</v>
      </c>
      <c r="K44" s="101">
        <f t="shared" si="10"/>
        <v>0</v>
      </c>
      <c r="L44" s="101">
        <f t="shared" si="11"/>
        <v>0</v>
      </c>
    </row>
    <row r="45" spans="1:12" x14ac:dyDescent="0.3">
      <c r="A45" s="571"/>
      <c r="B45" s="104" t="s">
        <v>69</v>
      </c>
      <c r="C45" s="7">
        <f t="shared" si="32"/>
        <v>0</v>
      </c>
      <c r="D45" s="7">
        <f t="shared" si="32"/>
        <v>0</v>
      </c>
      <c r="E45" s="7">
        <f t="shared" si="32"/>
        <v>0</v>
      </c>
      <c r="F45" s="7">
        <f t="shared" si="32"/>
        <v>0</v>
      </c>
      <c r="G45" s="7">
        <f t="shared" si="32"/>
        <v>0</v>
      </c>
      <c r="I45" s="101">
        <f t="shared" si="8"/>
        <v>0</v>
      </c>
      <c r="J45" s="101">
        <f t="shared" si="9"/>
        <v>0</v>
      </c>
      <c r="K45" s="101">
        <f t="shared" si="10"/>
        <v>0</v>
      </c>
      <c r="L45" s="101">
        <f t="shared" si="11"/>
        <v>0</v>
      </c>
    </row>
    <row r="46" spans="1:12" x14ac:dyDescent="0.3">
      <c r="A46" s="571"/>
      <c r="B46" s="104" t="s">
        <v>95</v>
      </c>
      <c r="C46" s="7">
        <f t="shared" si="32"/>
        <v>0</v>
      </c>
      <c r="D46" s="7">
        <f t="shared" si="32"/>
        <v>0</v>
      </c>
      <c r="E46" s="7">
        <f t="shared" si="32"/>
        <v>0</v>
      </c>
      <c r="F46" s="7">
        <f t="shared" si="32"/>
        <v>0</v>
      </c>
      <c r="G46" s="7">
        <f t="shared" si="32"/>
        <v>0</v>
      </c>
      <c r="I46" s="101">
        <f t="shared" si="8"/>
        <v>0</v>
      </c>
      <c r="J46" s="101">
        <f t="shared" si="9"/>
        <v>0</v>
      </c>
      <c r="K46" s="101">
        <f t="shared" si="10"/>
        <v>0</v>
      </c>
      <c r="L46" s="101">
        <f t="shared" si="11"/>
        <v>0</v>
      </c>
    </row>
    <row r="47" spans="1:12" x14ac:dyDescent="0.3">
      <c r="A47" s="571"/>
      <c r="B47" s="103" t="s">
        <v>73</v>
      </c>
      <c r="C47" s="7">
        <f t="shared" si="32"/>
        <v>0</v>
      </c>
      <c r="D47" s="7">
        <f t="shared" si="32"/>
        <v>0</v>
      </c>
      <c r="E47" s="7">
        <f t="shared" si="32"/>
        <v>0</v>
      </c>
      <c r="F47" s="7">
        <f t="shared" si="32"/>
        <v>0</v>
      </c>
      <c r="G47" s="7">
        <f t="shared" si="32"/>
        <v>0</v>
      </c>
      <c r="I47" s="101">
        <f t="shared" si="8"/>
        <v>0</v>
      </c>
      <c r="J47" s="101">
        <f t="shared" si="9"/>
        <v>0</v>
      </c>
      <c r="K47" s="101">
        <f t="shared" si="10"/>
        <v>0</v>
      </c>
      <c r="L47" s="101">
        <f t="shared" si="11"/>
        <v>0</v>
      </c>
    </row>
    <row r="48" spans="1:12" x14ac:dyDescent="0.3">
      <c r="A48" s="571"/>
      <c r="B48" s="104" t="s">
        <v>185</v>
      </c>
      <c r="C48" s="7">
        <f t="shared" si="32"/>
        <v>0</v>
      </c>
      <c r="D48" s="7">
        <f t="shared" si="32"/>
        <v>0</v>
      </c>
      <c r="E48" s="7">
        <f t="shared" si="32"/>
        <v>0</v>
      </c>
      <c r="F48" s="7">
        <f t="shared" si="32"/>
        <v>0</v>
      </c>
      <c r="G48" s="7">
        <f t="shared" si="32"/>
        <v>0</v>
      </c>
      <c r="I48" s="101">
        <f t="shared" si="8"/>
        <v>0</v>
      </c>
      <c r="J48" s="101">
        <f t="shared" si="9"/>
        <v>0</v>
      </c>
      <c r="K48" s="101">
        <f t="shared" si="10"/>
        <v>0</v>
      </c>
      <c r="L48" s="101">
        <f t="shared" si="11"/>
        <v>0</v>
      </c>
    </row>
    <row r="49" spans="1:12" x14ac:dyDescent="0.3">
      <c r="A49" s="571"/>
      <c r="B49" s="104" t="s">
        <v>186</v>
      </c>
      <c r="C49" s="7">
        <f t="shared" si="32"/>
        <v>0</v>
      </c>
      <c r="D49" s="7">
        <f t="shared" si="32"/>
        <v>0</v>
      </c>
      <c r="E49" s="7">
        <f t="shared" si="32"/>
        <v>0</v>
      </c>
      <c r="F49" s="7">
        <f t="shared" si="32"/>
        <v>0</v>
      </c>
      <c r="G49" s="7">
        <f t="shared" si="32"/>
        <v>0</v>
      </c>
      <c r="I49" s="101">
        <f t="shared" si="8"/>
        <v>0</v>
      </c>
      <c r="J49" s="101">
        <f t="shared" si="9"/>
        <v>0</v>
      </c>
      <c r="K49" s="101">
        <f t="shared" si="10"/>
        <v>0</v>
      </c>
      <c r="L49" s="101">
        <f t="shared" si="11"/>
        <v>0</v>
      </c>
    </row>
    <row r="50" spans="1:12" x14ac:dyDescent="0.3">
      <c r="A50" s="571"/>
      <c r="B50" s="56" t="s">
        <v>47</v>
      </c>
      <c r="C50" s="7">
        <f t="shared" si="32"/>
        <v>0</v>
      </c>
      <c r="D50" s="7">
        <f t="shared" si="32"/>
        <v>0</v>
      </c>
      <c r="E50" s="7">
        <f t="shared" si="32"/>
        <v>0</v>
      </c>
      <c r="F50" s="7">
        <f t="shared" si="32"/>
        <v>0</v>
      </c>
      <c r="G50" s="7">
        <f t="shared" si="32"/>
        <v>0</v>
      </c>
      <c r="I50" s="101">
        <f t="shared" si="8"/>
        <v>0</v>
      </c>
      <c r="J50" s="101">
        <f t="shared" si="9"/>
        <v>0</v>
      </c>
      <c r="K50" s="101">
        <f t="shared" si="10"/>
        <v>0</v>
      </c>
      <c r="L50" s="101">
        <f t="shared" si="11"/>
        <v>0</v>
      </c>
    </row>
    <row r="51" spans="1:12" x14ac:dyDescent="0.3">
      <c r="I51" s="101"/>
      <c r="J51" s="101"/>
      <c r="K51" s="101"/>
      <c r="L51" s="101"/>
    </row>
    <row r="52" spans="1:12" x14ac:dyDescent="0.3">
      <c r="A52" s="53" t="s">
        <v>209</v>
      </c>
      <c r="B52" s="54"/>
      <c r="C52" s="54"/>
      <c r="D52" s="54"/>
      <c r="E52" s="54"/>
      <c r="F52" s="54"/>
      <c r="G52" s="54"/>
      <c r="I52" s="54"/>
      <c r="J52" s="54"/>
      <c r="K52" s="54"/>
      <c r="L52" s="54"/>
    </row>
    <row r="53" spans="1:12" x14ac:dyDescent="0.3">
      <c r="I53" s="101"/>
      <c r="J53" s="101"/>
      <c r="K53" s="101"/>
      <c r="L53" s="101"/>
    </row>
    <row r="54" spans="1:12" x14ac:dyDescent="0.3">
      <c r="I54" s="101"/>
      <c r="J54" s="101"/>
      <c r="K54" s="101"/>
      <c r="L54" s="101"/>
    </row>
    <row r="55" spans="1:12" s="18" customFormat="1" x14ac:dyDescent="0.3">
      <c r="A55" s="225" t="s">
        <v>41</v>
      </c>
      <c r="B55" s="55" t="s">
        <v>0</v>
      </c>
      <c r="C55" s="9" t="s">
        <v>402</v>
      </c>
      <c r="D55" s="9" t="s">
        <v>371</v>
      </c>
      <c r="E55" s="9" t="s">
        <v>372</v>
      </c>
      <c r="F55" s="9" t="s">
        <v>373</v>
      </c>
      <c r="G55" s="9" t="s">
        <v>374</v>
      </c>
      <c r="H55" s="4"/>
      <c r="I55" s="9" t="s">
        <v>403</v>
      </c>
      <c r="J55" s="9" t="s">
        <v>518</v>
      </c>
      <c r="K55" s="9" t="s">
        <v>519</v>
      </c>
      <c r="L55" s="9" t="s">
        <v>520</v>
      </c>
    </row>
    <row r="56" spans="1:12" s="221" customFormat="1" x14ac:dyDescent="0.3">
      <c r="A56" s="225" t="s">
        <v>39</v>
      </c>
      <c r="B56" s="103" t="s">
        <v>209</v>
      </c>
      <c r="C56" s="40"/>
      <c r="D56" s="40"/>
      <c r="E56" s="40"/>
      <c r="F56" s="40"/>
      <c r="G56" s="40"/>
      <c r="I56" s="101">
        <f>IF(AND(ROUND(C56,0)=0,D56&gt;C56),"INF",IF(AND(ROUND(C56,0)=0,ROUND(D56,0)=0),0,(D56-C56)/C56))</f>
        <v>0</v>
      </c>
      <c r="J56" s="101">
        <f t="shared" ref="J56:L56" si="33">IF(AND(ROUND(D56,0)=0,E56&gt;D56),"INF",IF(AND(ROUND(D56,0)=0,ROUND(E56,0)=0),0,(E56-D56)/D56))</f>
        <v>0</v>
      </c>
      <c r="K56" s="101">
        <f t="shared" si="33"/>
        <v>0</v>
      </c>
      <c r="L56" s="101">
        <f t="shared" si="33"/>
        <v>0</v>
      </c>
    </row>
    <row r="57" spans="1:12" s="221" customFormat="1" x14ac:dyDescent="0.3">
      <c r="A57" s="225" t="s">
        <v>6</v>
      </c>
      <c r="B57" s="103" t="s">
        <v>209</v>
      </c>
      <c r="C57" s="40"/>
      <c r="D57" s="40"/>
      <c r="E57" s="40"/>
      <c r="F57" s="40"/>
      <c r="G57" s="40"/>
      <c r="I57" s="101">
        <f t="shared" ref="I57:I59" si="34">IF(AND(ROUND(C57,0)=0,D57&gt;C57),"INF",IF(AND(ROUND(C57,0)=0,ROUND(D57,0)=0),0,(D57-C57)/C57))</f>
        <v>0</v>
      </c>
      <c r="J57" s="101">
        <f t="shared" ref="J57:J59" si="35">IF(AND(ROUND(D57,0)=0,E57&gt;D57),"INF",IF(AND(ROUND(D57,0)=0,ROUND(E57,0)=0),0,(E57-D57)/D57))</f>
        <v>0</v>
      </c>
      <c r="K57" s="101">
        <f t="shared" ref="K57:K59" si="36">IF(AND(ROUND(E57,0)=0,F57&gt;E57),"INF",IF(AND(ROUND(E57,0)=0,ROUND(F57,0)=0),0,(F57-E57)/E57))</f>
        <v>0</v>
      </c>
      <c r="L57" s="101">
        <f t="shared" ref="L57:L59" si="37">IF(AND(ROUND(F57,0)=0,G57&gt;F57),"INF",IF(AND(ROUND(F57,0)=0,ROUND(G57,0)=0),0,(G57-F57)/F57))</f>
        <v>0</v>
      </c>
    </row>
    <row r="58" spans="1:12" s="221" customFormat="1" x14ac:dyDescent="0.3">
      <c r="A58" s="225" t="s">
        <v>40</v>
      </c>
      <c r="B58" s="103" t="s">
        <v>209</v>
      </c>
      <c r="C58" s="40"/>
      <c r="D58" s="40"/>
      <c r="E58" s="40"/>
      <c r="F58" s="40"/>
      <c r="G58" s="40"/>
      <c r="I58" s="101">
        <f t="shared" si="34"/>
        <v>0</v>
      </c>
      <c r="J58" s="101">
        <f>IF(AND(ROUND(D58,0)=0,E58&gt;D58),"INF",IF(AND(ROUND(D58,0)=0,ROUND(E58,0)=0),0,(E58-D58)/D58))</f>
        <v>0</v>
      </c>
      <c r="K58" s="101">
        <f t="shared" si="36"/>
        <v>0</v>
      </c>
      <c r="L58" s="101">
        <f t="shared" si="37"/>
        <v>0</v>
      </c>
    </row>
    <row r="59" spans="1:12" s="221" customFormat="1" x14ac:dyDescent="0.3">
      <c r="A59" s="225" t="s">
        <v>8</v>
      </c>
      <c r="B59" s="103" t="s">
        <v>209</v>
      </c>
      <c r="C59" s="40"/>
      <c r="D59" s="40"/>
      <c r="E59" s="40"/>
      <c r="F59" s="40"/>
      <c r="G59" s="40"/>
      <c r="I59" s="101">
        <f t="shared" si="34"/>
        <v>0</v>
      </c>
      <c r="J59" s="101">
        <f t="shared" si="35"/>
        <v>0</v>
      </c>
      <c r="K59" s="101">
        <f t="shared" si="36"/>
        <v>0</v>
      </c>
      <c r="L59" s="101">
        <f t="shared" si="37"/>
        <v>0</v>
      </c>
    </row>
    <row r="60" spans="1:12" s="18" customFormat="1" x14ac:dyDescent="0.35">
      <c r="A60" s="226" t="s">
        <v>17</v>
      </c>
      <c r="B60" s="226"/>
      <c r="C60" s="222">
        <f>SUM(C56:C59)</f>
        <v>0</v>
      </c>
      <c r="D60" s="222">
        <f t="shared" ref="D60:E60" si="38">SUM(D56:D59)</f>
        <v>0</v>
      </c>
      <c r="E60" s="222">
        <f t="shared" si="38"/>
        <v>0</v>
      </c>
      <c r="F60" s="222">
        <f t="shared" ref="F60:G60" si="39">SUM(F56:F59)</f>
        <v>0</v>
      </c>
      <c r="G60" s="222">
        <f t="shared" si="39"/>
        <v>0</v>
      </c>
      <c r="I60" s="223">
        <f>IF(AND(ROUND(C60,0)=0,D60&gt;C60),"INF",IF(AND(ROUND(C60,0)=0,ROUND(D60,0)=0),0,(D60-C60)/C60))</f>
        <v>0</v>
      </c>
      <c r="J60" s="223">
        <f>IF(AND(ROUND(D60,0)=0,E60&gt;D60),"INF",IF(AND(ROUND(D60,0)=0,ROUND(E60,0)=0),0,(E60-D60)/D60))</f>
        <v>0</v>
      </c>
      <c r="K60" s="223">
        <f>IF(AND(ROUND(E60,0)=0,F60&gt;E60),"INF",IF(AND(ROUND(E60,0)=0,ROUND(F60,0)=0),0,(F60-E60)/E60))</f>
        <v>0</v>
      </c>
      <c r="L60" s="223">
        <f>IF(AND(ROUND(F60,0)=0,G60&gt;F60),"INF",IF(AND(ROUND(F60,0)=0,ROUND(G60,0)=0),0,(G60-F60)/F60))</f>
        <v>0</v>
      </c>
    </row>
    <row r="61" spans="1:12" s="220" customFormat="1" ht="14.4" x14ac:dyDescent="0.35">
      <c r="A61" s="224"/>
    </row>
    <row r="62" spans="1:12" x14ac:dyDescent="0.3">
      <c r="A62" s="53" t="s">
        <v>183</v>
      </c>
      <c r="B62" s="54"/>
      <c r="C62" s="54"/>
      <c r="D62" s="54"/>
      <c r="E62" s="54"/>
      <c r="F62" s="54"/>
      <c r="G62" s="54"/>
      <c r="I62" s="54"/>
      <c r="J62" s="54"/>
      <c r="K62" s="54"/>
      <c r="L62" s="54"/>
    </row>
    <row r="64" spans="1:12" s="18" customFormat="1" ht="37.35" customHeight="1" x14ac:dyDescent="0.3">
      <c r="A64" s="55" t="s">
        <v>46</v>
      </c>
      <c r="B64" s="55" t="s">
        <v>0</v>
      </c>
      <c r="C64" s="9" t="s">
        <v>402</v>
      </c>
      <c r="D64" s="9" t="s">
        <v>371</v>
      </c>
      <c r="E64" s="9" t="s">
        <v>372</v>
      </c>
      <c r="F64" s="9" t="s">
        <v>373</v>
      </c>
      <c r="G64" s="9" t="s">
        <v>374</v>
      </c>
      <c r="H64" s="4"/>
      <c r="I64" s="9" t="s">
        <v>403</v>
      </c>
      <c r="J64" s="9" t="s">
        <v>518</v>
      </c>
      <c r="K64" s="9" t="s">
        <v>519</v>
      </c>
      <c r="L64" s="9" t="s">
        <v>520</v>
      </c>
    </row>
    <row r="65" spans="1:12" x14ac:dyDescent="0.3">
      <c r="A65" s="564" t="s">
        <v>39</v>
      </c>
      <c r="B65" s="103" t="s">
        <v>352</v>
      </c>
      <c r="C65" s="40"/>
      <c r="D65" s="40"/>
      <c r="E65" s="40"/>
      <c r="F65" s="40"/>
      <c r="G65" s="40"/>
      <c r="I65" s="101">
        <f>IF(AND(ROUND(C65,0)=0,D65&gt;C65),"INF",IF(AND(ROUND(C65,0)=0,ROUND(D65,0)=0),0,(D65-C65)/C65))</f>
        <v>0</v>
      </c>
      <c r="J65" s="101">
        <f t="shared" ref="J65:L65" si="40">IF(AND(ROUND(D65,0)=0,E65&gt;D65),"INF",IF(AND(ROUND(D65,0)=0,ROUND(E65,0)=0),0,(E65-D65)/D65))</f>
        <v>0</v>
      </c>
      <c r="K65" s="101">
        <f t="shared" si="40"/>
        <v>0</v>
      </c>
      <c r="L65" s="101">
        <f t="shared" si="40"/>
        <v>0</v>
      </c>
    </row>
    <row r="66" spans="1:12" x14ac:dyDescent="0.3">
      <c r="A66" s="570"/>
      <c r="B66" s="103" t="s">
        <v>225</v>
      </c>
      <c r="C66" s="40"/>
      <c r="D66" s="40"/>
      <c r="E66" s="40"/>
      <c r="F66" s="40"/>
      <c r="G66" s="40"/>
      <c r="I66" s="101">
        <f t="shared" ref="I66:I72" si="41">IF(AND(ROUND(C66,0)=0,D66&gt;C66),"INF",IF(AND(ROUND(C66,0)=0,ROUND(D66,0)=0),0,(D66-C66)/C66))</f>
        <v>0</v>
      </c>
      <c r="J66" s="101">
        <f t="shared" ref="J66:J72" si="42">IF(AND(ROUND(D66,0)=0,E66&gt;D66),"INF",IF(AND(ROUND(D66,0)=0,ROUND(E66,0)=0),0,(E66-D66)/D66))</f>
        <v>0</v>
      </c>
      <c r="K66" s="101">
        <f t="shared" ref="K66:K72" si="43">IF(AND(ROUND(E66,0)=0,F66&gt;E66),"INF",IF(AND(ROUND(E66,0)=0,ROUND(F66,0)=0),0,(F66-E66)/E66))</f>
        <v>0</v>
      </c>
      <c r="L66" s="101">
        <f t="shared" ref="L66:L72" si="44">IF(AND(ROUND(F66,0)=0,G66&gt;F66),"INF",IF(AND(ROUND(F66,0)=0,ROUND(G66,0)=0),0,(G66-F66)/F66))</f>
        <v>0</v>
      </c>
    </row>
    <row r="67" spans="1:12" x14ac:dyDescent="0.3">
      <c r="A67" s="564" t="s">
        <v>6</v>
      </c>
      <c r="B67" s="103" t="s">
        <v>352</v>
      </c>
      <c r="C67" s="40"/>
      <c r="D67" s="40"/>
      <c r="E67" s="40"/>
      <c r="F67" s="40"/>
      <c r="G67" s="40"/>
      <c r="I67" s="101">
        <f t="shared" si="41"/>
        <v>0</v>
      </c>
      <c r="J67" s="101">
        <f t="shared" si="42"/>
        <v>0</v>
      </c>
      <c r="K67" s="101">
        <f t="shared" si="43"/>
        <v>0</v>
      </c>
      <c r="L67" s="101">
        <f t="shared" si="44"/>
        <v>0</v>
      </c>
    </row>
    <row r="68" spans="1:12" x14ac:dyDescent="0.3">
      <c r="A68" s="570"/>
      <c r="B68" s="103" t="s">
        <v>225</v>
      </c>
      <c r="C68" s="40"/>
      <c r="D68" s="40"/>
      <c r="E68" s="40"/>
      <c r="F68" s="40"/>
      <c r="G68" s="40"/>
      <c r="I68" s="101">
        <f t="shared" si="41"/>
        <v>0</v>
      </c>
      <c r="J68" s="101">
        <f t="shared" si="42"/>
        <v>0</v>
      </c>
      <c r="K68" s="101">
        <f t="shared" si="43"/>
        <v>0</v>
      </c>
      <c r="L68" s="101">
        <f t="shared" si="44"/>
        <v>0</v>
      </c>
    </row>
    <row r="69" spans="1:12" x14ac:dyDescent="0.3">
      <c r="A69" s="564" t="s">
        <v>40</v>
      </c>
      <c r="B69" s="103" t="s">
        <v>352</v>
      </c>
      <c r="C69" s="40"/>
      <c r="D69" s="40"/>
      <c r="E69" s="40"/>
      <c r="F69" s="40"/>
      <c r="G69" s="40"/>
      <c r="I69" s="101">
        <f t="shared" si="41"/>
        <v>0</v>
      </c>
      <c r="J69" s="101">
        <f t="shared" si="42"/>
        <v>0</v>
      </c>
      <c r="K69" s="101">
        <f t="shared" si="43"/>
        <v>0</v>
      </c>
      <c r="L69" s="101">
        <f t="shared" si="44"/>
        <v>0</v>
      </c>
    </row>
    <row r="70" spans="1:12" x14ac:dyDescent="0.3">
      <c r="A70" s="565"/>
      <c r="B70" s="103" t="s">
        <v>225</v>
      </c>
      <c r="C70" s="40"/>
      <c r="D70" s="40"/>
      <c r="E70" s="40"/>
      <c r="F70" s="40"/>
      <c r="G70" s="40"/>
      <c r="I70" s="101">
        <f t="shared" si="41"/>
        <v>0</v>
      </c>
      <c r="J70" s="101">
        <f>IF(AND(ROUND(D70,0)=0,E70&gt;D70),"INF",IF(AND(ROUND(D70,0)=0,ROUND(E70,0)=0),0,(E70-D70)/D70))</f>
        <v>0</v>
      </c>
      <c r="K70" s="101">
        <f>IF(AND(ROUND(E70,0)=0,F70&gt;E70),"INF",IF(AND(ROUND(E70,0)=0,ROUND(F70,0)=0),0,(F70-E70)/E70))</f>
        <v>0</v>
      </c>
      <c r="L70" s="101">
        <f t="shared" si="44"/>
        <v>0</v>
      </c>
    </row>
    <row r="71" spans="1:12" x14ac:dyDescent="0.3">
      <c r="A71" s="564" t="s">
        <v>8</v>
      </c>
      <c r="B71" s="103" t="s">
        <v>352</v>
      </c>
      <c r="C71" s="40"/>
      <c r="D71" s="40"/>
      <c r="E71" s="40"/>
      <c r="F71" s="40"/>
      <c r="G71" s="40"/>
      <c r="I71" s="101">
        <f t="shared" si="41"/>
        <v>0</v>
      </c>
      <c r="J71" s="101">
        <f t="shared" si="42"/>
        <v>0</v>
      </c>
      <c r="K71" s="101">
        <f t="shared" si="43"/>
        <v>0</v>
      </c>
      <c r="L71" s="101">
        <f t="shared" si="44"/>
        <v>0</v>
      </c>
    </row>
    <row r="72" spans="1:12" x14ac:dyDescent="0.3">
      <c r="A72" s="565"/>
      <c r="B72" s="103" t="s">
        <v>225</v>
      </c>
      <c r="C72" s="40"/>
      <c r="D72" s="40"/>
      <c r="E72" s="40"/>
      <c r="F72" s="40"/>
      <c r="G72" s="40"/>
      <c r="I72" s="101">
        <f t="shared" si="41"/>
        <v>0</v>
      </c>
      <c r="J72" s="101">
        <f t="shared" si="42"/>
        <v>0</v>
      </c>
      <c r="K72" s="101">
        <f t="shared" si="43"/>
        <v>0</v>
      </c>
      <c r="L72" s="101">
        <f t="shared" si="44"/>
        <v>0</v>
      </c>
    </row>
    <row r="73" spans="1:12" x14ac:dyDescent="0.3">
      <c r="B73" s="5"/>
    </row>
  </sheetData>
  <mergeCells count="9">
    <mergeCell ref="A22:A25"/>
    <mergeCell ref="A26:A32"/>
    <mergeCell ref="A18:A21"/>
    <mergeCell ref="A71:A72"/>
    <mergeCell ref="A69:A70"/>
    <mergeCell ref="A33:A41"/>
    <mergeCell ref="A42:A50"/>
    <mergeCell ref="A65:A66"/>
    <mergeCell ref="A67:A68"/>
  </mergeCells>
  <conditionalFormatting sqref="C8:G11 C65:G72">
    <cfRule type="containsText" dxfId="141" priority="899" operator="containsText" text="ntitulé">
      <formula>NOT(ISERROR(SEARCH("ntitulé",C8)))</formula>
    </cfRule>
    <cfRule type="containsBlanks" dxfId="140" priority="900">
      <formula>LEN(TRIM(C8))=0</formula>
    </cfRule>
  </conditionalFormatting>
  <conditionalFormatting sqref="C19:G20">
    <cfRule type="containsText" dxfId="139" priority="101" operator="containsText" text="ntitulé">
      <formula>NOT(ISERROR(SEARCH("ntitulé",C19)))</formula>
    </cfRule>
    <cfRule type="containsBlanks" dxfId="138" priority="102">
      <formula>LEN(TRIM(C19))=0</formula>
    </cfRule>
  </conditionalFormatting>
  <conditionalFormatting sqref="C23:G24">
    <cfRule type="containsText" dxfId="137" priority="97" operator="containsText" text="ntitulé">
      <formula>NOT(ISERROR(SEARCH("ntitulé",C23)))</formula>
    </cfRule>
    <cfRule type="containsBlanks" dxfId="136" priority="98">
      <formula>LEN(TRIM(C23))=0</formula>
    </cfRule>
  </conditionalFormatting>
  <conditionalFormatting sqref="C27:G28">
    <cfRule type="containsText" dxfId="135" priority="95" operator="containsText" text="ntitulé">
      <formula>NOT(ISERROR(SEARCH("ntitulé",C27)))</formula>
    </cfRule>
    <cfRule type="containsBlanks" dxfId="134" priority="96">
      <formula>LEN(TRIM(C27))=0</formula>
    </cfRule>
  </conditionalFormatting>
  <conditionalFormatting sqref="C30:G31">
    <cfRule type="containsText" dxfId="133" priority="93" operator="containsText" text="ntitulé">
      <formula>NOT(ISERROR(SEARCH("ntitulé",C30)))</formula>
    </cfRule>
    <cfRule type="containsBlanks" dxfId="132" priority="94">
      <formula>LEN(TRIM(C30))=0</formula>
    </cfRule>
  </conditionalFormatting>
  <conditionalFormatting sqref="C34:G37 C39:G40">
    <cfRule type="containsText" dxfId="131" priority="91" operator="containsText" text="ntitulé">
      <formula>NOT(ISERROR(SEARCH("ntitulé",C34)))</formula>
    </cfRule>
    <cfRule type="containsBlanks" dxfId="130" priority="92">
      <formula>LEN(TRIM(C34))=0</formula>
    </cfRule>
  </conditionalFormatting>
  <conditionalFormatting sqref="C56:G59">
    <cfRule type="containsText" dxfId="129" priority="7" operator="containsText" text="ntitulé">
      <formula>NOT(ISERROR(SEARCH("ntitulé",C56)))</formula>
    </cfRule>
    <cfRule type="containsBlanks" dxfId="128" priority="8">
      <formula>LEN(TRIM(C56))=0</formula>
    </cfRule>
  </conditionalFormatting>
  <pageMargins left="0.7" right="0.7" top="0.75" bottom="0.75" header="0.3" footer="0.3"/>
  <pageSetup paperSize="9" scale="62" orientation="landscape" verticalDpi="300" r:id="rId1"/>
  <rowBreaks count="1" manualBreakCount="1">
    <brk id="5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34</vt:i4>
      </vt:variant>
      <vt:variant>
        <vt:lpstr>Plages nommées</vt:lpstr>
      </vt:variant>
      <vt:variant>
        <vt:i4>33</vt:i4>
      </vt:variant>
    </vt:vector>
  </HeadingPairs>
  <TitlesOfParts>
    <vt:vector size="67" baseType="lpstr">
      <vt:lpstr>TAB00</vt:lpstr>
      <vt:lpstr>TAB A</vt:lpstr>
      <vt:lpstr>TAB B</vt:lpstr>
      <vt:lpstr>TAB corrections</vt:lpstr>
      <vt:lpstr>TAB1</vt:lpstr>
      <vt:lpstr>TAB1.1</vt:lpstr>
      <vt:lpstr>TAB2</vt:lpstr>
      <vt:lpstr>TAB3</vt:lpstr>
      <vt:lpstr>TAB3.1</vt:lpstr>
      <vt:lpstr>TAB3.2</vt:lpstr>
      <vt:lpstr>TAB3.3</vt:lpstr>
      <vt:lpstr>TAB4.1.1</vt:lpstr>
      <vt:lpstr>TAB4.1.2</vt:lpstr>
      <vt:lpstr>TAB4.1.3</vt:lpstr>
      <vt:lpstr>TAB4.2.1</vt:lpstr>
      <vt:lpstr>TAB4.2.2</vt:lpstr>
      <vt:lpstr>TAB4.2.3</vt:lpstr>
      <vt:lpstr>TAB4.3.1</vt:lpstr>
      <vt:lpstr>TAB4.3.2</vt:lpstr>
      <vt:lpstr>TAB4.3.3</vt:lpstr>
      <vt:lpstr>TAB4.4.1</vt:lpstr>
      <vt:lpstr>TAB4.4.2</vt:lpstr>
      <vt:lpstr>TAB4.4.3</vt:lpstr>
      <vt:lpstr>TAB4.6</vt:lpstr>
      <vt:lpstr>TAB5</vt:lpstr>
      <vt:lpstr>TAB5.1</vt:lpstr>
      <vt:lpstr>TAB5.2</vt:lpstr>
      <vt:lpstr>TAB5.3</vt:lpstr>
      <vt:lpstr>TAB5.4</vt:lpstr>
      <vt:lpstr>TAB6</vt:lpstr>
      <vt:lpstr>TAB7.1</vt:lpstr>
      <vt:lpstr>TAB7.2</vt:lpstr>
      <vt:lpstr>TAB7.3</vt:lpstr>
      <vt:lpstr>TAB7.4</vt:lpstr>
      <vt:lpstr>'TAB A'!Zone_d_impression</vt:lpstr>
      <vt:lpstr>'TAB B'!Zone_d_impression</vt:lpstr>
      <vt:lpstr>'TAB corrections'!Zone_d_impression</vt:lpstr>
      <vt:lpstr>'TAB1'!Zone_d_impression</vt:lpstr>
      <vt:lpstr>TAB1.1!Zone_d_impression</vt:lpstr>
      <vt:lpstr>'TAB2'!Zone_d_impression</vt:lpstr>
      <vt:lpstr>'TAB3'!Zone_d_impression</vt:lpstr>
      <vt:lpstr>TAB3.1!Zone_d_impression</vt:lpstr>
      <vt:lpstr>TAB3.2!Zone_d_impression</vt:lpstr>
      <vt:lpstr>TAB3.3!Zone_d_impression</vt:lpstr>
      <vt:lpstr>TAB4.1.1!Zone_d_impression</vt:lpstr>
      <vt:lpstr>TAB4.1.2!Zone_d_impression</vt:lpstr>
      <vt:lpstr>TAB4.1.3!Zone_d_impression</vt:lpstr>
      <vt:lpstr>TAB4.2.1!Zone_d_impression</vt:lpstr>
      <vt:lpstr>TAB4.2.2!Zone_d_impression</vt:lpstr>
      <vt:lpstr>TAB4.2.3!Zone_d_impression</vt:lpstr>
      <vt:lpstr>TAB4.3.1!Zone_d_impression</vt:lpstr>
      <vt:lpstr>TAB4.3.2!Zone_d_impression</vt:lpstr>
      <vt:lpstr>TAB4.3.3!Zone_d_impression</vt:lpstr>
      <vt:lpstr>TAB4.4.1!Zone_d_impression</vt:lpstr>
      <vt:lpstr>TAB4.4.2!Zone_d_impression</vt:lpstr>
      <vt:lpstr>TAB4.4.3!Zone_d_impression</vt:lpstr>
      <vt:lpstr>TAB4.6!Zone_d_impression</vt:lpstr>
      <vt:lpstr>'TAB5'!Zone_d_impression</vt:lpstr>
      <vt:lpstr>TAB5.1!Zone_d_impression</vt:lpstr>
      <vt:lpstr>TAB5.2!Zone_d_impression</vt:lpstr>
      <vt:lpstr>TAB5.3!Zone_d_impression</vt:lpstr>
      <vt:lpstr>TAB5.4!Zone_d_impression</vt:lpstr>
      <vt:lpstr>'TAB6'!Zone_d_impression</vt:lpstr>
      <vt:lpstr>TAB7.1!Zone_d_impression</vt:lpstr>
      <vt:lpstr>TAB7.2!Zone_d_impression</vt:lpstr>
      <vt:lpstr>TAB7.3!Zone_d_impression</vt:lpstr>
      <vt:lpstr>TAB7.4!Zone_d_impression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Véronique VANDERBEKE</cp:lastModifiedBy>
  <cp:lastPrinted>2023-05-30T13:56:00Z</cp:lastPrinted>
  <dcterms:created xsi:type="dcterms:W3CDTF">2017-02-08T09:31:52Z</dcterms:created>
  <dcterms:modified xsi:type="dcterms:W3CDTF">2025-01-31T14:04:46Z</dcterms:modified>
</cp:coreProperties>
</file>