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updateLinks="never"/>
  <mc:AlternateContent xmlns:mc="http://schemas.openxmlformats.org/markup-compatibility/2006">
    <mc:Choice Requires="x15">
      <x15ac:absPath xmlns:x15ac="http://schemas.microsoft.com/office/spreadsheetml/2010/11/ac" url="L:\10 Tarification\122. Méthodologie 2024-2028\122.23 Méthodologie finale\"/>
    </mc:Choice>
  </mc:AlternateContent>
  <xr:revisionPtr revIDLastSave="0" documentId="13_ncr:1_{C3203DA7-9B4B-4E03-B462-E559DF3301E6}" xr6:coauthVersionLast="47" xr6:coauthVersionMax="47" xr10:uidLastSave="{00000000-0000-0000-0000-000000000000}"/>
  <bookViews>
    <workbookView xWindow="-120" yWindow="-120" windowWidth="29040" windowHeight="15840" tabRatio="867" firstSheet="8" activeTab="22" xr2:uid="{00000000-000D-0000-FFFF-FFFF00000000}"/>
  </bookViews>
  <sheets>
    <sheet name="TAB00" sheetId="16" r:id="rId1"/>
    <sheet name="Data X et FEC" sheetId="81" state="hidden" r:id="rId2"/>
    <sheet name="TAB A" sheetId="65" r:id="rId3"/>
    <sheet name="TAB B" sheetId="76" r:id="rId4"/>
    <sheet name="TAB1" sheetId="1" r:id="rId5"/>
    <sheet name="TAB 2.1" sheetId="61" r:id="rId6"/>
    <sheet name="TAB 2.2" sheetId="82" r:id="rId7"/>
    <sheet name="TAB 2.3" sheetId="84" r:id="rId8"/>
    <sheet name="TAB3" sheetId="26" r:id="rId9"/>
    <sheet name="TAB3.1" sheetId="36" r:id="rId10"/>
    <sheet name="TAB3.2" sheetId="37" r:id="rId11"/>
    <sheet name="TAB3.3" sheetId="67" r:id="rId12"/>
    <sheet name="TAB3.4" sheetId="59" r:id="rId13"/>
    <sheet name="TAB3.5" sheetId="44" r:id="rId14"/>
    <sheet name="TAB3.6" sheetId="45" r:id="rId15"/>
    <sheet name="TAB3.7" sheetId="60" r:id="rId16"/>
    <sheet name="TAB3.8" sheetId="68" r:id="rId17"/>
    <sheet name="TAB3.9" sheetId="69" r:id="rId18"/>
    <sheet name="TAB3.10" sheetId="70" r:id="rId19"/>
    <sheet name="TAB3.11" sheetId="71" r:id="rId20"/>
    <sheet name="TAB3.12" sheetId="72" r:id="rId21"/>
    <sheet name="TAB3.13" sheetId="54" r:id="rId22"/>
    <sheet name="TAB4" sheetId="86" r:id="rId23"/>
    <sheet name="TAB5" sheetId="14" r:id="rId24"/>
    <sheet name="TAB5.1" sheetId="30" r:id="rId25"/>
    <sheet name="TAB5.2" sheetId="56" r:id="rId26"/>
    <sheet name="TAB5.3" sheetId="75" r:id="rId27"/>
    <sheet name="TAB6" sheetId="32" r:id="rId28"/>
    <sheet name="TAB7" sheetId="33"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s>
  <definedNames>
    <definedName name="_">'[1]BASISPRIJZEN MATERIAAL'!$I$188</definedName>
    <definedName name="______________DAT1">[2]ZWEB_0X_EAN_HELP!#REF!</definedName>
    <definedName name="____________DAT1">[2]ZWEB_0X_EAN_HELP!#REF!</definedName>
    <definedName name="__________DAT1">[2]ZWEB_0X_EAN_HELP!#REF!</definedName>
    <definedName name="_________DAT1">[2]ZWEB_0X_EAN_HELP!#REF!</definedName>
    <definedName name="________DAT1">[2]ZWEB_0X_EAN_HELP!#REF!</definedName>
    <definedName name="_______DAT1">[2]ZWEB_0X_EAN_HELP!#REF!</definedName>
    <definedName name="______DAT1">[2]ZWEB_0X_EAN_HELP!#REF!</definedName>
    <definedName name="_____DAT1">[2]ZWEB_0X_EAN_HELP!#REF!</definedName>
    <definedName name="____DAT1">[2]ZWEB_0X_EAN_HELP!#REF!</definedName>
    <definedName name="__DAT1">[2]ZWEB_0X_EAN_HELP!#REF!</definedName>
    <definedName name="_10._Coûts_non_gérables">'[3]ETAPES DU CONTRÔLE'!$D$36</definedName>
    <definedName name="_2">'[4]Codes des IM'!$B$2:$D$23</definedName>
    <definedName name="_DAT1">[2]ZWEB_0X_EAN_HELP!#REF!</definedName>
    <definedName name="_DAT10">#REF!</definedName>
    <definedName name="_DAT11">#REF!</definedName>
    <definedName name="_DAT11BJO">#REF!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ac08">#REF!</definedName>
    <definedName name="_xlnm._FilterDatabase" localSheetId="9" hidden="1">'TAB3.1'!#REF!</definedName>
    <definedName name="_xlnm._FilterDatabase" localSheetId="24" hidden="1">'TAB5.1'!$A$7:$AJ$231</definedName>
    <definedName name="_GRD2">#REF!</definedName>
    <definedName name="_Key1" hidden="1">#REF!</definedName>
    <definedName name="_mod96">'[5]INV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_Order1" hidden="1">255</definedName>
    <definedName name="_Sort" hidden="1">#REF!</definedName>
    <definedName name="_stap10">#REF!</definedName>
    <definedName name="_Tab01">#REF!</definedName>
    <definedName name="_Tab02">#REF!</definedName>
    <definedName name="_Tab14">#REF!</definedName>
    <definedName name="a">#REF!</definedName>
    <definedName name="aa">#REF!</definedName>
    <definedName name="aaa">#REF!</definedName>
    <definedName name="aaaa">#REF!</definedName>
    <definedName name="actif">#REF!</definedName>
    <definedName name="Aftakklem_LS">'[6]BASISPRIJZEN MATERIAAL'!$I$188</definedName>
    <definedName name="Amercoeur">#REF!</definedName>
    <definedName name="AMOKO_WKK_Geel">#REF!</definedName>
    <definedName name="Angleur_3">#REF!</definedName>
    <definedName name="année">'[7]Taux de frais généraux'!$B$9</definedName>
    <definedName name="année_en_cours">'[8]Paramètre de calcul'!$B$31</definedName>
    <definedName name="année_ref">'[7]Taux de frais généraux'!$B$10</definedName>
    <definedName name="année_référence">'[8]Paramètre de calcul'!$B$32</definedName>
    <definedName name="AnnN">[9]Param!$B$23</definedName>
    <definedName name="ANTECEDENTS">'[5]INV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AP_Supplier_GLN">#REF!</definedName>
    <definedName name="Art._27_4°">[3]CONFORMITE!#REF!</definedName>
    <definedName name="Awirs">#REF!</definedName>
    <definedName name="b">'[5]INV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BA">'[10]EXP détails'!#REF!</definedName>
    <definedName name="_xlnm.Database">#REF!</definedName>
    <definedName name="basedac">#REF!</definedName>
    <definedName name="bd">#REF!</definedName>
    <definedName name="BD_QMF">#REF!</definedName>
    <definedName name="BD_QMF1">#REF!</definedName>
    <definedName name="BDINV">#REF!</definedName>
    <definedName name="BDQMF">'[11]SAP IMP.'!$A$1:$B$1153</definedName>
    <definedName name="BDQMF_10">'[12]SAP IMP_'!$A$1:$B$1153</definedName>
    <definedName name="BDQMF_15">'[12]SAP IMP_'!$A$1:$B$1153</definedName>
    <definedName name="BDQMF_9">'[13]SAP IMP_'!$A$1:$B$1153</definedName>
    <definedName name="BIBI">'[14]Invoice Base'!#REF!</definedName>
    <definedName name="BilanFction1">#REF!</definedName>
    <definedName name="bjo">'[15]tableau INV'!#REF!</definedName>
    <definedName name="brood">'[15]tableau INV'!#REF!</definedName>
    <definedName name="BudgetConstructionNEW">[16]ITResTrans!$F$26</definedName>
    <definedName name="CAPEXAMIMOC">[17]AMIMOC!$F$28</definedName>
    <definedName name="CAPEXBIZTALK">[17]BizTalk!$F$59</definedName>
    <definedName name="CAPEXCLICK">[17]Click!$F$21</definedName>
    <definedName name="CAPEXINTEGRATION">[17]Integration!$F$9</definedName>
    <definedName name="CAPEXISUT">'[17]ISU-T'!$F$36</definedName>
    <definedName name="CAPEXLOGISTIQUE">[17]Logistique!$F$31</definedName>
    <definedName name="CAPEXLOPEX">[17]Lopex!$F$46</definedName>
    <definedName name="CAPEXMERCURE">[17]Mercure!$F$60</definedName>
    <definedName name="CAPEXMOBILE">[17]Mobile!$F$46</definedName>
    <definedName name="CAPEXPLANIFLT">[17]PlanLT!$F$34</definedName>
    <definedName name="CAPEXPORTENTR">[17]PortEntr!$F$47</definedName>
    <definedName name="CAPEXREPORTING">[17]Reporting!$F$53</definedName>
    <definedName name="CAPLICAMI">[16]AMIMOC!$F$37</definedName>
    <definedName name="CAPLICCLICK">[16]Click!$F$29</definedName>
    <definedName name="CAPLICEAI">[16]BizTalk!$F$64</definedName>
    <definedName name="CAPLICISU">'[16]ISU-T'!$F$43</definedName>
    <definedName name="CAPLICLOGISTIQUE">[16]Logistique!$F$37</definedName>
    <definedName name="CAPLICLOPEX">[16]Lopex!$F$55</definedName>
    <definedName name="CAPLICMERCURE">[16]Mercure!$F$68</definedName>
    <definedName name="CAPLICMOBILE">[16]Mobile!$F$56</definedName>
    <definedName name="CAPLICPLAN">[16]PlanLT!$F$39</definedName>
    <definedName name="CAPLICPORT">[16]PortEntr!$F$56</definedName>
    <definedName name="CAPLICREPORTING">[16]Reporting!$F$64</definedName>
    <definedName name="CAPSYSAMI">[16]AMIMOC!$F$35</definedName>
    <definedName name="CAPSYSCLICK">[16]Click!$F$27</definedName>
    <definedName name="CAPSYSEAI">[16]BizTalk!$F$62</definedName>
    <definedName name="CAPSYSFINANCE">[16]Autres!$D$8</definedName>
    <definedName name="CAPSYSISU">'[16]ISU-T'!$F$41</definedName>
    <definedName name="CAPSYSLOGISTIQUE">[16]Logistique!$F$35</definedName>
    <definedName name="CAPSYSLOPEX">[16]Lopex!$F$53</definedName>
    <definedName name="CAPSYSMERCURE">[16]Mercure!$F$66</definedName>
    <definedName name="CAPSYSMOBILE">[16]Mobile!$F$54</definedName>
    <definedName name="CAPSYSPLAN">[16]PlanLT!$F$37</definedName>
    <definedName name="CAPSYSPORT">[16]PortEntr!$F$54</definedName>
    <definedName name="CAPSYSPPE">[16]Autres!$D$7</definedName>
    <definedName name="CAPSYSPROCLI">[16]Autres!$D$6</definedName>
    <definedName name="CAPSYSPROELE">[16]Autres!$D$9</definedName>
    <definedName name="CAPSYSREPORTING">[16]Reporting!$F$62</definedName>
    <definedName name="CAPSYSSOC">[16]Autres!$D$10</definedName>
    <definedName name="Cascade">#REF!</definedName>
    <definedName name="check" hidden="1">{#N/A,#N/A,FALSE,"Res.2"}</definedName>
    <definedName name="Clé_MX">[9]Param!$B$7</definedName>
    <definedName name="CléE">#REF!</definedName>
    <definedName name="Clef_G_0604">#REF!</definedName>
    <definedName name="CléG">#REF!</definedName>
    <definedName name="CléQuai">#REF!</definedName>
    <definedName name="CléT">#REF!</definedName>
    <definedName name="code">#REF!</definedName>
    <definedName name="code1">#REF!</definedName>
    <definedName name="CodeGRD">#REF!</definedName>
    <definedName name="CODEIM">#REF!</definedName>
    <definedName name="Codes">'[18]Codes des IM'!$B$2:$D$23</definedName>
    <definedName name="COMPLEXITY">[16]Lists!$C$3:$C$6</definedName>
    <definedName name="Consomm_nettoyée">#REF!</definedName>
    <definedName name="Consommation">#REF!</definedName>
    <definedName name="Constante">#REF!</definedName>
    <definedName name="CONTINGENCY">[16]Hypothèses!$C$5</definedName>
    <definedName name="Coo">#REF!</definedName>
    <definedName name="cor">#REF!</definedName>
    <definedName name="corr">#REF!</definedName>
    <definedName name="COUCOU">'[19]Modèle Invoice Base'!#REF!</definedName>
    <definedName name="COUCOU2">'[19]Modèle Invoice Base'!#REF!</definedName>
    <definedName name="_xlnm.Criteria">#REF!</definedName>
    <definedName name="cvwxv" hidden="1">{#N/A,#N/A,FALSE,"Res.2"}</definedName>
    <definedName name="D">#REF!</definedName>
    <definedName name="data">#REF!</definedName>
    <definedName name="DATA1">#REF!</definedName>
    <definedName name="DATA10">#REF!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elta_EUR">#REF!</definedName>
    <definedName name="derdac">'[10]EXP détails'!XEG1</definedName>
    <definedName name="DF_GRID_1">#REF!</definedName>
    <definedName name="DF_NAVPANEL_13">#REF!</definedName>
    <definedName name="DF_NAVPANEL_18">#REF!</definedName>
    <definedName name="Doel">#REF!</definedName>
    <definedName name="Doel1_2">#REF!</definedName>
    <definedName name="Doel3_4">#REF!</definedName>
    <definedName name="DuréeDeVieBatterie">[20]Paramètres!$E$7</definedName>
    <definedName name="DuréeDeVieSM">[21]Paramètres!$E$19</definedName>
    <definedName name="DuréePhase1">[21]Paramètres!$I$3</definedName>
    <definedName name="DuréePhase2">[21]Paramètres!$I$2-[21]Paramètres!$I$3</definedName>
    <definedName name="EAN">#REF!</definedName>
    <definedName name="EAN_Connexion">'[22]BIW 2009'!$F$10:$F$950</definedName>
    <definedName name="EAN_ex">'[22]EAN exonérés'!$B$1:$B$4822</definedName>
    <definedName name="EAN_Fournisseur">#REF!</definedName>
    <definedName name="EAN_Nettoyée">#REF!</definedName>
    <definedName name="ELECTRICITE">'[23]Tableau 17A'!$A$1</definedName>
    <definedName name="Entités">#REF!</definedName>
    <definedName name="Equipe">[24]Sheet3!$C$2:$C$10</definedName>
    <definedName name="essai">#REF!</definedName>
    <definedName name="EURO">[25]ChartsParZoneGeo!$H$1</definedName>
    <definedName name="EV__LASTREFTIME__" hidden="1">39957.6223611111</definedName>
    <definedName name="Excel_BuiltIn__FilterDatabase_1">#REF!</definedName>
    <definedName name="exel_builtin_etc">#REF!</definedName>
    <definedName name="Exemple">#REF!</definedName>
    <definedName name="Exploit.AA">[26]Invest.ED!#REF!</definedName>
    <definedName name="Exploit.DD">[26]Invest.ED!#REF!</definedName>
    <definedName name="Exploit.DV">[26]Invest.ED!#REF!</definedName>
    <definedName name="Exploit.ED">[26]Invest.ED!#REF!</definedName>
    <definedName name="Exploit.GD">[26]Invest.ED!#REF!</definedName>
    <definedName name="Exploit.MX">[26]Invest.ED!#REF!</definedName>
    <definedName name="Exploit.TD">[26]Invest.ED!#REF!</definedName>
    <definedName name="Exploit.WD">[26]Invest.ED!#REF!</definedName>
    <definedName name="Exploit.WP">[26]Invest.ED!#REF!</definedName>
    <definedName name="_xlnm.Extract">'[10]EXP détails'!#REF!</definedName>
    <definedName name="Fact__A_EUR">#REF!</definedName>
    <definedName name="Fact__B_EUR">#REF!</definedName>
    <definedName name="Fact__C_EUR">#REF!</definedName>
    <definedName name="Fact__C2_EUR">#REF!</definedName>
    <definedName name="Fact__D_EUR">#REF!</definedName>
    <definedName name="Fact__E_EUR">#REF!</definedName>
    <definedName name="Fact__F_EUR">#REF!</definedName>
    <definedName name="Fact__G_EUR">#REF!</definedName>
    <definedName name="Fact__H_EUR">#REF!</definedName>
    <definedName name="Fact_D01_EUR">#REF!</definedName>
    <definedName name="Fact_D010_EUR">#REF!</definedName>
    <definedName name="Fact_D02_EUR">#REF!</definedName>
    <definedName name="Fact_D03_EUR">#REF!</definedName>
    <definedName name="Fact_D05_EUR">#REF!</definedName>
    <definedName name="Fact_D06_EUR">#REF!</definedName>
    <definedName name="Fact_D07_EUR">#REF!</definedName>
    <definedName name="Fact_D08_EUR">#REF!</definedName>
    <definedName name="Fact_D09_EUR">#REF!</definedName>
    <definedName name="Fact_D12_EUR">#REF!</definedName>
    <definedName name="Fact_D13_EUR">#REF!</definedName>
    <definedName name="Fact_D14_EUR">#REF!</definedName>
    <definedName name="Fact_D15_EUR">#REF!</definedName>
    <definedName name="Fact_D16_EUR">#REF!</definedName>
    <definedName name="Fact_D17_EUR">#REF!</definedName>
    <definedName name="Fact_D18_EUR">#REF!</definedName>
    <definedName name="Fact_D19_EUR">#REF!</definedName>
    <definedName name="Fact_D20_EUR">#REF!</definedName>
    <definedName name="Fact_D21_EUR">#REF!</definedName>
    <definedName name="Facteur_B">#REF!</definedName>
    <definedName name="Facteur_C">#REF!</definedName>
    <definedName name="Facteur_C2">#REF!</definedName>
    <definedName name="Facteur_D1">#REF!</definedName>
    <definedName name="Facteur_D12">#REF!</definedName>
    <definedName name="Facteur_D13">#REF!</definedName>
    <definedName name="Facteur_D8">#REF!</definedName>
    <definedName name="Facteur_D98">#REF!</definedName>
    <definedName name="Facteur_D99">#REF!</definedName>
    <definedName name="Facteur_E">#REF!</definedName>
    <definedName name="Facteur_F">#REF!</definedName>
    <definedName name="Facteur_G">#REF!</definedName>
    <definedName name="Feuille1">2</definedName>
    <definedName name="Feuille2">"3HQTWS7PV6TIQJT3F5VCZTK4H"</definedName>
    <definedName name="Fluide">#REF!</definedName>
    <definedName name="Forfaitair_feeder">75000</definedName>
    <definedName name="Format">#REF!</definedName>
    <definedName name="Gent_Ringvaart">#REF!</definedName>
    <definedName name="gouver">#REF!</definedName>
    <definedName name="GpClient">#REF!</definedName>
    <definedName name="GrCl_CREG">#REF!</definedName>
    <definedName name="GRD">#REF!</definedName>
    <definedName name="GRD_METERING">#REF!</definedName>
    <definedName name="GSM">[9]Param!$B$17</definedName>
    <definedName name="GSRN">[27]GridFee_Wallonie_TbCrDyn!$A$1:$A$408</definedName>
    <definedName name="Hang">'[28]BASISPRIJZEN MATERIAAL'!$I$138</definedName>
    <definedName name="Hangslot">'[6]BASISPRIJZEN MATERIAAL'!$I$138</definedName>
    <definedName name="Header">#REF!</definedName>
    <definedName name="Herdersbrug">#REF!</definedName>
    <definedName name="HHH">'[29]2010'!#REF!</definedName>
    <definedName name="IC_CPTE_BILAN">#REF!</definedName>
    <definedName name="IC_IMPORTES">#REF!</definedName>
    <definedName name="IM2_">'[30]C:D'!$A$1:$BK$376</definedName>
    <definedName name="IM3_">'[30]C:D'!$A$56:$BK$380</definedName>
    <definedName name="IMB">[30]D:F!$A$1:$BK$65</definedName>
    <definedName name="IMC">'[30]Description Prix:K'!$A$1:$BK$65</definedName>
    <definedName name="index">'[7]Taux de frais généraux'!$B$5</definedName>
    <definedName name="Infl">[9]Param!$B$16</definedName>
    <definedName name="informat">#REF!</definedName>
    <definedName name="Intercommunale_ID">#REF!</definedName>
    <definedName name="Intercommunale_Name">#REF!</definedName>
    <definedName name="IntExt">[24]Sheet3!$E$2:$E$4</definedName>
    <definedName name="Investiss.GD">[26]Invest.ED!#REF!</definedName>
    <definedName name="Investiss.MX">[26]Invest.ED!#REF!</definedName>
    <definedName name="Investiss.TD">[26]Invest.ED!#REF!</definedName>
    <definedName name="Investiss.WD">[26]Invest.ED!#REF!</definedName>
    <definedName name="Investiss.WP">[26]Invest.ED!#REF!</definedName>
    <definedName name="IQM">[9]Param!$B$18</definedName>
    <definedName name="JH">[16]Hypothèses!$C$4</definedName>
    <definedName name="JHAMI">[16]AMIMOC!$F$41</definedName>
    <definedName name="JHCLICK">[16]Click!$F$33</definedName>
    <definedName name="JHEAI">[16]BizTalk!$F$68</definedName>
    <definedName name="JHFINANCE">[16]Autres!$C$8</definedName>
    <definedName name="JHISU">'[16]ISU-T'!$F$47</definedName>
    <definedName name="JHITINTERNE">[16]Hypothèses!$C$3</definedName>
    <definedName name="JHITTRANS">[16]ITResTrans!$F$24</definedName>
    <definedName name="JHITTRANSEXT">[16]ITResTrans!$F$26</definedName>
    <definedName name="JHITTRANSINT">[16]ITResTrans!$F$25</definedName>
    <definedName name="JHLOGISTIQUE">[16]Logistique!$F$41</definedName>
    <definedName name="JHLOPEX">[16]Lopex!$F$59</definedName>
    <definedName name="JHMERCURE">[16]Mercure!$F$72</definedName>
    <definedName name="JHMOBILE">[16]Mobile!$F$60</definedName>
    <definedName name="JHPLAN">[16]PlanLT!$F$43</definedName>
    <definedName name="JHPORT">[16]PortEntr!$F$60</definedName>
    <definedName name="JHPPE">[16]Autres!$C$7</definedName>
    <definedName name="JHPROCLI">[16]Autres!$C$6</definedName>
    <definedName name="JHPROELE">[16]Autres!$C$9</definedName>
    <definedName name="JHREPORTING">[16]Reporting!$F$68</definedName>
    <definedName name="JHSOC">[16]Autres!$C$10</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'[6]BASISPRIJZEN MATERIAAL'!$I$201</definedName>
    <definedName name="Kabelschoen_LS">'[6]BASISPRIJZEN MATERIAAL'!$I$198</definedName>
    <definedName name="Kallo">#REF!</definedName>
    <definedName name="Key">#REF!</definedName>
    <definedName name="Kit_kunststof_AL">'[6]BASISPRIJZEN MATERIAAL'!$I$190</definedName>
    <definedName name="Kit_kunststof_papierlood">'[6]BASISPRIJZEN MATERIAAL'!$I$191</definedName>
    <definedName name="Kit_papierlood">'[6]BASISPRIJZEN MATERIAAL'!$I$189</definedName>
    <definedName name="Klein_materiaal_10">10</definedName>
    <definedName name="Klein_materiaal_100">100</definedName>
    <definedName name="Klein_materiaal_25">25</definedName>
    <definedName name="Langerbrugge">#REF!</definedName>
    <definedName name="Langerlo">#REF!</definedName>
    <definedName name="LFR">[31]Clés!#REF!</definedName>
    <definedName name="LibIM">[32]Bilan!$CA$1:$CF$28</definedName>
    <definedName name="list_competences">#REF!</definedName>
    <definedName name="llll">#REF!</definedName>
    <definedName name="m">#REF!</definedName>
    <definedName name="MAINTENANCE">[16]Hypothèses!$C$8</definedName>
    <definedName name="Marchés">[33]Glossary!$H$7:$H$10</definedName>
    <definedName name="marge">#REF!</definedName>
    <definedName name="Market_Type">#REF!</definedName>
    <definedName name="Metering_Method">#REF!</definedName>
    <definedName name="Méthode">#REF!</definedName>
    <definedName name="MetMeth">#REF!</definedName>
    <definedName name="mmm">'[34]BASISPRIJZEN MATERIAAL'!$I$199</definedName>
    <definedName name="mmmm" hidden="1">39957.6223611111</definedName>
    <definedName name="mntdac">#REF!</definedName>
    <definedName name="mod">#REF!</definedName>
    <definedName name="mod96oud">'[35]INV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détails'!#REF!,'[35]INV détails'!#REF!</definedName>
    <definedName name="modi0003">'[5]INV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détails'!#REF!,'[5]INV détails'!#REF!</definedName>
    <definedName name="modi0003oud">'[35]INV détails'!$D$8:$D$8,'[35]INV détails'!#REF!,'[35]INV détails'!#REF!,'[35]INV détails'!$D$11:$D$12,'[35]INV détails'!#REF!,'[35]INV détails'!#REF!,'[35]INV détails'!$D$15:$D$16,'[35]INV détails'!#REF!,'[35]INV détails'!#REF!,'[35]INV détails'!#REF!,'[35]INV détails'!#REF!,'[35]INV détails'!#REF!,'[35]INV détails'!#REF!,'[35]INV détails'!#REF!,'[35]INV détails'!#REF!,'[35]INV détails'!#REF!,'[35]INV détails'!$D$21,'[35]INV détails'!#REF!,'[35]INV détails'!#REF!,'[35]INV détails'!#REF!,'[35]INV détails'!#REF!,'[35]INV détails'!#REF!,'[35]INV détails'!#REF!,'[35]INV détails'!#REF!,'[35]INV détails'!#REF!</definedName>
    <definedName name="Mol">#REF!</definedName>
    <definedName name="MOL_TAG">#REF!</definedName>
    <definedName name="Mol11_12">#REF!</definedName>
    <definedName name="Monceau">#REF!</definedName>
    <definedName name="Monsin_TAG">#REF!</definedName>
    <definedName name="MonthM">'[36]CO orders'!$H$2</definedName>
    <definedName name="MonthN">'[36]CO orders'!$G$2</definedName>
    <definedName name="Nb">#REF!</definedName>
    <definedName name="nbr_année">'[7]Taux de frais généraux'!$B$11</definedName>
    <definedName name="Nbre">#REF!</definedName>
    <definedName name="nbre_année">'[8]Paramètre de calcul'!$B$33</definedName>
    <definedName name="Nbre_ex">'[22]EAN exonérés'!$M$1:$M$4822</definedName>
    <definedName name="Ne">#REF!</definedName>
    <definedName name="NEX">#REF!</definedName>
    <definedName name="NIEUW">'[37]EXP détails'!#REF!</definedName>
    <definedName name="numdac">#REF!</definedName>
    <definedName name="Numéro">'[38]Onglet de base'!$F$30</definedName>
    <definedName name="numt">#REF!</definedName>
    <definedName name="OPEXAMIMOC">[17]AMIMOC!$G$28</definedName>
    <definedName name="OPEXBIZTALK">[17]BizTalk!$G$59</definedName>
    <definedName name="OPEXCLICK">[17]Click!$G$21</definedName>
    <definedName name="OPEXISUT">'[17]ISU-T'!$G$36</definedName>
    <definedName name="OPEXLOGISTIQUE">[17]Logistique!$G$31</definedName>
    <definedName name="OPEXLOPEX">[17]Lopex!$G$46</definedName>
    <definedName name="OPEXMERCURE">[17]Mercure!$G$60</definedName>
    <definedName name="OPEXMOBILE">[17]Mobile!$G$46</definedName>
    <definedName name="OPEXPLANIFLT">[17]PlanLT!$G$34</definedName>
    <definedName name="OPEXPORTENTR">[17]PortEntr!$G$47</definedName>
    <definedName name="OPEXREPORTING">[17]Reporting!$G$53</definedName>
    <definedName name="Organigramme">[39]Feuil2!$A$1:$A$22</definedName>
    <definedName name="Page1">[40]Feuil1!#REF!</definedName>
    <definedName name="Page2">[40]Feuil1!#REF!</definedName>
    <definedName name="PARAMS_IMPORT_DIR">[41]Contrôle!#REF!</definedName>
    <definedName name="PARAMS_IMPORT_FILE">[41]Contrôle!#REF!</definedName>
    <definedName name="PARAMS_IMPORT_FILENAME">[41]Contrôle!#REF!</definedName>
    <definedName name="PARAMS_IMPORT_LAST">[41]Contrôle!#REF!</definedName>
    <definedName name="PARAMS_IMPORT_LAST_DIR">[41]Contrôle!#REF!</definedName>
    <definedName name="passif">#REF!</definedName>
    <definedName name="Phases">[24]Sheet3!$G$2:$G$6</definedName>
    <definedName name="Plaat_postnummer_telefoon">'[6]BASISPRIJZEN MATERIAAL'!$I$160</definedName>
    <definedName name="Prél_Inj">#REF!</definedName>
    <definedName name="PrjPercentage">#REF!</definedName>
    <definedName name="Profils">[24]Sheet3!$A$2:$A$11</definedName>
    <definedName name="proj">#REF!</definedName>
    <definedName name="Projets_clôturés_annulés_filtrés_sur_ME_contains__u">'[5]INV détails'!#REF!</definedName>
    <definedName name="projexpl">#REF!</definedName>
    <definedName name="projt">#REF!</definedName>
    <definedName name="projtexpl">#REF!</definedName>
    <definedName name="Puiss_Casc_ann">#REF!</definedName>
    <definedName name="Puiss_Cascade">#REF!</definedName>
    <definedName name="Puiss_IM">#REF!</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Qtés_D_G_Fact_A_KW">#REF!</definedName>
    <definedName name="Qtés_D_G_Fact_B_kWh">#REF!</definedName>
    <definedName name="Qtés_D_G_Fact_C_kWh">#REF!</definedName>
    <definedName name="Qtés_D_G_Fact_C2_kWh">#REF!</definedName>
    <definedName name="Qtés_D_G_Fact_D_kWh">#REF!</definedName>
    <definedName name="Qtés_D_G_Fact_F_KVR">#REF!</definedName>
    <definedName name="Qtés_D_G_Fact_G_kWh">#REF!</definedName>
    <definedName name="Qtés_T_Fact_A_KW">#REF!</definedName>
    <definedName name="Qtés_T_Fact_B_kWh">#REF!</definedName>
    <definedName name="Qtés_T_Fact_C_kWh">#REF!</definedName>
    <definedName name="Qtés_T_Fact_C2_kWh">#REF!</definedName>
    <definedName name="Qtés_T_Fact_D_kWh">#REF!</definedName>
    <definedName name="Qtés_T_Fact_F_KVR">#REF!</definedName>
    <definedName name="Qtés_T_Fact_G_kWh">#REF!</definedName>
    <definedName name="Query1">#REF!</definedName>
    <definedName name="RawData">#REF!</definedName>
    <definedName name="RB">'[36]CO orders'!$L$2</definedName>
    <definedName name="rb_state">[42]Tech!$A$2:$B$6</definedName>
    <definedName name="Réserve_Bâtiment_2000">'[43]CE on CC'!$D$10</definedName>
    <definedName name="Réserve_désafffectations">'[43]CE on CC'!$D$13</definedName>
    <definedName name="Réserve_FO">'[43]CE on CC'!#REF!</definedName>
    <definedName name="Rodenhuize">#REF!</definedName>
    <definedName name="Ruien">#REF!</definedName>
    <definedName name="s">'[34]BASISPRIJZEN MATERIAAL'!$I$201</definedName>
    <definedName name="SAP">'[44]Modèle Invoice Base'!#REF!</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cénario">[33]Glossary!$E$7:$E$8</definedName>
    <definedName name="Schelle">#REF!</definedName>
    <definedName name="Seraing_STEG">#REF!</definedName>
    <definedName name="Sleutelkastje">'[6]BASISPRIJZEN MATERIAAL'!$I$159</definedName>
    <definedName name="Slot_voor_sleutelkastje">'[6]BASISPRIJZEN MATERIAAL'!$I$158</definedName>
    <definedName name="SommeDeNb">#REF!</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status">[45]Sheet1!$A$1:$A$4</definedName>
    <definedName name="STEG_Drogenbos">#REF!</definedName>
    <definedName name="StGhilain_STEG">#REF!</definedName>
    <definedName name="sup">#REF!</definedName>
    <definedName name="SUPPORT_PDA">[16]Hypothèses!$C$16</definedName>
    <definedName name="Surch_Cascade">#REF!</definedName>
    <definedName name="T">#REF!</definedName>
    <definedName name="Tableau_17___Postes_de_tarif__impôts__prélèvements__surcharges__contributions_et_rétributions">'[46]Tableau 17A'!$A$1</definedName>
    <definedName name="Tableau_6B">#REF!</definedName>
    <definedName name="Tableau_8C__A1">'[47]Tableau 8C'!$A$1</definedName>
    <definedName name="TabLib">'[48]Codes libéllés'!$A$8:$C$95</definedName>
    <definedName name="TabQté">'[36]CO orders'!$B$3:$M$47</definedName>
    <definedName name="TabRev">'[36]CO orders'!$B$22:$D$24</definedName>
    <definedName name="Tarif">'[22]EAN exonérés'!$L$1:$L$4822</definedName>
    <definedName name="Tarif_ID">#REF!</definedName>
    <definedName name="Tarifs_indexis">'[22]EAN exonérés'!$O$1:$O$4822</definedName>
    <definedName name="Taux_B">#REF!</definedName>
    <definedName name="taux_frais_gen">'[7]Taux de frais généraux'!$B$4</definedName>
    <definedName name="taux_horaire">'[7]Taux de frais généraux'!$D$14</definedName>
    <definedName name="Terminal_kunststof">'[6]BASISPRIJZEN MATERIAAL'!$I$195</definedName>
    <definedName name="Terminal_LS">'[6]BASISPRIJZEN MATERIAAL'!$I$200</definedName>
    <definedName name="TEST0">#REF!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2">#REF!</definedName>
    <definedName name="TEST3">#REF!</definedName>
    <definedName name="TEST4">[49]cn47n!#REF!</definedName>
    <definedName name="TEST5">[49]cn47n!#REF!</definedName>
    <definedName name="TEST6">[49]cn47n!#REF!</definedName>
    <definedName name="TEST7">#REF!</definedName>
    <definedName name="TEST8">[49]cn47n!#REF!</definedName>
    <definedName name="TEST9">#REF!</definedName>
    <definedName name="testa">'[10]EXP détails'!$C$3:$O$53</definedName>
    <definedName name="testfact">#REF!</definedName>
    <definedName name="TESTHKEY">#REF!</definedName>
    <definedName name="TESTKEYS">#REF!</definedName>
    <definedName name="TESTVKEY">[2]ZWEB_0X_EAN_HELP!#REF!</definedName>
    <definedName name="Tihange">#REF!</definedName>
    <definedName name="TIME_FRAME">[27]GridFee_Wallonie_TbCrDyn!$O$1:$O$408</definedName>
    <definedName name="titreA">#REF!</definedName>
    <definedName name="titreP">#REF!</definedName>
    <definedName name="Tl_EUR">#REF!</definedName>
    <definedName name="TO">#REF!</definedName>
    <definedName name="TOC">#REF!</definedName>
    <definedName name="tot">'[10]EXP détails'!#REF!</definedName>
    <definedName name="totalexp">'[10]EXP détails'!$E$5:$O$53</definedName>
    <definedName name="TR_AB">[8]Traduction!$A$8</definedName>
    <definedName name="TR_ABC">[8]Traduction!$A$7</definedName>
    <definedName name="TR_AC">[8]Traduction!$A$10</definedName>
    <definedName name="TR_AFC">[8]Traduction!$A$11</definedName>
    <definedName name="TR_APRIMEC">[8]Traduction!$A$9</definedName>
    <definedName name="TR_B">[8]Traduction!$A$4</definedName>
    <definedName name="TR_C">[8]Traduction!$A$5</definedName>
    <definedName name="TR_COUTTEL">[8]Traduction!$A$14</definedName>
    <definedName name="TR_DEVIS">[8]Traduction!$A$2</definedName>
    <definedName name="TR_GRATUIT">[8]Traduction!$A$12</definedName>
    <definedName name="TR_PASDAPPLI">[8]Traduction!$A$13</definedName>
    <definedName name="TR_TVA">[8]Traduction!$A$15</definedName>
    <definedName name="Traduction">'[50]Plan Comptable'!$A$1:$R$1009</definedName>
    <definedName name="Traduction1">'[18]Codes des IM'!$A$28:$D$1853</definedName>
    <definedName name="transport_Puiss_IM_BT">#REF!</definedName>
    <definedName name="TransportD01">#REF!</definedName>
    <definedName name="TransportD02">#REF!</definedName>
    <definedName name="TransportD06">#REF!</definedName>
    <definedName name="TransportD12">#REF!</definedName>
    <definedName name="TransportD14">#REF!</definedName>
    <definedName name="TransportD15">#REF!</definedName>
    <definedName name="TransportD16">#REF!</definedName>
    <definedName name="TransportD17">#REF!</definedName>
    <definedName name="TransportD18">#REF!</definedName>
    <definedName name="TransportD20">#REF!</definedName>
    <definedName name="transportGRD">#REF!</definedName>
    <definedName name="transportPuissance">#REF!</definedName>
    <definedName name="transportTarif">#REF!</definedName>
    <definedName name="Type_Of_Connection">#REF!</definedName>
    <definedName name="TypeCon">#REF!</definedName>
    <definedName name="TypeRES">#REF!</definedName>
    <definedName name="UNT_CODE">[27]GridFee_Wallonie_TbCrDyn!$P$1:$P$408</definedName>
    <definedName name="Val_Journal_H">#REF!</definedName>
    <definedName name="Valeurs_annuelle">#REF!</definedName>
    <definedName name="Valeurs_journalière">#REF!</definedName>
    <definedName name="VALUE">[27]GridFee_Wallonie_TbCrDyn!$Q$1:$Q$408</definedName>
    <definedName name="Verbinder_kunststof_M4">'[6]BASISPRIJZEN MATERIAAL'!$I$192</definedName>
    <definedName name="Verbinder_kunststof_papierlood_M3">'[6]BASISPRIJZEN MATERIAAL'!$I$192</definedName>
    <definedName name="Verbinder_papierlood_M3">'[6]BASISPRIJZEN MATERIAAL'!$I$192</definedName>
    <definedName name="Vilvoorde_STEG">#REF!</definedName>
    <definedName name="WACC">[21]Paramètres!#REF!</definedName>
    <definedName name="Wikkeldoos_LS">'[6]BASISPRIJZEN MATERIAAL'!$I$199</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tekst._.tabellen." hidden="1">{#N/A,#N/A,FALSE,"Ev.ventes DP";#N/A,#N/A,FALSE,"Hypo.econ.";#N/A,#N/A,FALSE,"Pot.2015";#N/A,#N/A,FALSE,"Comp.pot";#N/A,#N/A,FALSE,"HorsG";#N/A,#N/A,FALSE,"DP"}</definedName>
    <definedName name="y">#REF!</definedName>
    <definedName name="YEAR">#REF!</definedName>
    <definedName name="YearM">'[36]CO orders'!$H$3</definedName>
    <definedName name="YearN">'[36]CO orders'!$G$3</definedName>
    <definedName name="YEARS">[16]Hypothèses!$C$17</definedName>
    <definedName name="z">#REF!</definedName>
    <definedName name="zergz" hidden="1">{#N/A,#N/A,FALSE,"Ev.ventes DP";#N/A,#N/A,FALSE,"Hypo.econ.";#N/A,#N/A,FALSE,"Pot.2015";#N/A,#N/A,FALSE,"Comp.pot";#N/A,#N/A,FALSE,"HorsG";#N/A,#N/A,FALSE,"DP"}</definedName>
    <definedName name="_xlnm.Print_Area" localSheetId="5">'TAB 2.1'!$A$3:$H$64</definedName>
    <definedName name="_xlnm.Print_Area" localSheetId="6">'TAB 2.2'!$A$3:$H$46</definedName>
    <definedName name="_xlnm.Print_Area" localSheetId="7">'TAB 2.3'!$A$3:$H$42</definedName>
    <definedName name="_xlnm.Print_Area" localSheetId="2">'TAB A'!$A$3:$C$19</definedName>
    <definedName name="_xlnm.Print_Area" localSheetId="3">'TAB B'!$A$3:$C$35</definedName>
    <definedName name="_xlnm.Print_Area" localSheetId="0">TAB00!$A$1:$J$73</definedName>
    <definedName name="_xlnm.Print_Area" localSheetId="4">'TAB1'!$A$3:$B$76</definedName>
    <definedName name="_xlnm.Print_Area" localSheetId="8">'TAB3'!$A$4:$O$31</definedName>
    <definedName name="_xlnm.Print_Area" localSheetId="9">'TAB3.1'!$A$3:$U$49</definedName>
    <definedName name="_xlnm.Print_Area" localSheetId="18">'TAB3.10'!$A$3:$V$30</definedName>
    <definedName name="_xlnm.Print_Area" localSheetId="19">'TAB3.11'!$A$3:$V$30</definedName>
    <definedName name="_xlnm.Print_Area" localSheetId="20">'TAB3.12'!$A$3:$V$36</definedName>
    <definedName name="_xlnm.Print_Area" localSheetId="21">'TAB3.13'!$A$4:$V$23</definedName>
    <definedName name="_xlnm.Print_Area" localSheetId="10">'TAB3.2'!$A$3:$T$46</definedName>
    <definedName name="_xlnm.Print_Area" localSheetId="11">'TAB3.3'!$A$3:$V$28</definedName>
    <definedName name="_xlnm.Print_Area" localSheetId="12">'TAB3.4'!$A$3:$U$15</definedName>
    <definedName name="_xlnm.Print_Area" localSheetId="13">'TAB3.5'!$A$3:$G$42</definedName>
    <definedName name="_xlnm.Print_Area" localSheetId="14">'TAB3.6'!$A$3:$T$28</definedName>
    <definedName name="_xlnm.Print_Area" localSheetId="15">'TAB3.7'!$A$3:$K$46</definedName>
    <definedName name="_xlnm.Print_Area" localSheetId="16">'TAB3.8'!$A$3:$U$38</definedName>
    <definedName name="_xlnm.Print_Area" localSheetId="17">'TAB3.9'!$A$3:$T$30</definedName>
    <definedName name="_xlnm.Print_Area" localSheetId="22">'TAB4'!$A$4:$V$5</definedName>
    <definedName name="_xlnm.Print_Area" localSheetId="23">'TAB5'!$A$3:$U$95</definedName>
    <definedName name="_xlnm.Print_Area" localSheetId="24">'TAB5.1'!$A$3:$S$231</definedName>
    <definedName name="_xlnm.Print_Area" localSheetId="25">'TAB5.2'!$A$3:$S$192</definedName>
    <definedName name="_xlnm.Print_Area" localSheetId="26">'TAB5.3'!$A$3:$G$39</definedName>
    <definedName name="_xlnm.Print_Area" localSheetId="27">'TAB6'!$A$3:$M$37</definedName>
    <definedName name="_xlnm.Print_Area" localSheetId="28">'TAB7'!$A$4:$M$40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5" i="33" l="1"/>
  <c r="K35" i="33"/>
  <c r="L35" i="33"/>
  <c r="M35" i="33"/>
  <c r="N35" i="33"/>
  <c r="B35" i="33"/>
  <c r="C35" i="33"/>
  <c r="D35" i="33"/>
  <c r="E35" i="33"/>
  <c r="G35" i="33" s="1"/>
  <c r="F35" i="33"/>
  <c r="D12" i="14"/>
  <c r="E12" i="14"/>
  <c r="F12" i="14"/>
  <c r="G12" i="14"/>
  <c r="C12" i="14"/>
  <c r="D9" i="14"/>
  <c r="E9" i="14"/>
  <c r="F9" i="14"/>
  <c r="G9" i="14"/>
  <c r="C9" i="14"/>
  <c r="F6" i="75" l="1"/>
  <c r="F12" i="75"/>
  <c r="F18" i="75"/>
  <c r="F24" i="75"/>
  <c r="F30" i="75"/>
  <c r="F37" i="75"/>
  <c r="F38" i="75"/>
  <c r="F39" i="75"/>
  <c r="A3" i="84"/>
  <c r="A3" i="82"/>
  <c r="A3" i="61"/>
  <c r="K25" i="72" l="1"/>
  <c r="C25" i="72"/>
  <c r="D25" i="72"/>
  <c r="E25" i="72"/>
  <c r="F25" i="72"/>
  <c r="G25" i="72"/>
  <c r="H25" i="72"/>
  <c r="I25" i="72"/>
  <c r="J25" i="72"/>
  <c r="L25" i="72"/>
  <c r="B25" i="72"/>
  <c r="B29" i="76"/>
  <c r="J29" i="33" l="1"/>
  <c r="K29" i="33"/>
  <c r="L29" i="33"/>
  <c r="M29" i="33"/>
  <c r="N29" i="33"/>
  <c r="G86" i="86"/>
  <c r="F86" i="86"/>
  <c r="E86" i="86"/>
  <c r="D86" i="86"/>
  <c r="C86" i="86"/>
  <c r="D80" i="86"/>
  <c r="D82" i="86" s="1"/>
  <c r="E80" i="86"/>
  <c r="E82" i="86" s="1"/>
  <c r="F80" i="86"/>
  <c r="F82" i="86" s="1"/>
  <c r="G80" i="86"/>
  <c r="G82" i="86" s="1"/>
  <c r="C80" i="86"/>
  <c r="C82" i="86" s="1"/>
  <c r="D78" i="86"/>
  <c r="D76" i="86"/>
  <c r="E76" i="86"/>
  <c r="E78" i="86" s="1"/>
  <c r="F76" i="86"/>
  <c r="F78" i="86" s="1"/>
  <c r="G76" i="86"/>
  <c r="G78" i="86" s="1"/>
  <c r="C76" i="86"/>
  <c r="C78" i="86" s="1"/>
  <c r="D64" i="86"/>
  <c r="C30" i="33" s="1"/>
  <c r="E64" i="86"/>
  <c r="F64" i="86"/>
  <c r="E30" i="33" s="1"/>
  <c r="G64" i="86"/>
  <c r="F30" i="33" s="1"/>
  <c r="C64" i="86"/>
  <c r="B30" i="33" s="1"/>
  <c r="D58" i="86"/>
  <c r="C31" i="33" s="1"/>
  <c r="E58" i="86"/>
  <c r="D31" i="33" s="1"/>
  <c r="F58" i="86"/>
  <c r="E31" i="33" s="1"/>
  <c r="M31" i="33" s="1"/>
  <c r="G58" i="86"/>
  <c r="F31" i="33" s="1"/>
  <c r="N31" i="33" s="1"/>
  <c r="C58" i="86"/>
  <c r="B31" i="33" s="1"/>
  <c r="D33" i="86"/>
  <c r="D52" i="86" s="1"/>
  <c r="E33" i="86"/>
  <c r="E52" i="86" s="1"/>
  <c r="F33" i="86"/>
  <c r="F52" i="86" s="1"/>
  <c r="G33" i="86"/>
  <c r="G52" i="86" s="1"/>
  <c r="C33" i="86"/>
  <c r="C52" i="86" s="1"/>
  <c r="D25" i="86"/>
  <c r="E25" i="86"/>
  <c r="F25" i="86"/>
  <c r="F24" i="86" s="1"/>
  <c r="G25" i="86"/>
  <c r="G24" i="86" s="1"/>
  <c r="C25" i="86"/>
  <c r="D14" i="86"/>
  <c r="E14" i="86"/>
  <c r="F14" i="86"/>
  <c r="G14" i="86"/>
  <c r="D10" i="86"/>
  <c r="E10" i="86"/>
  <c r="F10" i="86"/>
  <c r="G10" i="86"/>
  <c r="C10" i="86"/>
  <c r="M30" i="33" l="1"/>
  <c r="E51" i="86"/>
  <c r="E24" i="86"/>
  <c r="C51" i="86"/>
  <c r="C24" i="86"/>
  <c r="D51" i="86"/>
  <c r="D24" i="86"/>
  <c r="E70" i="86"/>
  <c r="J30" i="33"/>
  <c r="K31" i="33"/>
  <c r="C70" i="86"/>
  <c r="N30" i="33"/>
  <c r="D30" i="33"/>
  <c r="K30" i="33" s="1"/>
  <c r="F70" i="86"/>
  <c r="E9" i="86"/>
  <c r="L30" i="33"/>
  <c r="J31" i="33"/>
  <c r="L31" i="33"/>
  <c r="G70" i="86"/>
  <c r="D70" i="86"/>
  <c r="E53" i="86"/>
  <c r="E71" i="86" s="1"/>
  <c r="D53" i="86"/>
  <c r="D71" i="86" s="1"/>
  <c r="E43" i="86"/>
  <c r="F9" i="86"/>
  <c r="G9" i="86"/>
  <c r="D9" i="86"/>
  <c r="G51" i="86"/>
  <c r="G53" i="86" s="1"/>
  <c r="G71" i="86" s="1"/>
  <c r="F51" i="86"/>
  <c r="F53" i="86" s="1"/>
  <c r="F71" i="86" s="1"/>
  <c r="C53" i="86"/>
  <c r="C71" i="86" s="1"/>
  <c r="F43" i="86" l="1"/>
  <c r="G43" i="86"/>
  <c r="D43" i="86"/>
  <c r="F37" i="33" l="1"/>
  <c r="E37" i="33"/>
  <c r="D37" i="33"/>
  <c r="C37" i="33"/>
  <c r="B37" i="33"/>
  <c r="L32" i="32" l="1"/>
  <c r="L33" i="32"/>
  <c r="B39" i="75" l="1"/>
  <c r="K38" i="75"/>
  <c r="J38" i="75"/>
  <c r="I38" i="75"/>
  <c r="H38" i="75"/>
  <c r="E38" i="75"/>
  <c r="B38" i="75"/>
  <c r="G79" i="14"/>
  <c r="K82" i="14"/>
  <c r="V82" i="14" s="1"/>
  <c r="L82" i="14"/>
  <c r="J84" i="14"/>
  <c r="H85" i="14"/>
  <c r="H86" i="14"/>
  <c r="L89" i="14"/>
  <c r="K90" i="14"/>
  <c r="J91" i="14"/>
  <c r="K91" i="14"/>
  <c r="O51" i="14"/>
  <c r="P51" i="14"/>
  <c r="O52" i="14"/>
  <c r="P52" i="14"/>
  <c r="O53" i="14"/>
  <c r="P53" i="14"/>
  <c r="P56" i="14"/>
  <c r="O57" i="14"/>
  <c r="P57" i="14"/>
  <c r="P58" i="14"/>
  <c r="P60" i="14"/>
  <c r="O61" i="14"/>
  <c r="O62" i="14"/>
  <c r="P62" i="14"/>
  <c r="O63" i="14"/>
  <c r="P63" i="14"/>
  <c r="L63" i="14"/>
  <c r="L62" i="14"/>
  <c r="L61" i="14"/>
  <c r="L60" i="14"/>
  <c r="L58" i="14"/>
  <c r="L57" i="14"/>
  <c r="L56" i="14"/>
  <c r="L54" i="14"/>
  <c r="L53" i="14"/>
  <c r="L52" i="14"/>
  <c r="L51" i="14"/>
  <c r="K62" i="14"/>
  <c r="V62" i="14" s="1"/>
  <c r="K61" i="14"/>
  <c r="V61" i="14" s="1"/>
  <c r="K60" i="14"/>
  <c r="V60" i="14" s="1"/>
  <c r="K58" i="14"/>
  <c r="V58" i="14" s="1"/>
  <c r="K57" i="14"/>
  <c r="V57" i="14" s="1"/>
  <c r="K56" i="14"/>
  <c r="V56" i="14" s="1"/>
  <c r="K54" i="14"/>
  <c r="V54" i="14" s="1"/>
  <c r="K53" i="14"/>
  <c r="K52" i="14"/>
  <c r="V52" i="14" s="1"/>
  <c r="K51" i="14"/>
  <c r="V51" i="14" s="1"/>
  <c r="J63" i="14"/>
  <c r="U63" i="14" s="1"/>
  <c r="J62" i="14"/>
  <c r="U62" i="14" s="1"/>
  <c r="J61" i="14"/>
  <c r="U61" i="14" s="1"/>
  <c r="J60" i="14"/>
  <c r="U60" i="14" s="1"/>
  <c r="J58" i="14"/>
  <c r="U58" i="14" s="1"/>
  <c r="J57" i="14"/>
  <c r="U57" i="14" s="1"/>
  <c r="J56" i="14"/>
  <c r="J55" i="14" s="1"/>
  <c r="J54" i="14"/>
  <c r="U54" i="14" s="1"/>
  <c r="J53" i="14"/>
  <c r="U53" i="14" s="1"/>
  <c r="J52" i="14"/>
  <c r="U52" i="14" s="1"/>
  <c r="J51" i="14"/>
  <c r="U51" i="14" s="1"/>
  <c r="M51" i="14"/>
  <c r="M52" i="14"/>
  <c r="M53" i="14"/>
  <c r="M54" i="14"/>
  <c r="M56" i="14"/>
  <c r="M55" i="14" s="1"/>
  <c r="M57" i="14"/>
  <c r="M58" i="14"/>
  <c r="M60" i="14"/>
  <c r="M59" i="14" s="1"/>
  <c r="K59" i="14"/>
  <c r="M61" i="14"/>
  <c r="M62" i="14"/>
  <c r="K63" i="14"/>
  <c r="V63" i="14" s="1"/>
  <c r="M63" i="14"/>
  <c r="I63" i="14"/>
  <c r="T63" i="14" s="1"/>
  <c r="I62" i="14"/>
  <c r="T62" i="14" s="1"/>
  <c r="I61" i="14"/>
  <c r="T61" i="14" s="1"/>
  <c r="I60" i="14"/>
  <c r="T60" i="14" s="1"/>
  <c r="I58" i="14"/>
  <c r="T58" i="14" s="1"/>
  <c r="I57" i="14"/>
  <c r="T57" i="14" s="1"/>
  <c r="I56" i="14"/>
  <c r="T56" i="14" s="1"/>
  <c r="I54" i="14"/>
  <c r="T54" i="14" s="1"/>
  <c r="I53" i="14"/>
  <c r="T53" i="14" s="1"/>
  <c r="I52" i="14"/>
  <c r="T52" i="14" s="1"/>
  <c r="I51" i="14"/>
  <c r="T51" i="14" s="1"/>
  <c r="H63" i="14"/>
  <c r="S63" i="14" s="1"/>
  <c r="H62" i="14"/>
  <c r="S62" i="14" s="1"/>
  <c r="H61" i="14"/>
  <c r="S61" i="14" s="1"/>
  <c r="H60" i="14"/>
  <c r="H58" i="14"/>
  <c r="S58" i="14" s="1"/>
  <c r="H57" i="14"/>
  <c r="S57" i="14" s="1"/>
  <c r="H56" i="14"/>
  <c r="S56" i="14" s="1"/>
  <c r="H54" i="14"/>
  <c r="S54" i="14" s="1"/>
  <c r="H53" i="14"/>
  <c r="S53" i="14" s="1"/>
  <c r="H52" i="14"/>
  <c r="S52" i="14" s="1"/>
  <c r="H51" i="14"/>
  <c r="S51" i="14" s="1"/>
  <c r="G63" i="14"/>
  <c r="G62" i="14"/>
  <c r="R62" i="14" s="1"/>
  <c r="G61" i="14"/>
  <c r="R61" i="14" s="1"/>
  <c r="G60" i="14"/>
  <c r="R60" i="14" s="1"/>
  <c r="G58" i="14"/>
  <c r="R58" i="14" s="1"/>
  <c r="G57" i="14"/>
  <c r="R57" i="14" s="1"/>
  <c r="G56" i="14"/>
  <c r="R56" i="14" s="1"/>
  <c r="G54" i="14"/>
  <c r="R54" i="14" s="1"/>
  <c r="G53" i="14"/>
  <c r="G52" i="14"/>
  <c r="R52" i="14" s="1"/>
  <c r="G51" i="14"/>
  <c r="R51" i="14" s="1"/>
  <c r="F63" i="14"/>
  <c r="Q63" i="14" s="1"/>
  <c r="F62" i="14"/>
  <c r="Q62" i="14" s="1"/>
  <c r="F61" i="14"/>
  <c r="Q61" i="14" s="1"/>
  <c r="F60" i="14"/>
  <c r="Q60" i="14" s="1"/>
  <c r="F58" i="14"/>
  <c r="Q58" i="14" s="1"/>
  <c r="F57" i="14"/>
  <c r="F56" i="14"/>
  <c r="Q56" i="14" s="1"/>
  <c r="F54" i="14"/>
  <c r="Q54" i="14" s="1"/>
  <c r="F53" i="14"/>
  <c r="Q53" i="14" s="1"/>
  <c r="F52" i="14"/>
  <c r="Q52" i="14" s="1"/>
  <c r="F51" i="14"/>
  <c r="Q51" i="14" s="1"/>
  <c r="E63" i="14"/>
  <c r="E62" i="14"/>
  <c r="E61" i="14"/>
  <c r="E60" i="14"/>
  <c r="E58" i="14"/>
  <c r="E57" i="14"/>
  <c r="E56" i="14"/>
  <c r="O56" i="14" s="1"/>
  <c r="E54" i="14"/>
  <c r="O54" i="14" s="1"/>
  <c r="E53" i="14"/>
  <c r="E52" i="14"/>
  <c r="E51" i="14"/>
  <c r="D63" i="14"/>
  <c r="D62" i="14"/>
  <c r="D61" i="14"/>
  <c r="D60" i="14"/>
  <c r="O60" i="14" s="1"/>
  <c r="D58" i="14"/>
  <c r="D57" i="14"/>
  <c r="D56" i="14"/>
  <c r="D54" i="14"/>
  <c r="D53" i="14"/>
  <c r="D52" i="14"/>
  <c r="D51" i="14"/>
  <c r="F55" i="14"/>
  <c r="C63" i="14"/>
  <c r="C62" i="14"/>
  <c r="C61" i="14"/>
  <c r="C60" i="14"/>
  <c r="C58" i="14"/>
  <c r="C57" i="14"/>
  <c r="C56" i="14"/>
  <c r="C54" i="14"/>
  <c r="C53" i="14"/>
  <c r="C52" i="14"/>
  <c r="C51" i="14"/>
  <c r="C49" i="14"/>
  <c r="C48" i="14"/>
  <c r="C47" i="14"/>
  <c r="L35" i="14"/>
  <c r="L91" i="14" s="1"/>
  <c r="L34" i="14"/>
  <c r="L90" i="14" s="1"/>
  <c r="L33" i="14"/>
  <c r="L32" i="14"/>
  <c r="L88" i="14" s="1"/>
  <c r="L30" i="14"/>
  <c r="L86" i="14" s="1"/>
  <c r="L29" i="14"/>
  <c r="L85" i="14" s="1"/>
  <c r="L28" i="14"/>
  <c r="L84" i="14" s="1"/>
  <c r="L83" i="14" s="1"/>
  <c r="L26" i="14"/>
  <c r="L25" i="14"/>
  <c r="L81" i="14" s="1"/>
  <c r="L24" i="14"/>
  <c r="L80" i="14" s="1"/>
  <c r="L23" i="14"/>
  <c r="L79" i="14" s="1"/>
  <c r="L78" i="14" s="1"/>
  <c r="K35" i="14"/>
  <c r="K34" i="14"/>
  <c r="K33" i="14"/>
  <c r="V33" i="14" s="1"/>
  <c r="K32" i="14"/>
  <c r="K88" i="14" s="1"/>
  <c r="K30" i="14"/>
  <c r="K86" i="14" s="1"/>
  <c r="K29" i="14"/>
  <c r="K28" i="14"/>
  <c r="K26" i="14"/>
  <c r="V26" i="14" s="1"/>
  <c r="K25" i="14"/>
  <c r="K24" i="14"/>
  <c r="K80" i="14" s="1"/>
  <c r="K23" i="14"/>
  <c r="K79" i="14" s="1"/>
  <c r="J35" i="14"/>
  <c r="U35" i="14" s="1"/>
  <c r="J34" i="14"/>
  <c r="U34" i="14" s="1"/>
  <c r="J33" i="14"/>
  <c r="J32" i="14"/>
  <c r="J30" i="14"/>
  <c r="J86" i="14" s="1"/>
  <c r="U86" i="14" s="1"/>
  <c r="J29" i="14"/>
  <c r="J85" i="14" s="1"/>
  <c r="J28" i="14"/>
  <c r="J26" i="14"/>
  <c r="U26" i="14" s="1"/>
  <c r="J25" i="14"/>
  <c r="U25" i="14" s="1"/>
  <c r="J24" i="14"/>
  <c r="J80" i="14" s="1"/>
  <c r="J23" i="14"/>
  <c r="I35" i="14"/>
  <c r="T35" i="14" s="1"/>
  <c r="I34" i="14"/>
  <c r="T34" i="14" s="1"/>
  <c r="I33" i="14"/>
  <c r="I32" i="14"/>
  <c r="I88" i="14" s="1"/>
  <c r="I36" i="14"/>
  <c r="I30" i="14"/>
  <c r="I86" i="14" s="1"/>
  <c r="I29" i="14"/>
  <c r="T29" i="14" s="1"/>
  <c r="I28" i="14"/>
  <c r="I26" i="14"/>
  <c r="T26" i="14" s="1"/>
  <c r="I25" i="14"/>
  <c r="T25" i="14" s="1"/>
  <c r="I24" i="14"/>
  <c r="I80" i="14" s="1"/>
  <c r="T80" i="14" s="1"/>
  <c r="I23" i="14"/>
  <c r="I79" i="14" s="1"/>
  <c r="H35" i="14"/>
  <c r="S35" i="14" s="1"/>
  <c r="H34" i="14"/>
  <c r="S34" i="14" s="1"/>
  <c r="H33" i="14"/>
  <c r="H32" i="14"/>
  <c r="H30" i="14"/>
  <c r="S30" i="14" s="1"/>
  <c r="H29" i="14"/>
  <c r="H28" i="14"/>
  <c r="H26" i="14"/>
  <c r="S26" i="14" s="1"/>
  <c r="H25" i="14"/>
  <c r="S25" i="14" s="1"/>
  <c r="H24" i="14"/>
  <c r="H80" i="14" s="1"/>
  <c r="H23" i="14"/>
  <c r="G35" i="14"/>
  <c r="G34" i="14"/>
  <c r="R34" i="14" s="1"/>
  <c r="G33" i="14"/>
  <c r="G32" i="14"/>
  <c r="G88" i="14" s="1"/>
  <c r="G30" i="14"/>
  <c r="R30" i="14" s="1"/>
  <c r="G29" i="14"/>
  <c r="R29" i="14" s="1"/>
  <c r="G28" i="14"/>
  <c r="R28" i="14" s="1"/>
  <c r="G26" i="14"/>
  <c r="G25" i="14"/>
  <c r="G24" i="14"/>
  <c r="G80" i="14" s="1"/>
  <c r="R80" i="14" s="1"/>
  <c r="G23" i="14"/>
  <c r="T88" i="14" l="1"/>
  <c r="R88" i="14"/>
  <c r="S28" i="14"/>
  <c r="T33" i="14"/>
  <c r="U28" i="14"/>
  <c r="V80" i="14"/>
  <c r="V34" i="14"/>
  <c r="P61" i="14"/>
  <c r="K78" i="14"/>
  <c r="V79" i="14"/>
  <c r="D55" i="14"/>
  <c r="O58" i="14"/>
  <c r="R23" i="14"/>
  <c r="R33" i="14"/>
  <c r="S29" i="14"/>
  <c r="V25" i="14"/>
  <c r="V35" i="14"/>
  <c r="L87" i="14"/>
  <c r="P54" i="14"/>
  <c r="V91" i="14"/>
  <c r="S86" i="14"/>
  <c r="K87" i="14"/>
  <c r="V87" i="14" s="1"/>
  <c r="V88" i="14"/>
  <c r="I85" i="14"/>
  <c r="T85" i="14" s="1"/>
  <c r="R25" i="14"/>
  <c r="G81" i="14"/>
  <c r="R35" i="14"/>
  <c r="G91" i="14"/>
  <c r="H88" i="14"/>
  <c r="S32" i="14"/>
  <c r="T28" i="14"/>
  <c r="I84" i="14"/>
  <c r="J88" i="14"/>
  <c r="U32" i="14"/>
  <c r="K84" i="14"/>
  <c r="V28" i="14"/>
  <c r="S33" i="14"/>
  <c r="H89" i="14"/>
  <c r="S89" i="14" s="1"/>
  <c r="R26" i="14"/>
  <c r="G82" i="14"/>
  <c r="H79" i="14"/>
  <c r="S23" i="14"/>
  <c r="J79" i="14"/>
  <c r="T79" i="14" s="1"/>
  <c r="U23" i="14"/>
  <c r="U33" i="14"/>
  <c r="J89" i="14"/>
  <c r="U89" i="14" s="1"/>
  <c r="K85" i="14"/>
  <c r="V85" i="14" s="1"/>
  <c r="V29" i="14"/>
  <c r="Q57" i="14"/>
  <c r="R53" i="14"/>
  <c r="R63" i="14"/>
  <c r="S60" i="14"/>
  <c r="R79" i="14"/>
  <c r="J83" i="14"/>
  <c r="S80" i="14"/>
  <c r="T86" i="14"/>
  <c r="U80" i="14"/>
  <c r="V86" i="14"/>
  <c r="V53" i="14"/>
  <c r="I91" i="14"/>
  <c r="T91" i="14" s="1"/>
  <c r="J90" i="14"/>
  <c r="T90" i="14" s="1"/>
  <c r="K89" i="14"/>
  <c r="V89" i="14" s="1"/>
  <c r="G85" i="14"/>
  <c r="R85" i="14" s="1"/>
  <c r="H84" i="14"/>
  <c r="S84" i="14" s="1"/>
  <c r="J82" i="14"/>
  <c r="K81" i="14"/>
  <c r="V81" i="14" s="1"/>
  <c r="V90" i="14"/>
  <c r="V32" i="14"/>
  <c r="V30" i="14"/>
  <c r="V24" i="14"/>
  <c r="V23" i="14"/>
  <c r="U56" i="14"/>
  <c r="H91" i="14"/>
  <c r="I90" i="14"/>
  <c r="G84" i="14"/>
  <c r="R84" i="14" s="1"/>
  <c r="I82" i="14"/>
  <c r="S82" i="14" s="1"/>
  <c r="J81" i="14"/>
  <c r="U81" i="14" s="1"/>
  <c r="U30" i="14"/>
  <c r="U29" i="14"/>
  <c r="U24" i="14"/>
  <c r="H90" i="14"/>
  <c r="I89" i="14"/>
  <c r="H82" i="14"/>
  <c r="R82" i="14" s="1"/>
  <c r="I81" i="14"/>
  <c r="T81" i="14" s="1"/>
  <c r="T32" i="14"/>
  <c r="T30" i="14"/>
  <c r="T24" i="14"/>
  <c r="T23" i="14"/>
  <c r="G90" i="14"/>
  <c r="H81" i="14"/>
  <c r="U91" i="14"/>
  <c r="G86" i="14"/>
  <c r="R86" i="14" s="1"/>
  <c r="S24" i="14"/>
  <c r="G89" i="14"/>
  <c r="G87" i="14" s="1"/>
  <c r="R32" i="14"/>
  <c r="R24" i="14"/>
  <c r="V78" i="14"/>
  <c r="T84" i="14"/>
  <c r="H83" i="14"/>
  <c r="G83" i="14"/>
  <c r="R83" i="14" s="1"/>
  <c r="R91" i="14"/>
  <c r="L59" i="14"/>
  <c r="V59" i="14" s="1"/>
  <c r="L55" i="14"/>
  <c r="K55" i="14"/>
  <c r="V55" i="14" s="1"/>
  <c r="J59" i="14"/>
  <c r="U59" i="14" s="1"/>
  <c r="H59" i="14"/>
  <c r="H55" i="14"/>
  <c r="G59" i="14"/>
  <c r="R59" i="14" s="1"/>
  <c r="G55" i="14"/>
  <c r="R55" i="14" s="1"/>
  <c r="F59" i="14"/>
  <c r="E59" i="14"/>
  <c r="P59" i="14" s="1"/>
  <c r="E55" i="14"/>
  <c r="P55" i="14" s="1"/>
  <c r="D59" i="14"/>
  <c r="O59" i="14" s="1"/>
  <c r="H50" i="14"/>
  <c r="S81" i="14" l="1"/>
  <c r="T89" i="14"/>
  <c r="U55" i="14"/>
  <c r="H87" i="14"/>
  <c r="S88" i="14"/>
  <c r="U85" i="14"/>
  <c r="R90" i="14"/>
  <c r="S90" i="14"/>
  <c r="Q55" i="14"/>
  <c r="T82" i="14"/>
  <c r="S91" i="14"/>
  <c r="K83" i="14"/>
  <c r="V83" i="14" s="1"/>
  <c r="V84" i="14"/>
  <c r="U90" i="14"/>
  <c r="H78" i="14"/>
  <c r="S79" i="14"/>
  <c r="J78" i="14"/>
  <c r="U78" i="14" s="1"/>
  <c r="U79" i="14"/>
  <c r="S85" i="14"/>
  <c r="R81" i="14"/>
  <c r="I87" i="14"/>
  <c r="T87" i="14" s="1"/>
  <c r="R89" i="14"/>
  <c r="J87" i="14"/>
  <c r="U87" i="14" s="1"/>
  <c r="U88" i="14"/>
  <c r="Q59" i="14"/>
  <c r="U82" i="14"/>
  <c r="U84" i="14"/>
  <c r="I83" i="14"/>
  <c r="T83" i="14" s="1"/>
  <c r="G78" i="14"/>
  <c r="R78" i="14" s="1"/>
  <c r="O55" i="14"/>
  <c r="I78" i="14"/>
  <c r="S87" i="14" l="1"/>
  <c r="T78" i="14"/>
  <c r="S78" i="14"/>
  <c r="R87" i="14"/>
  <c r="S83" i="14"/>
  <c r="U83" i="14"/>
  <c r="F35" i="14"/>
  <c r="F34" i="14"/>
  <c r="F33" i="14"/>
  <c r="F32" i="14"/>
  <c r="F30" i="14"/>
  <c r="F29" i="14"/>
  <c r="F28" i="14"/>
  <c r="F26" i="14"/>
  <c r="F25" i="14"/>
  <c r="F24" i="14"/>
  <c r="F23" i="14"/>
  <c r="E35" i="14"/>
  <c r="E34" i="14"/>
  <c r="E33" i="14"/>
  <c r="E32" i="14"/>
  <c r="E30" i="14"/>
  <c r="E29" i="14"/>
  <c r="E28" i="14"/>
  <c r="E26" i="14"/>
  <c r="E25" i="14"/>
  <c r="E24" i="14"/>
  <c r="E23" i="14"/>
  <c r="D35" i="14"/>
  <c r="D34" i="14"/>
  <c r="D33" i="14"/>
  <c r="D32" i="14"/>
  <c r="D30" i="14"/>
  <c r="D29" i="14"/>
  <c r="D28" i="14"/>
  <c r="D26" i="14"/>
  <c r="D25" i="14"/>
  <c r="D24" i="14"/>
  <c r="D23" i="14"/>
  <c r="H22" i="14"/>
  <c r="H27" i="14"/>
  <c r="G27" i="14"/>
  <c r="R27" i="14" s="1"/>
  <c r="G31" i="14"/>
  <c r="H31" i="14"/>
  <c r="C23" i="14"/>
  <c r="C35" i="14"/>
  <c r="C34" i="14"/>
  <c r="C33" i="14"/>
  <c r="C32" i="14"/>
  <c r="C30" i="14"/>
  <c r="C29" i="14"/>
  <c r="C28" i="14"/>
  <c r="C26" i="14"/>
  <c r="C25" i="14"/>
  <c r="C24" i="14"/>
  <c r="C38" i="14"/>
  <c r="C21" i="14"/>
  <c r="C20" i="14"/>
  <c r="C19" i="14"/>
  <c r="C75" i="14" s="1"/>
  <c r="E82" i="14" l="1"/>
  <c r="P26" i="14"/>
  <c r="F89" i="14"/>
  <c r="Q89" i="14" s="1"/>
  <c r="Q33" i="14"/>
  <c r="D88" i="14"/>
  <c r="O32" i="14"/>
  <c r="E85" i="14"/>
  <c r="P29" i="14"/>
  <c r="O34" i="14"/>
  <c r="D90" i="14"/>
  <c r="D85" i="14"/>
  <c r="O29" i="14"/>
  <c r="P25" i="14"/>
  <c r="E81" i="14"/>
  <c r="P81" i="14" s="1"/>
  <c r="E91" i="14"/>
  <c r="P35" i="14"/>
  <c r="Q32" i="14"/>
  <c r="F88" i="14"/>
  <c r="E84" i="14"/>
  <c r="E83" i="14" s="1"/>
  <c r="P28" i="14"/>
  <c r="F90" i="14"/>
  <c r="Q90" i="14" s="1"/>
  <c r="Q34" i="14"/>
  <c r="D79" i="14"/>
  <c r="O23" i="14"/>
  <c r="F81" i="14"/>
  <c r="Q81" i="14" s="1"/>
  <c r="Q25" i="14"/>
  <c r="F91" i="14"/>
  <c r="Q91" i="14" s="1"/>
  <c r="Q35" i="14"/>
  <c r="O25" i="14"/>
  <c r="D81" i="14"/>
  <c r="O81" i="14" s="1"/>
  <c r="E88" i="14"/>
  <c r="P32" i="14"/>
  <c r="R31" i="14"/>
  <c r="O26" i="14"/>
  <c r="D82" i="14"/>
  <c r="O82" i="14" s="1"/>
  <c r="P23" i="14"/>
  <c r="E79" i="14"/>
  <c r="P33" i="14"/>
  <c r="E89" i="14"/>
  <c r="F85" i="14"/>
  <c r="Q85" i="14" s="1"/>
  <c r="Q29" i="14"/>
  <c r="D86" i="14"/>
  <c r="O86" i="14" s="1"/>
  <c r="O30" i="14"/>
  <c r="F79" i="14"/>
  <c r="Q23" i="14"/>
  <c r="Q24" i="14"/>
  <c r="F80" i="14"/>
  <c r="Q80" i="14" s="1"/>
  <c r="D89" i="14"/>
  <c r="O89" i="14" s="1"/>
  <c r="O33" i="14"/>
  <c r="D80" i="14"/>
  <c r="O24" i="14"/>
  <c r="E86" i="14"/>
  <c r="P30" i="14"/>
  <c r="F82" i="14"/>
  <c r="Q82" i="14" s="1"/>
  <c r="Q26" i="14"/>
  <c r="D91" i="14"/>
  <c r="O91" i="14" s="1"/>
  <c r="O35" i="14"/>
  <c r="F84" i="14"/>
  <c r="Q28" i="14"/>
  <c r="C39" i="14"/>
  <c r="F31" i="14"/>
  <c r="Q31" i="14" s="1"/>
  <c r="D84" i="14"/>
  <c r="O28" i="14"/>
  <c r="E80" i="14"/>
  <c r="P80" i="14" s="1"/>
  <c r="P24" i="14"/>
  <c r="E31" i="14"/>
  <c r="E90" i="14"/>
  <c r="P90" i="14" s="1"/>
  <c r="P34" i="14"/>
  <c r="F86" i="14"/>
  <c r="Q86" i="14" s="1"/>
  <c r="Q30" i="14"/>
  <c r="F27" i="14"/>
  <c r="Q27" i="14" s="1"/>
  <c r="E27" i="14"/>
  <c r="P27" i="14" s="1"/>
  <c r="D31" i="14"/>
  <c r="O31" i="14" s="1"/>
  <c r="D27" i="14"/>
  <c r="D22" i="14"/>
  <c r="O22" i="14" s="1"/>
  <c r="C31" i="14"/>
  <c r="C37" i="14"/>
  <c r="D19" i="14" s="1"/>
  <c r="C27" i="14"/>
  <c r="G22" i="14"/>
  <c r="R22" i="14" s="1"/>
  <c r="F22" i="14"/>
  <c r="Q22" i="14" s="1"/>
  <c r="E22" i="14"/>
  <c r="O79" i="14" l="1"/>
  <c r="D78" i="14"/>
  <c r="O78" i="14" s="1"/>
  <c r="O85" i="14"/>
  <c r="P85" i="14"/>
  <c r="P91" i="14"/>
  <c r="O27" i="14"/>
  <c r="P31" i="14"/>
  <c r="P84" i="14"/>
  <c r="Q84" i="14"/>
  <c r="F83" i="14"/>
  <c r="Q83" i="14" s="1"/>
  <c r="Q79" i="14"/>
  <c r="F78" i="14"/>
  <c r="Q78" i="14" s="1"/>
  <c r="P79" i="14"/>
  <c r="E78" i="14"/>
  <c r="P78" i="14" s="1"/>
  <c r="O88" i="14"/>
  <c r="D87" i="14"/>
  <c r="D37" i="14"/>
  <c r="P89" i="14"/>
  <c r="P88" i="14"/>
  <c r="E87" i="14"/>
  <c r="P86" i="14"/>
  <c r="P22" i="14"/>
  <c r="O80" i="14"/>
  <c r="F87" i="14"/>
  <c r="Q87" i="14" s="1"/>
  <c r="Q88" i="14"/>
  <c r="O90" i="14"/>
  <c r="D83" i="14"/>
  <c r="O83" i="14" s="1"/>
  <c r="O84" i="14"/>
  <c r="P82" i="14"/>
  <c r="U154" i="30"/>
  <c r="P154" i="30"/>
  <c r="O154" i="30"/>
  <c r="N154" i="30"/>
  <c r="M154" i="30"/>
  <c r="L154" i="30"/>
  <c r="K154" i="30"/>
  <c r="J154" i="30"/>
  <c r="I154" i="30"/>
  <c r="H154" i="30"/>
  <c r="G154" i="30"/>
  <c r="F154" i="30"/>
  <c r="R153" i="30"/>
  <c r="Q153" i="30"/>
  <c r="E153" i="30"/>
  <c r="S153" i="30" s="1"/>
  <c r="D153" i="30"/>
  <c r="C153" i="30"/>
  <c r="B153" i="30"/>
  <c r="R152" i="30"/>
  <c r="Q152" i="30"/>
  <c r="E152" i="30"/>
  <c r="S152" i="30" s="1"/>
  <c r="D152" i="30"/>
  <c r="C152" i="30"/>
  <c r="B152" i="30"/>
  <c r="R151" i="30"/>
  <c r="Q151" i="30"/>
  <c r="E151" i="30"/>
  <c r="S151" i="30" s="1"/>
  <c r="D151" i="30"/>
  <c r="C151" i="30"/>
  <c r="B151" i="30"/>
  <c r="R150" i="30"/>
  <c r="Q150" i="30"/>
  <c r="E150" i="30"/>
  <c r="S150" i="30" s="1"/>
  <c r="D150" i="30"/>
  <c r="C150" i="30"/>
  <c r="B150" i="30"/>
  <c r="R149" i="30"/>
  <c r="Q149" i="30"/>
  <c r="E149" i="30"/>
  <c r="S149" i="30" s="1"/>
  <c r="D149" i="30"/>
  <c r="C149" i="30"/>
  <c r="B149" i="30"/>
  <c r="R148" i="30"/>
  <c r="Q148" i="30"/>
  <c r="E148" i="30"/>
  <c r="S148" i="30" s="1"/>
  <c r="D148" i="30"/>
  <c r="C148" i="30"/>
  <c r="Q147" i="30"/>
  <c r="E147" i="30"/>
  <c r="S147" i="30" s="1"/>
  <c r="D147" i="30"/>
  <c r="R147" i="30" s="1"/>
  <c r="C147" i="30"/>
  <c r="S146" i="30"/>
  <c r="E146" i="30"/>
  <c r="D146" i="30"/>
  <c r="R146" i="30" s="1"/>
  <c r="C146" i="30"/>
  <c r="Q146" i="30" s="1"/>
  <c r="S145" i="30"/>
  <c r="R145" i="30"/>
  <c r="E145" i="30"/>
  <c r="D145" i="30"/>
  <c r="C145" i="30"/>
  <c r="Q145" i="30" s="1"/>
  <c r="R144" i="30"/>
  <c r="Q144" i="30"/>
  <c r="E144" i="30"/>
  <c r="S144" i="30" s="1"/>
  <c r="D144" i="30"/>
  <c r="C144" i="30"/>
  <c r="S143" i="30"/>
  <c r="Q143" i="30"/>
  <c r="E143" i="30"/>
  <c r="D143" i="30"/>
  <c r="R143" i="30" s="1"/>
  <c r="C143" i="30"/>
  <c r="S142" i="30"/>
  <c r="R142" i="30"/>
  <c r="R154" i="30" s="1"/>
  <c r="E142" i="30"/>
  <c r="E154" i="30" s="1"/>
  <c r="D142" i="30"/>
  <c r="D154" i="30" s="1"/>
  <c r="C142" i="30"/>
  <c r="Q142" i="30" s="1"/>
  <c r="U140" i="30"/>
  <c r="P140" i="30"/>
  <c r="O140" i="30"/>
  <c r="N140" i="30"/>
  <c r="M140" i="30"/>
  <c r="L140" i="30"/>
  <c r="K140" i="30"/>
  <c r="J140" i="30"/>
  <c r="I140" i="30"/>
  <c r="H140" i="30"/>
  <c r="G140" i="30"/>
  <c r="F140" i="30"/>
  <c r="S139" i="30"/>
  <c r="R139" i="30"/>
  <c r="E139" i="30"/>
  <c r="D139" i="30"/>
  <c r="C139" i="30"/>
  <c r="Q139" i="30" s="1"/>
  <c r="B139" i="30"/>
  <c r="S138" i="30"/>
  <c r="R138" i="30"/>
  <c r="E138" i="30"/>
  <c r="D138" i="30"/>
  <c r="C138" i="30"/>
  <c r="Q138" i="30" s="1"/>
  <c r="B138" i="30"/>
  <c r="S137" i="30"/>
  <c r="R137" i="30"/>
  <c r="E137" i="30"/>
  <c r="D137" i="30"/>
  <c r="C137" i="30"/>
  <c r="Q137" i="30" s="1"/>
  <c r="B137" i="30"/>
  <c r="S136" i="30"/>
  <c r="R136" i="30"/>
  <c r="E136" i="30"/>
  <c r="D136" i="30"/>
  <c r="C136" i="30"/>
  <c r="Q136" i="30" s="1"/>
  <c r="B136" i="30"/>
  <c r="S135" i="30"/>
  <c r="R135" i="30"/>
  <c r="E135" i="30"/>
  <c r="D135" i="30"/>
  <c r="C135" i="30"/>
  <c r="Q135" i="30" s="1"/>
  <c r="B135" i="30"/>
  <c r="S134" i="30"/>
  <c r="R134" i="30"/>
  <c r="E134" i="30"/>
  <c r="D134" i="30"/>
  <c r="C134" i="30"/>
  <c r="Q134" i="30" s="1"/>
  <c r="R133" i="30"/>
  <c r="Q133" i="30"/>
  <c r="E133" i="30"/>
  <c r="S133" i="30" s="1"/>
  <c r="D133" i="30"/>
  <c r="C133" i="30"/>
  <c r="S132" i="30"/>
  <c r="Q132" i="30"/>
  <c r="E132" i="30"/>
  <c r="D132" i="30"/>
  <c r="R132" i="30" s="1"/>
  <c r="C132" i="30"/>
  <c r="S131" i="30"/>
  <c r="R131" i="30"/>
  <c r="E131" i="30"/>
  <c r="D131" i="30"/>
  <c r="C131" i="30"/>
  <c r="Q131" i="30" s="1"/>
  <c r="R130" i="30"/>
  <c r="Q130" i="30"/>
  <c r="E130" i="30"/>
  <c r="S130" i="30" s="1"/>
  <c r="D130" i="30"/>
  <c r="C130" i="30"/>
  <c r="R129" i="30"/>
  <c r="Q129" i="30"/>
  <c r="E129" i="30"/>
  <c r="S129" i="30" s="1"/>
  <c r="D129" i="30"/>
  <c r="C129" i="30"/>
  <c r="Q128" i="30"/>
  <c r="E128" i="30"/>
  <c r="S128" i="30" s="1"/>
  <c r="D128" i="30"/>
  <c r="R128" i="30" s="1"/>
  <c r="C128" i="30"/>
  <c r="S127" i="30"/>
  <c r="E127" i="30"/>
  <c r="D127" i="30"/>
  <c r="R127" i="30" s="1"/>
  <c r="C127" i="30"/>
  <c r="Q127" i="30" s="1"/>
  <c r="S126" i="30"/>
  <c r="R126" i="30"/>
  <c r="E126" i="30"/>
  <c r="D126" i="30"/>
  <c r="C126" i="30"/>
  <c r="Q126" i="30" s="1"/>
  <c r="R125" i="30"/>
  <c r="Q125" i="30"/>
  <c r="E125" i="30"/>
  <c r="S125" i="30" s="1"/>
  <c r="D125" i="30"/>
  <c r="C125" i="30"/>
  <c r="S124" i="30"/>
  <c r="Q124" i="30"/>
  <c r="E124" i="30"/>
  <c r="D124" i="30"/>
  <c r="R124" i="30" s="1"/>
  <c r="C124" i="30"/>
  <c r="S123" i="30"/>
  <c r="R123" i="30"/>
  <c r="E123" i="30"/>
  <c r="D123" i="30"/>
  <c r="C123" i="30"/>
  <c r="Q123" i="30" s="1"/>
  <c r="R122" i="30"/>
  <c r="Q122" i="30"/>
  <c r="E122" i="30"/>
  <c r="S122" i="30" s="1"/>
  <c r="D122" i="30"/>
  <c r="C122" i="30"/>
  <c r="Q121" i="30"/>
  <c r="E121" i="30"/>
  <c r="S121" i="30" s="1"/>
  <c r="D121" i="30"/>
  <c r="R121" i="30" s="1"/>
  <c r="C121" i="30"/>
  <c r="E120" i="30"/>
  <c r="S120" i="30" s="1"/>
  <c r="S140" i="30" s="1"/>
  <c r="D120" i="30"/>
  <c r="R120" i="30" s="1"/>
  <c r="C120" i="30"/>
  <c r="Q120" i="30" s="1"/>
  <c r="V119" i="30"/>
  <c r="V120" i="30" s="1"/>
  <c r="V121" i="30" s="1"/>
  <c r="V122" i="30" s="1"/>
  <c r="V123" i="30" s="1"/>
  <c r="V124" i="30" s="1"/>
  <c r="V125" i="30" s="1"/>
  <c r="V126" i="30" s="1"/>
  <c r="V127" i="30" s="1"/>
  <c r="V128" i="30" s="1"/>
  <c r="V129" i="30" s="1"/>
  <c r="V130" i="30" s="1"/>
  <c r="V131" i="30" s="1"/>
  <c r="V132" i="30" s="1"/>
  <c r="V133" i="30" s="1"/>
  <c r="V134" i="30" s="1"/>
  <c r="V135" i="30" s="1"/>
  <c r="V136" i="30" s="1"/>
  <c r="V137" i="30" s="1"/>
  <c r="V138" i="30" s="1"/>
  <c r="V139" i="30" s="1"/>
  <c r="V140" i="30" s="1"/>
  <c r="V141" i="30" s="1"/>
  <c r="V142" i="30" s="1"/>
  <c r="V143" i="30" s="1"/>
  <c r="V144" i="30" s="1"/>
  <c r="V145" i="30" s="1"/>
  <c r="V146" i="30" s="1"/>
  <c r="V147" i="30" s="1"/>
  <c r="V148" i="30" s="1"/>
  <c r="V149" i="30" s="1"/>
  <c r="V150" i="30" s="1"/>
  <c r="V151" i="30" s="1"/>
  <c r="V152" i="30" s="1"/>
  <c r="V153" i="30" s="1"/>
  <c r="V154" i="30" s="1"/>
  <c r="S119" i="30"/>
  <c r="E119" i="30"/>
  <c r="E140" i="30" s="1"/>
  <c r="D119" i="30"/>
  <c r="D140" i="30" s="1"/>
  <c r="C119" i="30"/>
  <c r="C140" i="30" s="1"/>
  <c r="A4" i="86"/>
  <c r="W8" i="54"/>
  <c r="W9" i="54"/>
  <c r="W10" i="54"/>
  <c r="W11" i="54"/>
  <c r="W12" i="54"/>
  <c r="W13" i="54"/>
  <c r="G13" i="54"/>
  <c r="G11" i="54"/>
  <c r="W22" i="72"/>
  <c r="W15" i="72"/>
  <c r="W16" i="72"/>
  <c r="W18" i="72"/>
  <c r="W8" i="72"/>
  <c r="W9" i="72"/>
  <c r="W11" i="72"/>
  <c r="O19" i="71"/>
  <c r="P19" i="71"/>
  <c r="Q19" i="71"/>
  <c r="R19" i="71"/>
  <c r="S19" i="71"/>
  <c r="T19" i="71"/>
  <c r="U19" i="71"/>
  <c r="V19" i="71"/>
  <c r="W19" i="71"/>
  <c r="O20" i="71"/>
  <c r="P20" i="71"/>
  <c r="Q20" i="71"/>
  <c r="R20" i="71"/>
  <c r="S20" i="71"/>
  <c r="T20" i="71"/>
  <c r="U20" i="71"/>
  <c r="V20" i="71"/>
  <c r="W20" i="71"/>
  <c r="O21" i="71"/>
  <c r="P21" i="71"/>
  <c r="Q21" i="71"/>
  <c r="R21" i="71"/>
  <c r="S21" i="71"/>
  <c r="T21" i="71"/>
  <c r="U21" i="71"/>
  <c r="V21" i="71"/>
  <c r="W21" i="71"/>
  <c r="O13" i="71"/>
  <c r="P13" i="71"/>
  <c r="Q13" i="71"/>
  <c r="R13" i="71"/>
  <c r="S13" i="71"/>
  <c r="T13" i="71"/>
  <c r="U13" i="71"/>
  <c r="V13" i="71"/>
  <c r="W13" i="71"/>
  <c r="O14" i="71"/>
  <c r="P14" i="71"/>
  <c r="Q14" i="71"/>
  <c r="R14" i="71"/>
  <c r="S14" i="71"/>
  <c r="T14" i="71"/>
  <c r="U14" i="71"/>
  <c r="V14" i="71"/>
  <c r="W14" i="71"/>
  <c r="O15" i="71"/>
  <c r="P15" i="71"/>
  <c r="Q15" i="71"/>
  <c r="R15" i="71"/>
  <c r="S15" i="71"/>
  <c r="T15" i="71"/>
  <c r="U15" i="71"/>
  <c r="V15" i="71"/>
  <c r="W15" i="71"/>
  <c r="O7" i="71"/>
  <c r="P7" i="71"/>
  <c r="Q7" i="71"/>
  <c r="R7" i="71"/>
  <c r="S7" i="71"/>
  <c r="T7" i="71"/>
  <c r="U7" i="71"/>
  <c r="V7" i="71"/>
  <c r="W7" i="71"/>
  <c r="O8" i="71"/>
  <c r="P8" i="71"/>
  <c r="Q8" i="71"/>
  <c r="R8" i="71"/>
  <c r="S8" i="71"/>
  <c r="T8" i="71"/>
  <c r="U8" i="71"/>
  <c r="V8" i="71"/>
  <c r="W8" i="71"/>
  <c r="O9" i="71"/>
  <c r="P9" i="71"/>
  <c r="Q9" i="71"/>
  <c r="R9" i="71"/>
  <c r="S9" i="71"/>
  <c r="T9" i="71"/>
  <c r="U9" i="71"/>
  <c r="V9" i="71"/>
  <c r="W9" i="71"/>
  <c r="G19" i="71"/>
  <c r="G21" i="71"/>
  <c r="G20" i="71" s="1"/>
  <c r="G15" i="71"/>
  <c r="G9" i="71"/>
  <c r="O19" i="70"/>
  <c r="P19" i="70"/>
  <c r="Q19" i="70"/>
  <c r="R19" i="70"/>
  <c r="S19" i="70"/>
  <c r="T19" i="70"/>
  <c r="U19" i="70"/>
  <c r="V19" i="70"/>
  <c r="W19" i="70"/>
  <c r="O20" i="70"/>
  <c r="P20" i="70"/>
  <c r="Q20" i="70"/>
  <c r="R20" i="70"/>
  <c r="S20" i="70"/>
  <c r="T20" i="70"/>
  <c r="U20" i="70"/>
  <c r="V20" i="70"/>
  <c r="W20" i="70"/>
  <c r="O21" i="70"/>
  <c r="P21" i="70"/>
  <c r="Q21" i="70"/>
  <c r="R21" i="70"/>
  <c r="S21" i="70"/>
  <c r="T21" i="70"/>
  <c r="U21" i="70"/>
  <c r="V21" i="70"/>
  <c r="W21" i="70"/>
  <c r="O13" i="70"/>
  <c r="P13" i="70"/>
  <c r="Q13" i="70"/>
  <c r="R13" i="70"/>
  <c r="S13" i="70"/>
  <c r="T13" i="70"/>
  <c r="U13" i="70"/>
  <c r="V13" i="70"/>
  <c r="W13" i="70"/>
  <c r="O14" i="70"/>
  <c r="P14" i="70"/>
  <c r="Q14" i="70"/>
  <c r="R14" i="70"/>
  <c r="S14" i="70"/>
  <c r="T14" i="70"/>
  <c r="U14" i="70"/>
  <c r="V14" i="70"/>
  <c r="W14" i="70"/>
  <c r="O15" i="70"/>
  <c r="P15" i="70"/>
  <c r="Q15" i="70"/>
  <c r="R15" i="70"/>
  <c r="S15" i="70"/>
  <c r="T15" i="70"/>
  <c r="U15" i="70"/>
  <c r="V15" i="70"/>
  <c r="W15" i="70"/>
  <c r="O7" i="70"/>
  <c r="P7" i="70"/>
  <c r="Q7" i="70"/>
  <c r="R7" i="70"/>
  <c r="S7" i="70"/>
  <c r="T7" i="70"/>
  <c r="U7" i="70"/>
  <c r="V7" i="70"/>
  <c r="W7" i="70"/>
  <c r="O8" i="70"/>
  <c r="P8" i="70"/>
  <c r="Q8" i="70"/>
  <c r="R8" i="70"/>
  <c r="S8" i="70"/>
  <c r="T8" i="70"/>
  <c r="U8" i="70"/>
  <c r="V8" i="70"/>
  <c r="W8" i="70"/>
  <c r="O9" i="70"/>
  <c r="P9" i="70"/>
  <c r="Q9" i="70"/>
  <c r="R9" i="70"/>
  <c r="S9" i="70"/>
  <c r="T9" i="70"/>
  <c r="U9" i="70"/>
  <c r="V9" i="70"/>
  <c r="W9" i="70"/>
  <c r="G19" i="70"/>
  <c r="G21" i="70"/>
  <c r="G20" i="70" s="1"/>
  <c r="G15" i="70"/>
  <c r="G9" i="70"/>
  <c r="O19" i="69"/>
  <c r="P19" i="69"/>
  <c r="Q19" i="69"/>
  <c r="R19" i="69"/>
  <c r="S19" i="69"/>
  <c r="T19" i="69"/>
  <c r="U19" i="69"/>
  <c r="V19" i="69"/>
  <c r="W19" i="69"/>
  <c r="O20" i="69"/>
  <c r="P20" i="69"/>
  <c r="Q20" i="69"/>
  <c r="R20" i="69"/>
  <c r="S20" i="69"/>
  <c r="T20" i="69"/>
  <c r="U20" i="69"/>
  <c r="V20" i="69"/>
  <c r="W20" i="69"/>
  <c r="O21" i="69"/>
  <c r="P21" i="69"/>
  <c r="Q21" i="69"/>
  <c r="R21" i="69"/>
  <c r="S21" i="69"/>
  <c r="T21" i="69"/>
  <c r="U21" i="69"/>
  <c r="V21" i="69"/>
  <c r="W21" i="69"/>
  <c r="O13" i="69"/>
  <c r="P13" i="69"/>
  <c r="Q13" i="69"/>
  <c r="R13" i="69"/>
  <c r="S13" i="69"/>
  <c r="T13" i="69"/>
  <c r="U13" i="69"/>
  <c r="V13" i="69"/>
  <c r="W13" i="69"/>
  <c r="O14" i="69"/>
  <c r="P14" i="69"/>
  <c r="Q14" i="69"/>
  <c r="R14" i="69"/>
  <c r="S14" i="69"/>
  <c r="T14" i="69"/>
  <c r="U14" i="69"/>
  <c r="V14" i="69"/>
  <c r="W14" i="69"/>
  <c r="O15" i="69"/>
  <c r="P15" i="69"/>
  <c r="Q15" i="69"/>
  <c r="R15" i="69"/>
  <c r="S15" i="69"/>
  <c r="T15" i="69"/>
  <c r="U15" i="69"/>
  <c r="V15" i="69"/>
  <c r="W15" i="69"/>
  <c r="O7" i="69"/>
  <c r="P7" i="69"/>
  <c r="Q7" i="69"/>
  <c r="R7" i="69"/>
  <c r="S7" i="69"/>
  <c r="T7" i="69"/>
  <c r="U7" i="69"/>
  <c r="V7" i="69"/>
  <c r="W7" i="69"/>
  <c r="O8" i="69"/>
  <c r="P8" i="69"/>
  <c r="Q8" i="69"/>
  <c r="R8" i="69"/>
  <c r="S8" i="69"/>
  <c r="T8" i="69"/>
  <c r="U8" i="69"/>
  <c r="V8" i="69"/>
  <c r="W8" i="69"/>
  <c r="O9" i="69"/>
  <c r="P9" i="69"/>
  <c r="Q9" i="69"/>
  <c r="R9" i="69"/>
  <c r="S9" i="69"/>
  <c r="T9" i="69"/>
  <c r="U9" i="69"/>
  <c r="V9" i="69"/>
  <c r="W9" i="69"/>
  <c r="N7" i="69"/>
  <c r="G20" i="69"/>
  <c r="G19" i="69"/>
  <c r="G21" i="69"/>
  <c r="G15" i="69"/>
  <c r="G9" i="69"/>
  <c r="O35" i="68"/>
  <c r="P35" i="68"/>
  <c r="Q35" i="68"/>
  <c r="R35" i="68"/>
  <c r="S35" i="68"/>
  <c r="T35" i="68"/>
  <c r="U35" i="68"/>
  <c r="V35" i="68"/>
  <c r="W35" i="68"/>
  <c r="O36" i="68"/>
  <c r="P36" i="68"/>
  <c r="Q36" i="68"/>
  <c r="R36" i="68"/>
  <c r="S36" i="68"/>
  <c r="T36" i="68"/>
  <c r="U36" i="68"/>
  <c r="V36" i="68"/>
  <c r="W36" i="68"/>
  <c r="O37" i="68"/>
  <c r="P37" i="68"/>
  <c r="Q37" i="68"/>
  <c r="R37" i="68"/>
  <c r="S37" i="68"/>
  <c r="T37" i="68"/>
  <c r="U37" i="68"/>
  <c r="V37" i="68"/>
  <c r="W37" i="68"/>
  <c r="O38" i="68"/>
  <c r="P38" i="68"/>
  <c r="Q38" i="68"/>
  <c r="R38" i="68"/>
  <c r="S38" i="68"/>
  <c r="T38" i="68"/>
  <c r="U38" i="68"/>
  <c r="V38" i="68"/>
  <c r="W38" i="68"/>
  <c r="L46" i="60"/>
  <c r="L37" i="60"/>
  <c r="L34" i="60"/>
  <c r="L22" i="60"/>
  <c r="L23" i="60" s="1"/>
  <c r="L15" i="60"/>
  <c r="L14" i="60" s="1"/>
  <c r="L35" i="60" s="1"/>
  <c r="L36" i="60" s="1"/>
  <c r="L38" i="60" s="1"/>
  <c r="L10" i="60"/>
  <c r="L11" i="60" s="1"/>
  <c r="O7" i="45"/>
  <c r="P7" i="45"/>
  <c r="Q7" i="45"/>
  <c r="R7" i="45"/>
  <c r="S7" i="45"/>
  <c r="T7" i="45"/>
  <c r="U7" i="45"/>
  <c r="V7" i="45"/>
  <c r="W7" i="45"/>
  <c r="O8" i="45"/>
  <c r="P8" i="45"/>
  <c r="Q8" i="45"/>
  <c r="R8" i="45"/>
  <c r="S8" i="45"/>
  <c r="T8" i="45"/>
  <c r="U8" i="45"/>
  <c r="V8" i="45"/>
  <c r="W8" i="45"/>
  <c r="O9" i="45"/>
  <c r="P9" i="45"/>
  <c r="Q9" i="45"/>
  <c r="R9" i="45"/>
  <c r="S9" i="45"/>
  <c r="T9" i="45"/>
  <c r="U9" i="45"/>
  <c r="V9" i="45"/>
  <c r="W9" i="45"/>
  <c r="O10" i="45"/>
  <c r="P10" i="45"/>
  <c r="Q10" i="45"/>
  <c r="R10" i="45"/>
  <c r="S10" i="45"/>
  <c r="T10" i="45"/>
  <c r="U10" i="45"/>
  <c r="V10" i="45"/>
  <c r="W10" i="45"/>
  <c r="O11" i="45"/>
  <c r="P11" i="45"/>
  <c r="Q11" i="45"/>
  <c r="R11" i="45"/>
  <c r="S11" i="45"/>
  <c r="T11" i="45"/>
  <c r="U11" i="45"/>
  <c r="V11" i="45"/>
  <c r="W11" i="45"/>
  <c r="O12" i="45"/>
  <c r="P12" i="45"/>
  <c r="Q12" i="45"/>
  <c r="R12" i="45"/>
  <c r="S12" i="45"/>
  <c r="T12" i="45"/>
  <c r="U12" i="45"/>
  <c r="V12" i="45"/>
  <c r="W12" i="45"/>
  <c r="O13" i="45"/>
  <c r="P13" i="45"/>
  <c r="Q13" i="45"/>
  <c r="R13" i="45"/>
  <c r="S13" i="45"/>
  <c r="T13" i="45"/>
  <c r="U13" i="45"/>
  <c r="V13" i="45"/>
  <c r="W13" i="45"/>
  <c r="O14" i="45"/>
  <c r="P14" i="45"/>
  <c r="Q14" i="45"/>
  <c r="R14" i="45"/>
  <c r="S14" i="45"/>
  <c r="T14" i="45"/>
  <c r="U14" i="45"/>
  <c r="V14" i="45"/>
  <c r="W14" i="45"/>
  <c r="O15" i="45"/>
  <c r="P15" i="45"/>
  <c r="Q15" i="45"/>
  <c r="R15" i="45"/>
  <c r="S15" i="45"/>
  <c r="T15" i="45"/>
  <c r="U15" i="45"/>
  <c r="V15" i="45"/>
  <c r="W15" i="45"/>
  <c r="O16" i="45"/>
  <c r="P16" i="45"/>
  <c r="Q16" i="45"/>
  <c r="R16" i="45"/>
  <c r="S16" i="45"/>
  <c r="T16" i="45"/>
  <c r="U16" i="45"/>
  <c r="V16" i="45"/>
  <c r="W16" i="45"/>
  <c r="O17" i="45"/>
  <c r="P17" i="45"/>
  <c r="Q17" i="45"/>
  <c r="R17" i="45"/>
  <c r="S17" i="45"/>
  <c r="T17" i="45"/>
  <c r="U17" i="45"/>
  <c r="V17" i="45"/>
  <c r="W17" i="45"/>
  <c r="O18" i="45"/>
  <c r="P18" i="45"/>
  <c r="Q18" i="45"/>
  <c r="R18" i="45"/>
  <c r="S18" i="45"/>
  <c r="T18" i="45"/>
  <c r="U18" i="45"/>
  <c r="V18" i="45"/>
  <c r="W18" i="45"/>
  <c r="O20" i="45"/>
  <c r="P20" i="45"/>
  <c r="Q20" i="45"/>
  <c r="R20" i="45"/>
  <c r="S20" i="45"/>
  <c r="T20" i="45"/>
  <c r="U20" i="45"/>
  <c r="V20" i="45"/>
  <c r="W20" i="45"/>
  <c r="N7" i="45"/>
  <c r="O7" i="59"/>
  <c r="P7" i="59"/>
  <c r="Q7" i="59"/>
  <c r="R7" i="59"/>
  <c r="S7" i="59"/>
  <c r="T7" i="59"/>
  <c r="U7" i="59"/>
  <c r="V7" i="59"/>
  <c r="W7" i="59"/>
  <c r="N7" i="59"/>
  <c r="O13" i="67"/>
  <c r="P13" i="67"/>
  <c r="Q13" i="67"/>
  <c r="R13" i="67"/>
  <c r="S13" i="67"/>
  <c r="T13" i="67"/>
  <c r="U13" i="67"/>
  <c r="V13" i="67"/>
  <c r="W13" i="67"/>
  <c r="O14" i="67"/>
  <c r="P14" i="67"/>
  <c r="Q14" i="67"/>
  <c r="R14" i="67"/>
  <c r="S14" i="67"/>
  <c r="T14" i="67"/>
  <c r="U14" i="67"/>
  <c r="V14" i="67"/>
  <c r="W14" i="67"/>
  <c r="O15" i="67"/>
  <c r="P15" i="67"/>
  <c r="Q15" i="67"/>
  <c r="R15" i="67"/>
  <c r="S15" i="67"/>
  <c r="T15" i="67"/>
  <c r="U15" i="67"/>
  <c r="V15" i="67"/>
  <c r="W15" i="67"/>
  <c r="O7" i="67"/>
  <c r="P7" i="67"/>
  <c r="Q7" i="67"/>
  <c r="R7" i="67"/>
  <c r="S7" i="67"/>
  <c r="T7" i="67"/>
  <c r="U7" i="67"/>
  <c r="V7" i="67"/>
  <c r="W7" i="67"/>
  <c r="O8" i="67"/>
  <c r="P8" i="67"/>
  <c r="Q8" i="67"/>
  <c r="R8" i="67"/>
  <c r="S8" i="67"/>
  <c r="T8" i="67"/>
  <c r="U8" i="67"/>
  <c r="V8" i="67"/>
  <c r="W8" i="67"/>
  <c r="O9" i="67"/>
  <c r="P9" i="67"/>
  <c r="Q9" i="67"/>
  <c r="R9" i="67"/>
  <c r="S9" i="67"/>
  <c r="T9" i="67"/>
  <c r="U9" i="67"/>
  <c r="V9" i="67"/>
  <c r="W9" i="67"/>
  <c r="G15" i="67"/>
  <c r="G9" i="67"/>
  <c r="O17" i="37"/>
  <c r="P17" i="37"/>
  <c r="Q17" i="37"/>
  <c r="R17" i="37"/>
  <c r="S17" i="37"/>
  <c r="T17" i="37"/>
  <c r="U17" i="37"/>
  <c r="V17" i="37"/>
  <c r="W17" i="37"/>
  <c r="O18" i="37"/>
  <c r="P18" i="37"/>
  <c r="Q18" i="37"/>
  <c r="R18" i="37"/>
  <c r="S18" i="37"/>
  <c r="T18" i="37"/>
  <c r="U18" i="37"/>
  <c r="V18" i="37"/>
  <c r="W18" i="37"/>
  <c r="O19" i="37"/>
  <c r="P19" i="37"/>
  <c r="Q19" i="37"/>
  <c r="R19" i="37"/>
  <c r="S19" i="37"/>
  <c r="T19" i="37"/>
  <c r="U19" i="37"/>
  <c r="V19" i="37"/>
  <c r="W19" i="37"/>
  <c r="O20" i="37"/>
  <c r="P20" i="37"/>
  <c r="Q20" i="37"/>
  <c r="R20" i="37"/>
  <c r="S20" i="37"/>
  <c r="T20" i="37"/>
  <c r="U20" i="37"/>
  <c r="V20" i="37"/>
  <c r="W20" i="37"/>
  <c r="O21" i="37"/>
  <c r="P21" i="37"/>
  <c r="Q21" i="37"/>
  <c r="R21" i="37"/>
  <c r="S21" i="37"/>
  <c r="T21" i="37"/>
  <c r="U21" i="37"/>
  <c r="V21" i="37"/>
  <c r="W21" i="37"/>
  <c r="G17" i="37"/>
  <c r="G18" i="37"/>
  <c r="G19" i="37"/>
  <c r="G20" i="37"/>
  <c r="G21" i="37"/>
  <c r="O8" i="37"/>
  <c r="P8" i="37"/>
  <c r="Q8" i="37"/>
  <c r="R8" i="37"/>
  <c r="S8" i="37"/>
  <c r="T8" i="37"/>
  <c r="U8" i="37"/>
  <c r="V8" i="37"/>
  <c r="W8" i="37"/>
  <c r="O9" i="37"/>
  <c r="P9" i="37"/>
  <c r="Q9" i="37"/>
  <c r="R9" i="37"/>
  <c r="S9" i="37"/>
  <c r="T9" i="37"/>
  <c r="U9" i="37"/>
  <c r="V9" i="37"/>
  <c r="W9" i="37"/>
  <c r="O10" i="37"/>
  <c r="P10" i="37"/>
  <c r="Q10" i="37"/>
  <c r="R10" i="37"/>
  <c r="S10" i="37"/>
  <c r="T10" i="37"/>
  <c r="U10" i="37"/>
  <c r="V10" i="37"/>
  <c r="W10" i="37"/>
  <c r="O11" i="37"/>
  <c r="P11" i="37"/>
  <c r="Q11" i="37"/>
  <c r="R11" i="37"/>
  <c r="S11" i="37"/>
  <c r="T11" i="37"/>
  <c r="U11" i="37"/>
  <c r="V11" i="37"/>
  <c r="W11" i="37"/>
  <c r="N8" i="37"/>
  <c r="O7" i="37"/>
  <c r="P7" i="37"/>
  <c r="Q7" i="37"/>
  <c r="R7" i="37"/>
  <c r="S7" i="37"/>
  <c r="T7" i="37"/>
  <c r="U7" i="37"/>
  <c r="V7" i="37"/>
  <c r="W7" i="37"/>
  <c r="N7" i="37"/>
  <c r="G11" i="37"/>
  <c r="H11" i="37"/>
  <c r="I11" i="37"/>
  <c r="J11" i="37"/>
  <c r="K11" i="37"/>
  <c r="L11" i="37"/>
  <c r="O9" i="36"/>
  <c r="P9" i="36"/>
  <c r="Q9" i="36"/>
  <c r="R9" i="36"/>
  <c r="S9" i="36"/>
  <c r="T9" i="36"/>
  <c r="U9" i="36"/>
  <c r="V9" i="36"/>
  <c r="W9" i="36"/>
  <c r="N9" i="36"/>
  <c r="O8" i="36"/>
  <c r="P8" i="36"/>
  <c r="Q8" i="36"/>
  <c r="R8" i="36"/>
  <c r="S8" i="36"/>
  <c r="T8" i="36"/>
  <c r="U8" i="36"/>
  <c r="V8" i="36"/>
  <c r="W8" i="36"/>
  <c r="N8" i="36"/>
  <c r="S7" i="36"/>
  <c r="T7" i="36"/>
  <c r="U7" i="36"/>
  <c r="V7" i="36"/>
  <c r="W7" i="36"/>
  <c r="R7" i="36"/>
  <c r="Q7" i="36"/>
  <c r="B206" i="36"/>
  <c r="G243" i="36"/>
  <c r="F243" i="36"/>
  <c r="E243" i="36"/>
  <c r="D243" i="36"/>
  <c r="C243" i="36"/>
  <c r="G242" i="36"/>
  <c r="F242" i="36"/>
  <c r="E242" i="36"/>
  <c r="D242" i="36"/>
  <c r="C242" i="36"/>
  <c r="G240" i="36"/>
  <c r="F240" i="36"/>
  <c r="E240" i="36"/>
  <c r="D240" i="36"/>
  <c r="C240" i="36"/>
  <c r="G239" i="36"/>
  <c r="F239" i="36"/>
  <c r="E239" i="36"/>
  <c r="D239" i="36"/>
  <c r="C239" i="36"/>
  <c r="H237" i="36"/>
  <c r="H236" i="36"/>
  <c r="F235" i="36"/>
  <c r="E235" i="36"/>
  <c r="D235" i="36"/>
  <c r="C235" i="36"/>
  <c r="H234" i="36"/>
  <c r="H233" i="36"/>
  <c r="F232" i="36"/>
  <c r="E232" i="36"/>
  <c r="D232" i="36"/>
  <c r="C232" i="36"/>
  <c r="H231" i="36"/>
  <c r="H230" i="36"/>
  <c r="G229" i="36"/>
  <c r="E229" i="36"/>
  <c r="D229" i="36"/>
  <c r="C229" i="36"/>
  <c r="H228" i="36"/>
  <c r="H227" i="36"/>
  <c r="G226" i="36"/>
  <c r="E226" i="36"/>
  <c r="D226" i="36"/>
  <c r="C226" i="36"/>
  <c r="H226" i="36" s="1"/>
  <c r="H225" i="36"/>
  <c r="H224" i="36"/>
  <c r="G223" i="36"/>
  <c r="F223" i="36"/>
  <c r="D223" i="36"/>
  <c r="C223" i="36"/>
  <c r="H222" i="36"/>
  <c r="H221" i="36"/>
  <c r="G220" i="36"/>
  <c r="F220" i="36"/>
  <c r="D220" i="36"/>
  <c r="C220" i="36"/>
  <c r="H219" i="36"/>
  <c r="H218" i="36"/>
  <c r="G217" i="36"/>
  <c r="F217" i="36"/>
  <c r="E217" i="36"/>
  <c r="C217" i="36"/>
  <c r="H217" i="36" s="1"/>
  <c r="H216" i="36"/>
  <c r="H215" i="36"/>
  <c r="G214" i="36"/>
  <c r="F214" i="36"/>
  <c r="E214" i="36"/>
  <c r="C214" i="36"/>
  <c r="H213" i="36"/>
  <c r="H243" i="36" s="1"/>
  <c r="H212" i="36"/>
  <c r="H242" i="36" s="1"/>
  <c r="G211" i="36"/>
  <c r="F211" i="36"/>
  <c r="E211" i="36"/>
  <c r="D211" i="36"/>
  <c r="H210" i="36"/>
  <c r="H240" i="36" s="1"/>
  <c r="H209" i="36"/>
  <c r="G208" i="36"/>
  <c r="G238" i="36" s="1"/>
  <c r="F208" i="36"/>
  <c r="F238" i="36" s="1"/>
  <c r="E208" i="36"/>
  <c r="D208" i="36"/>
  <c r="G9" i="36"/>
  <c r="B14" i="76"/>
  <c r="A14" i="76"/>
  <c r="G29" i="33"/>
  <c r="G30" i="33"/>
  <c r="G31" i="33"/>
  <c r="C26" i="84"/>
  <c r="C21" i="84"/>
  <c r="C20" i="84"/>
  <c r="C19" i="84"/>
  <c r="C14" i="84"/>
  <c r="C13" i="84"/>
  <c r="C12" i="84"/>
  <c r="C53" i="61"/>
  <c r="C48" i="61"/>
  <c r="C43" i="61"/>
  <c r="C38" i="61"/>
  <c r="C36" i="61"/>
  <c r="C32" i="61"/>
  <c r="C31" i="61"/>
  <c r="C29" i="61"/>
  <c r="C28" i="61"/>
  <c r="C27" i="61"/>
  <c r="C22" i="61"/>
  <c r="C21" i="61"/>
  <c r="C20" i="61"/>
  <c r="H89" i="1"/>
  <c r="F89" i="1"/>
  <c r="D89" i="1"/>
  <c r="B89" i="1"/>
  <c r="H37" i="16"/>
  <c r="C28" i="82"/>
  <c r="C21" i="82"/>
  <c r="C20" i="82"/>
  <c r="C19" i="82"/>
  <c r="C14" i="82"/>
  <c r="C13" i="82"/>
  <c r="P87" i="14" l="1"/>
  <c r="E19" i="14"/>
  <c r="O87" i="14"/>
  <c r="P83" i="14"/>
  <c r="S154" i="30"/>
  <c r="Q154" i="30"/>
  <c r="Q119" i="30"/>
  <c r="Q140" i="30" s="1"/>
  <c r="R119" i="30"/>
  <c r="R140" i="30" s="1"/>
  <c r="C154" i="30"/>
  <c r="H214" i="36"/>
  <c r="E241" i="36"/>
  <c r="H232" i="36"/>
  <c r="H239" i="36"/>
  <c r="C238" i="36"/>
  <c r="H229" i="36"/>
  <c r="H223" i="36"/>
  <c r="D238" i="36"/>
  <c r="D241" i="36"/>
  <c r="E238" i="36"/>
  <c r="G241" i="36"/>
  <c r="H220" i="36"/>
  <c r="F241" i="36"/>
  <c r="H208" i="36"/>
  <c r="H211" i="36"/>
  <c r="H235" i="36"/>
  <c r="C241" i="36"/>
  <c r="C39" i="61"/>
  <c r="C49" i="61"/>
  <c r="C54" i="61"/>
  <c r="C44" i="61"/>
  <c r="E37" i="14" l="1"/>
  <c r="O19" i="14"/>
  <c r="H238" i="36"/>
  <c r="H241" i="36"/>
  <c r="O37" i="14" l="1"/>
  <c r="H86" i="1"/>
  <c r="H73" i="1"/>
  <c r="C11" i="84" s="1"/>
  <c r="H57" i="1"/>
  <c r="H48" i="1"/>
  <c r="H34" i="1"/>
  <c r="H21" i="1"/>
  <c r="H8" i="1"/>
  <c r="H66" i="1" s="1"/>
  <c r="F86" i="1"/>
  <c r="F73" i="1"/>
  <c r="C10" i="84" s="1"/>
  <c r="C17" i="84" s="1"/>
  <c r="F57" i="1"/>
  <c r="F48" i="1"/>
  <c r="F34" i="1"/>
  <c r="F21" i="1"/>
  <c r="F8" i="1"/>
  <c r="F66" i="1" s="1"/>
  <c r="I37" i="16"/>
  <c r="I36" i="16"/>
  <c r="J37" i="16" s="1"/>
  <c r="C11" i="82" l="1"/>
  <c r="H91" i="1"/>
  <c r="C10" i="82"/>
  <c r="C17" i="82" s="1"/>
  <c r="F91" i="1"/>
  <c r="H75" i="1"/>
  <c r="C17" i="61"/>
  <c r="C19" i="61" s="1"/>
  <c r="F75" i="1"/>
  <c r="F93" i="1" s="1"/>
  <c r="C14" i="61"/>
  <c r="C16" i="61" s="1"/>
  <c r="C25" i="61" s="1"/>
  <c r="J36" i="16"/>
  <c r="H93" i="1" l="1"/>
  <c r="K36" i="16"/>
  <c r="K37" i="16"/>
  <c r="L36" i="16" l="1"/>
  <c r="L37" i="16"/>
  <c r="A24" i="26" l="1"/>
  <c r="A28" i="33" s="1"/>
  <c r="C24" i="26" l="1"/>
  <c r="C28" i="33" s="1"/>
  <c r="D24" i="26"/>
  <c r="D28" i="33" s="1"/>
  <c r="E24" i="26"/>
  <c r="F24" i="26"/>
  <c r="B24" i="26"/>
  <c r="B28" i="33" s="1"/>
  <c r="Z24" i="26"/>
  <c r="G45" i="36"/>
  <c r="G48" i="36"/>
  <c r="G47" i="36"/>
  <c r="G44" i="36"/>
  <c r="K28" i="33" l="1"/>
  <c r="M24" i="26"/>
  <c r="N24" i="26"/>
  <c r="J28" i="33"/>
  <c r="AA24" i="26"/>
  <c r="F28" i="33"/>
  <c r="O24" i="26"/>
  <c r="E28" i="33"/>
  <c r="L24" i="26"/>
  <c r="W24" i="26"/>
  <c r="X24" i="26"/>
  <c r="Y24" i="26"/>
  <c r="G28" i="33" l="1"/>
  <c r="N28" i="33"/>
  <c r="M28" i="33"/>
  <c r="L28" i="33"/>
  <c r="L9" i="32"/>
  <c r="P7" i="36" l="1"/>
  <c r="O7" i="36"/>
  <c r="N7" i="36"/>
  <c r="B401" i="36" l="1"/>
  <c r="G438" i="36"/>
  <c r="F438" i="36"/>
  <c r="E438" i="36"/>
  <c r="D438" i="36"/>
  <c r="C438" i="36"/>
  <c r="G437" i="36"/>
  <c r="F437" i="36"/>
  <c r="E437" i="36"/>
  <c r="D437" i="36"/>
  <c r="C437" i="36"/>
  <c r="G435" i="36"/>
  <c r="F435" i="36"/>
  <c r="E435" i="36"/>
  <c r="D435" i="36"/>
  <c r="C435" i="36"/>
  <c r="G434" i="36"/>
  <c r="F434" i="36"/>
  <c r="E434" i="36"/>
  <c r="D434" i="36"/>
  <c r="C434" i="36"/>
  <c r="H432" i="36"/>
  <c r="H431" i="36"/>
  <c r="F430" i="36"/>
  <c r="E430" i="36"/>
  <c r="D430" i="36"/>
  <c r="C430" i="36"/>
  <c r="H429" i="36"/>
  <c r="H428" i="36"/>
  <c r="F427" i="36"/>
  <c r="E427" i="36"/>
  <c r="D427" i="36"/>
  <c r="C427" i="36"/>
  <c r="H426" i="36"/>
  <c r="H425" i="36"/>
  <c r="G424" i="36"/>
  <c r="E424" i="36"/>
  <c r="D424" i="36"/>
  <c r="C424" i="36"/>
  <c r="H423" i="36"/>
  <c r="H422" i="36"/>
  <c r="G421" i="36"/>
  <c r="E421" i="36"/>
  <c r="D421" i="36"/>
  <c r="C421" i="36"/>
  <c r="H420" i="36"/>
  <c r="H419" i="36"/>
  <c r="G418" i="36"/>
  <c r="F418" i="36"/>
  <c r="D418" i="36"/>
  <c r="C418" i="36"/>
  <c r="H417" i="36"/>
  <c r="H416" i="36"/>
  <c r="G415" i="36"/>
  <c r="F415" i="36"/>
  <c r="D415" i="36"/>
  <c r="C415" i="36"/>
  <c r="H414" i="36"/>
  <c r="H413" i="36"/>
  <c r="G412" i="36"/>
  <c r="F412" i="36"/>
  <c r="E412" i="36"/>
  <c r="C412" i="36"/>
  <c r="H411" i="36"/>
  <c r="H410" i="36"/>
  <c r="G409" i="36"/>
  <c r="F409" i="36"/>
  <c r="E409" i="36"/>
  <c r="C409" i="36"/>
  <c r="H408" i="36"/>
  <c r="H438" i="36" s="1"/>
  <c r="H407" i="36"/>
  <c r="G406" i="36"/>
  <c r="F406" i="36"/>
  <c r="E406" i="36"/>
  <c r="D406" i="36"/>
  <c r="H405" i="36"/>
  <c r="H404" i="36"/>
  <c r="H434" i="36" s="1"/>
  <c r="G403" i="36"/>
  <c r="F403" i="36"/>
  <c r="E403" i="36"/>
  <c r="D403" i="36"/>
  <c r="B362" i="36"/>
  <c r="G399" i="36"/>
  <c r="F399" i="36"/>
  <c r="E399" i="36"/>
  <c r="D399" i="36"/>
  <c r="C399" i="36"/>
  <c r="G398" i="36"/>
  <c r="F398" i="36"/>
  <c r="E398" i="36"/>
  <c r="D398" i="36"/>
  <c r="C398" i="36"/>
  <c r="G396" i="36"/>
  <c r="F396" i="36"/>
  <c r="E396" i="36"/>
  <c r="D396" i="36"/>
  <c r="C396" i="36"/>
  <c r="G395" i="36"/>
  <c r="F395" i="36"/>
  <c r="E395" i="36"/>
  <c r="D395" i="36"/>
  <c r="C395" i="36"/>
  <c r="H393" i="36"/>
  <c r="H392" i="36"/>
  <c r="F391" i="36"/>
  <c r="E391" i="36"/>
  <c r="D391" i="36"/>
  <c r="C391" i="36"/>
  <c r="H390" i="36"/>
  <c r="H389" i="36"/>
  <c r="F388" i="36"/>
  <c r="E388" i="36"/>
  <c r="D388" i="36"/>
  <c r="C388" i="36"/>
  <c r="H387" i="36"/>
  <c r="H386" i="36"/>
  <c r="G385" i="36"/>
  <c r="E385" i="36"/>
  <c r="D385" i="36"/>
  <c r="C385" i="36"/>
  <c r="H384" i="36"/>
  <c r="H383" i="36"/>
  <c r="G382" i="36"/>
  <c r="E382" i="36"/>
  <c r="D382" i="36"/>
  <c r="C382" i="36"/>
  <c r="H381" i="36"/>
  <c r="H380" i="36"/>
  <c r="G379" i="36"/>
  <c r="F379" i="36"/>
  <c r="D379" i="36"/>
  <c r="C379" i="36"/>
  <c r="H378" i="36"/>
  <c r="H377" i="36"/>
  <c r="G376" i="36"/>
  <c r="F376" i="36"/>
  <c r="D376" i="36"/>
  <c r="C376" i="36"/>
  <c r="H375" i="36"/>
  <c r="H374" i="36"/>
  <c r="G373" i="36"/>
  <c r="F373" i="36"/>
  <c r="E373" i="36"/>
  <c r="C373" i="36"/>
  <c r="C397" i="36" s="1"/>
  <c r="H372" i="36"/>
  <c r="H371" i="36"/>
  <c r="G370" i="36"/>
  <c r="F370" i="36"/>
  <c r="E370" i="36"/>
  <c r="C370" i="36"/>
  <c r="H369" i="36"/>
  <c r="H368" i="36"/>
  <c r="G367" i="36"/>
  <c r="F367" i="36"/>
  <c r="E367" i="36"/>
  <c r="D367" i="36"/>
  <c r="H366" i="36"/>
  <c r="H365" i="36"/>
  <c r="G364" i="36"/>
  <c r="F364" i="36"/>
  <c r="E364" i="36"/>
  <c r="D364" i="36"/>
  <c r="B323" i="36"/>
  <c r="G360" i="36"/>
  <c r="F360" i="36"/>
  <c r="E360" i="36"/>
  <c r="D360" i="36"/>
  <c r="C360" i="36"/>
  <c r="G359" i="36"/>
  <c r="F359" i="36"/>
  <c r="E359" i="36"/>
  <c r="D359" i="36"/>
  <c r="C359" i="36"/>
  <c r="G357" i="36"/>
  <c r="F357" i="36"/>
  <c r="E357" i="36"/>
  <c r="D357" i="36"/>
  <c r="C357" i="36"/>
  <c r="G356" i="36"/>
  <c r="F356" i="36"/>
  <c r="E356" i="36"/>
  <c r="D356" i="36"/>
  <c r="C356" i="36"/>
  <c r="H354" i="36"/>
  <c r="H353" i="36"/>
  <c r="F352" i="36"/>
  <c r="E352" i="36"/>
  <c r="D352" i="36"/>
  <c r="C352" i="36"/>
  <c r="H351" i="36"/>
  <c r="H350" i="36"/>
  <c r="F349" i="36"/>
  <c r="E349" i="36"/>
  <c r="D349" i="36"/>
  <c r="C349" i="36"/>
  <c r="H348" i="36"/>
  <c r="H347" i="36"/>
  <c r="G346" i="36"/>
  <c r="E346" i="36"/>
  <c r="D346" i="36"/>
  <c r="C346" i="36"/>
  <c r="H345" i="36"/>
  <c r="H344" i="36"/>
  <c r="G343" i="36"/>
  <c r="E343" i="36"/>
  <c r="D343" i="36"/>
  <c r="C343" i="36"/>
  <c r="H343" i="36" s="1"/>
  <c r="H342" i="36"/>
  <c r="H341" i="36"/>
  <c r="G340" i="36"/>
  <c r="F340" i="36"/>
  <c r="D340" i="36"/>
  <c r="C340" i="36"/>
  <c r="H339" i="36"/>
  <c r="H338" i="36"/>
  <c r="G337" i="36"/>
  <c r="F337" i="36"/>
  <c r="D337" i="36"/>
  <c r="C337" i="36"/>
  <c r="H336" i="36"/>
  <c r="H335" i="36"/>
  <c r="G334" i="36"/>
  <c r="F334" i="36"/>
  <c r="E334" i="36"/>
  <c r="C334" i="36"/>
  <c r="H333" i="36"/>
  <c r="H332" i="36"/>
  <c r="G331" i="36"/>
  <c r="F331" i="36"/>
  <c r="E331" i="36"/>
  <c r="C331" i="36"/>
  <c r="C355" i="36" s="1"/>
  <c r="H330" i="36"/>
  <c r="H329" i="36"/>
  <c r="G328" i="36"/>
  <c r="F328" i="36"/>
  <c r="E328" i="36"/>
  <c r="D328" i="36"/>
  <c r="H327" i="36"/>
  <c r="H326" i="36"/>
  <c r="G325" i="36"/>
  <c r="G355" i="36" s="1"/>
  <c r="F325" i="36"/>
  <c r="E325" i="36"/>
  <c r="D325" i="36"/>
  <c r="B284" i="36"/>
  <c r="G321" i="36"/>
  <c r="F321" i="36"/>
  <c r="E321" i="36"/>
  <c r="D321" i="36"/>
  <c r="C321" i="36"/>
  <c r="G320" i="36"/>
  <c r="F320" i="36"/>
  <c r="E320" i="36"/>
  <c r="D320" i="36"/>
  <c r="C320" i="36"/>
  <c r="G318" i="36"/>
  <c r="F318" i="36"/>
  <c r="E318" i="36"/>
  <c r="D318" i="36"/>
  <c r="C318" i="36"/>
  <c r="G317" i="36"/>
  <c r="F317" i="36"/>
  <c r="E317" i="36"/>
  <c r="D317" i="36"/>
  <c r="C317" i="36"/>
  <c r="H315" i="36"/>
  <c r="H314" i="36"/>
  <c r="F313" i="36"/>
  <c r="E313" i="36"/>
  <c r="D313" i="36"/>
  <c r="C313" i="36"/>
  <c r="H312" i="36"/>
  <c r="H311" i="36"/>
  <c r="F310" i="36"/>
  <c r="E310" i="36"/>
  <c r="D310" i="36"/>
  <c r="C310" i="36"/>
  <c r="H309" i="36"/>
  <c r="H308" i="36"/>
  <c r="G307" i="36"/>
  <c r="E307" i="36"/>
  <c r="D307" i="36"/>
  <c r="C307" i="36"/>
  <c r="H306" i="36"/>
  <c r="H305" i="36"/>
  <c r="G304" i="36"/>
  <c r="E304" i="36"/>
  <c r="D304" i="36"/>
  <c r="C304" i="36"/>
  <c r="H303" i="36"/>
  <c r="H302" i="36"/>
  <c r="G301" i="36"/>
  <c r="F301" i="36"/>
  <c r="D301" i="36"/>
  <c r="C301" i="36"/>
  <c r="H300" i="36"/>
  <c r="H299" i="36"/>
  <c r="G298" i="36"/>
  <c r="F298" i="36"/>
  <c r="D298" i="36"/>
  <c r="C298" i="36"/>
  <c r="H298" i="36" s="1"/>
  <c r="H297" i="36"/>
  <c r="H296" i="36"/>
  <c r="G295" i="36"/>
  <c r="F295" i="36"/>
  <c r="E295" i="36"/>
  <c r="C295" i="36"/>
  <c r="H294" i="36"/>
  <c r="H293" i="36"/>
  <c r="G292" i="36"/>
  <c r="F292" i="36"/>
  <c r="E292" i="36"/>
  <c r="C292" i="36"/>
  <c r="H291" i="36"/>
  <c r="H290" i="36"/>
  <c r="G289" i="36"/>
  <c r="F289" i="36"/>
  <c r="E289" i="36"/>
  <c r="D289" i="36"/>
  <c r="H288" i="36"/>
  <c r="H287" i="36"/>
  <c r="G286" i="36"/>
  <c r="F286" i="36"/>
  <c r="E286" i="36"/>
  <c r="D286" i="36"/>
  <c r="B245" i="36"/>
  <c r="G282" i="36"/>
  <c r="F282" i="36"/>
  <c r="E282" i="36"/>
  <c r="D282" i="36"/>
  <c r="C282" i="36"/>
  <c r="G281" i="36"/>
  <c r="F281" i="36"/>
  <c r="E281" i="36"/>
  <c r="D281" i="36"/>
  <c r="C281" i="36"/>
  <c r="G279" i="36"/>
  <c r="F279" i="36"/>
  <c r="E279" i="36"/>
  <c r="D279" i="36"/>
  <c r="C279" i="36"/>
  <c r="G278" i="36"/>
  <c r="F278" i="36"/>
  <c r="E278" i="36"/>
  <c r="D278" i="36"/>
  <c r="C278" i="36"/>
  <c r="H276" i="36"/>
  <c r="H275" i="36"/>
  <c r="F274" i="36"/>
  <c r="E274" i="36"/>
  <c r="D274" i="36"/>
  <c r="C274" i="36"/>
  <c r="H273" i="36"/>
  <c r="H272" i="36"/>
  <c r="F271" i="36"/>
  <c r="E271" i="36"/>
  <c r="D271" i="36"/>
  <c r="C271" i="36"/>
  <c r="H270" i="36"/>
  <c r="H269" i="36"/>
  <c r="G268" i="36"/>
  <c r="E268" i="36"/>
  <c r="D268" i="36"/>
  <c r="C268" i="36"/>
  <c r="H267" i="36"/>
  <c r="H266" i="36"/>
  <c r="G265" i="36"/>
  <c r="E265" i="36"/>
  <c r="D265" i="36"/>
  <c r="C265" i="36"/>
  <c r="H264" i="36"/>
  <c r="H263" i="36"/>
  <c r="G262" i="36"/>
  <c r="F262" i="36"/>
  <c r="D262" i="36"/>
  <c r="C262" i="36"/>
  <c r="H261" i="36"/>
  <c r="H260" i="36"/>
  <c r="G259" i="36"/>
  <c r="F259" i="36"/>
  <c r="D259" i="36"/>
  <c r="C259" i="36"/>
  <c r="H258" i="36"/>
  <c r="H257" i="36"/>
  <c r="G256" i="36"/>
  <c r="F256" i="36"/>
  <c r="E256" i="36"/>
  <c r="C256" i="36"/>
  <c r="H255" i="36"/>
  <c r="H254" i="36"/>
  <c r="G253" i="36"/>
  <c r="F253" i="36"/>
  <c r="E253" i="36"/>
  <c r="C253" i="36"/>
  <c r="H252" i="36"/>
  <c r="H251" i="36"/>
  <c r="G250" i="36"/>
  <c r="F250" i="36"/>
  <c r="E250" i="36"/>
  <c r="D250" i="36"/>
  <c r="H249" i="36"/>
  <c r="H248" i="36"/>
  <c r="G247" i="36"/>
  <c r="F247" i="36"/>
  <c r="E247" i="36"/>
  <c r="D247" i="36"/>
  <c r="B167" i="36"/>
  <c r="G204" i="36"/>
  <c r="F204" i="36"/>
  <c r="E204" i="36"/>
  <c r="D204" i="36"/>
  <c r="C204" i="36"/>
  <c r="G203" i="36"/>
  <c r="F203" i="36"/>
  <c r="E203" i="36"/>
  <c r="D203" i="36"/>
  <c r="C203" i="36"/>
  <c r="G201" i="36"/>
  <c r="F201" i="36"/>
  <c r="E201" i="36"/>
  <c r="D201" i="36"/>
  <c r="C201" i="36"/>
  <c r="G200" i="36"/>
  <c r="F200" i="36"/>
  <c r="E200" i="36"/>
  <c r="D200" i="36"/>
  <c r="C200" i="36"/>
  <c r="H198" i="36"/>
  <c r="H197" i="36"/>
  <c r="F196" i="36"/>
  <c r="E196" i="36"/>
  <c r="D196" i="36"/>
  <c r="C196" i="36"/>
  <c r="H195" i="36"/>
  <c r="H194" i="36"/>
  <c r="F193" i="36"/>
  <c r="E193" i="36"/>
  <c r="D193" i="36"/>
  <c r="C193" i="36"/>
  <c r="H192" i="36"/>
  <c r="H191" i="36"/>
  <c r="G190" i="36"/>
  <c r="E190" i="36"/>
  <c r="D190" i="36"/>
  <c r="C190" i="36"/>
  <c r="H189" i="36"/>
  <c r="H188" i="36"/>
  <c r="G187" i="36"/>
  <c r="E187" i="36"/>
  <c r="D187" i="36"/>
  <c r="C187" i="36"/>
  <c r="H186" i="36"/>
  <c r="H185" i="36"/>
  <c r="G184" i="36"/>
  <c r="F184" i="36"/>
  <c r="D184" i="36"/>
  <c r="C184" i="36"/>
  <c r="H183" i="36"/>
  <c r="H182" i="36"/>
  <c r="G181" i="36"/>
  <c r="F181" i="36"/>
  <c r="D181" i="36"/>
  <c r="C181" i="36"/>
  <c r="H180" i="36"/>
  <c r="H179" i="36"/>
  <c r="G178" i="36"/>
  <c r="F178" i="36"/>
  <c r="E178" i="36"/>
  <c r="C178" i="36"/>
  <c r="H177" i="36"/>
  <c r="H176" i="36"/>
  <c r="G175" i="36"/>
  <c r="F175" i="36"/>
  <c r="E175" i="36"/>
  <c r="C175" i="36"/>
  <c r="H174" i="36"/>
  <c r="H173" i="36"/>
  <c r="G172" i="36"/>
  <c r="G202" i="36" s="1"/>
  <c r="F172" i="36"/>
  <c r="E172" i="36"/>
  <c r="D172" i="36"/>
  <c r="H171" i="36"/>
  <c r="H170" i="36"/>
  <c r="G169" i="36"/>
  <c r="F169" i="36"/>
  <c r="E169" i="36"/>
  <c r="D169" i="36"/>
  <c r="B128" i="36"/>
  <c r="G165" i="36"/>
  <c r="F165" i="36"/>
  <c r="E165" i="36"/>
  <c r="D165" i="36"/>
  <c r="C165" i="36"/>
  <c r="G164" i="36"/>
  <c r="F164" i="36"/>
  <c r="E164" i="36"/>
  <c r="D164" i="36"/>
  <c r="C164" i="36"/>
  <c r="G162" i="36"/>
  <c r="F162" i="36"/>
  <c r="E162" i="36"/>
  <c r="D162" i="36"/>
  <c r="C162" i="36"/>
  <c r="G161" i="36"/>
  <c r="F161" i="36"/>
  <c r="E161" i="36"/>
  <c r="D161" i="36"/>
  <c r="C161" i="36"/>
  <c r="H159" i="36"/>
  <c r="H158" i="36"/>
  <c r="F157" i="36"/>
  <c r="E157" i="36"/>
  <c r="D157" i="36"/>
  <c r="C157" i="36"/>
  <c r="H156" i="36"/>
  <c r="H155" i="36"/>
  <c r="F154" i="36"/>
  <c r="E154" i="36"/>
  <c r="D154" i="36"/>
  <c r="C154" i="36"/>
  <c r="H153" i="36"/>
  <c r="H152" i="36"/>
  <c r="G151" i="36"/>
  <c r="E151" i="36"/>
  <c r="D151" i="36"/>
  <c r="C151" i="36"/>
  <c r="H150" i="36"/>
  <c r="H149" i="36"/>
  <c r="G148" i="36"/>
  <c r="E148" i="36"/>
  <c r="D148" i="36"/>
  <c r="C148" i="36"/>
  <c r="H147" i="36"/>
  <c r="H146" i="36"/>
  <c r="G145" i="36"/>
  <c r="F145" i="36"/>
  <c r="D145" i="36"/>
  <c r="C145" i="36"/>
  <c r="H144" i="36"/>
  <c r="H143" i="36"/>
  <c r="G142" i="36"/>
  <c r="F142" i="36"/>
  <c r="D142" i="36"/>
  <c r="C142" i="36"/>
  <c r="H141" i="36"/>
  <c r="H140" i="36"/>
  <c r="G139" i="36"/>
  <c r="F139" i="36"/>
  <c r="E139" i="36"/>
  <c r="C139" i="36"/>
  <c r="C163" i="36" s="1"/>
  <c r="H138" i="36"/>
  <c r="H137" i="36"/>
  <c r="G136" i="36"/>
  <c r="F136" i="36"/>
  <c r="E136" i="36"/>
  <c r="C136" i="36"/>
  <c r="H135" i="36"/>
  <c r="H134" i="36"/>
  <c r="G133" i="36"/>
  <c r="F133" i="36"/>
  <c r="E133" i="36"/>
  <c r="D133" i="36"/>
  <c r="H132" i="36"/>
  <c r="H131" i="36"/>
  <c r="G130" i="36"/>
  <c r="F130" i="36"/>
  <c r="E130" i="36"/>
  <c r="D130" i="36"/>
  <c r="B89" i="36"/>
  <c r="G126" i="36"/>
  <c r="F126" i="36"/>
  <c r="E126" i="36"/>
  <c r="D126" i="36"/>
  <c r="C126" i="36"/>
  <c r="G125" i="36"/>
  <c r="F125" i="36"/>
  <c r="E125" i="36"/>
  <c r="D125" i="36"/>
  <c r="C125" i="36"/>
  <c r="G123" i="36"/>
  <c r="F123" i="36"/>
  <c r="E123" i="36"/>
  <c r="D123" i="36"/>
  <c r="C123" i="36"/>
  <c r="G122" i="36"/>
  <c r="F122" i="36"/>
  <c r="E122" i="36"/>
  <c r="D122" i="36"/>
  <c r="C122" i="36"/>
  <c r="H120" i="36"/>
  <c r="H119" i="36"/>
  <c r="F118" i="36"/>
  <c r="E118" i="36"/>
  <c r="D118" i="36"/>
  <c r="C118" i="36"/>
  <c r="H117" i="36"/>
  <c r="H116" i="36"/>
  <c r="F115" i="36"/>
  <c r="E115" i="36"/>
  <c r="D115" i="36"/>
  <c r="C115" i="36"/>
  <c r="H114" i="36"/>
  <c r="H113" i="36"/>
  <c r="G112" i="36"/>
  <c r="E112" i="36"/>
  <c r="D112" i="36"/>
  <c r="C112" i="36"/>
  <c r="H111" i="36"/>
  <c r="H110" i="36"/>
  <c r="G109" i="36"/>
  <c r="E109" i="36"/>
  <c r="D109" i="36"/>
  <c r="H109" i="36" s="1"/>
  <c r="C109" i="36"/>
  <c r="H108" i="36"/>
  <c r="H107" i="36"/>
  <c r="G106" i="36"/>
  <c r="F106" i="36"/>
  <c r="D106" i="36"/>
  <c r="C106" i="36"/>
  <c r="H105" i="36"/>
  <c r="H104" i="36"/>
  <c r="G103" i="36"/>
  <c r="F103" i="36"/>
  <c r="D103" i="36"/>
  <c r="C103" i="36"/>
  <c r="H103" i="36" s="1"/>
  <c r="H102" i="36"/>
  <c r="H101" i="36"/>
  <c r="G100" i="36"/>
  <c r="F100" i="36"/>
  <c r="E100" i="36"/>
  <c r="C100" i="36"/>
  <c r="H99" i="36"/>
  <c r="H98" i="36"/>
  <c r="G97" i="36"/>
  <c r="F97" i="36"/>
  <c r="E97" i="36"/>
  <c r="C97" i="36"/>
  <c r="H96" i="36"/>
  <c r="H95" i="36"/>
  <c r="G94" i="36"/>
  <c r="F94" i="36"/>
  <c r="F124" i="36" s="1"/>
  <c r="E94" i="36"/>
  <c r="D94" i="36"/>
  <c r="H93" i="36"/>
  <c r="H92" i="36"/>
  <c r="G91" i="36"/>
  <c r="F91" i="36"/>
  <c r="E91" i="36"/>
  <c r="D91" i="36"/>
  <c r="B50" i="36"/>
  <c r="G87" i="36"/>
  <c r="F87" i="36"/>
  <c r="E87" i="36"/>
  <c r="D87" i="36"/>
  <c r="C87" i="36"/>
  <c r="G86" i="36"/>
  <c r="F86" i="36"/>
  <c r="E86" i="36"/>
  <c r="D86" i="36"/>
  <c r="C86" i="36"/>
  <c r="G84" i="36"/>
  <c r="F84" i="36"/>
  <c r="E84" i="36"/>
  <c r="D84" i="36"/>
  <c r="C84" i="36"/>
  <c r="G83" i="36"/>
  <c r="F83" i="36"/>
  <c r="E83" i="36"/>
  <c r="D83" i="36"/>
  <c r="C83" i="36"/>
  <c r="H81" i="36"/>
  <c r="H80" i="36"/>
  <c r="F79" i="36"/>
  <c r="E79" i="36"/>
  <c r="D79" i="36"/>
  <c r="C79" i="36"/>
  <c r="H78" i="36"/>
  <c r="H77" i="36"/>
  <c r="F76" i="36"/>
  <c r="E76" i="36"/>
  <c r="D76" i="36"/>
  <c r="C76" i="36"/>
  <c r="H75" i="36"/>
  <c r="H74" i="36"/>
  <c r="G73" i="36"/>
  <c r="E73" i="36"/>
  <c r="D73" i="36"/>
  <c r="C73" i="36"/>
  <c r="H72" i="36"/>
  <c r="H71" i="36"/>
  <c r="G70" i="36"/>
  <c r="E70" i="36"/>
  <c r="D70" i="36"/>
  <c r="C70" i="36"/>
  <c r="H69" i="36"/>
  <c r="H68" i="36"/>
  <c r="G67" i="36"/>
  <c r="F67" i="36"/>
  <c r="D67" i="36"/>
  <c r="C67" i="36"/>
  <c r="H66" i="36"/>
  <c r="H65" i="36"/>
  <c r="G64" i="36"/>
  <c r="F64" i="36"/>
  <c r="D64" i="36"/>
  <c r="C64" i="36"/>
  <c r="H63" i="36"/>
  <c r="H62" i="36"/>
  <c r="G61" i="36"/>
  <c r="F61" i="36"/>
  <c r="E61" i="36"/>
  <c r="C61" i="36"/>
  <c r="H60" i="36"/>
  <c r="H59" i="36"/>
  <c r="G58" i="36"/>
  <c r="F58" i="36"/>
  <c r="E58" i="36"/>
  <c r="C58" i="36"/>
  <c r="H57" i="36"/>
  <c r="H56" i="36"/>
  <c r="G55" i="36"/>
  <c r="F55" i="36"/>
  <c r="E55" i="36"/>
  <c r="D55" i="36"/>
  <c r="H54" i="36"/>
  <c r="H53" i="36"/>
  <c r="G52" i="36"/>
  <c r="F52" i="36"/>
  <c r="E52" i="36"/>
  <c r="D52" i="36"/>
  <c r="B9" i="36"/>
  <c r="C48" i="36"/>
  <c r="F48" i="36"/>
  <c r="E48" i="36"/>
  <c r="D48" i="36"/>
  <c r="F47" i="36"/>
  <c r="E47" i="36"/>
  <c r="D47" i="36"/>
  <c r="F45" i="36"/>
  <c r="E45" i="36"/>
  <c r="D45" i="36"/>
  <c r="F44" i="36"/>
  <c r="E44" i="36"/>
  <c r="D44" i="36"/>
  <c r="C45" i="36"/>
  <c r="C47" i="36"/>
  <c r="C44" i="36"/>
  <c r="N14" i="70"/>
  <c r="N13" i="70"/>
  <c r="N8" i="70"/>
  <c r="N7" i="70"/>
  <c r="B19" i="70"/>
  <c r="N19" i="70" s="1"/>
  <c r="B15" i="70"/>
  <c r="B9" i="70"/>
  <c r="B21" i="70" s="1"/>
  <c r="B20" i="70" s="1"/>
  <c r="C19" i="70"/>
  <c r="C15" i="70"/>
  <c r="C9" i="70"/>
  <c r="N14" i="71"/>
  <c r="N13" i="71"/>
  <c r="N8" i="71"/>
  <c r="N7" i="71"/>
  <c r="B19" i="71"/>
  <c r="N19" i="71" s="1"/>
  <c r="B15" i="71"/>
  <c r="N15" i="71" s="1"/>
  <c r="B9" i="71"/>
  <c r="C19" i="71"/>
  <c r="C15" i="71"/>
  <c r="C9" i="71"/>
  <c r="H373" i="36" l="1"/>
  <c r="H412" i="36"/>
  <c r="H247" i="36"/>
  <c r="H340" i="36"/>
  <c r="H84" i="36"/>
  <c r="G160" i="36"/>
  <c r="H203" i="36"/>
  <c r="C202" i="36"/>
  <c r="F319" i="36"/>
  <c r="H391" i="36"/>
  <c r="H67" i="36"/>
  <c r="H161" i="36"/>
  <c r="G199" i="36"/>
  <c r="C280" i="36"/>
  <c r="H337" i="36"/>
  <c r="H187" i="36"/>
  <c r="H304" i="36"/>
  <c r="H64" i="36"/>
  <c r="H356" i="36"/>
  <c r="H79" i="36"/>
  <c r="H97" i="36"/>
  <c r="H148" i="36"/>
  <c r="H259" i="36"/>
  <c r="H424" i="36"/>
  <c r="H52" i="36"/>
  <c r="H118" i="36"/>
  <c r="H145" i="36"/>
  <c r="G277" i="36"/>
  <c r="E316" i="36"/>
  <c r="G319" i="36"/>
  <c r="H352" i="36"/>
  <c r="C433" i="36"/>
  <c r="C85" i="36"/>
  <c r="H91" i="36"/>
  <c r="G124" i="36"/>
  <c r="H175" i="36"/>
  <c r="H320" i="36"/>
  <c r="C319" i="36"/>
  <c r="E397" i="36"/>
  <c r="H382" i="36"/>
  <c r="G82" i="36"/>
  <c r="H125" i="36"/>
  <c r="C124" i="36"/>
  <c r="H142" i="36"/>
  <c r="H278" i="36"/>
  <c r="H265" i="36"/>
  <c r="G316" i="36"/>
  <c r="D394" i="36"/>
  <c r="F397" i="36"/>
  <c r="H388" i="36"/>
  <c r="H406" i="36"/>
  <c r="H83" i="36"/>
  <c r="H70" i="36"/>
  <c r="G121" i="36"/>
  <c r="F202" i="36"/>
  <c r="H181" i="36"/>
  <c r="H196" i="36"/>
  <c r="E394" i="36"/>
  <c r="G397" i="36"/>
  <c r="E199" i="36"/>
  <c r="H262" i="36"/>
  <c r="F394" i="36"/>
  <c r="H403" i="36"/>
  <c r="F121" i="36"/>
  <c r="H162" i="36"/>
  <c r="F199" i="36"/>
  <c r="H279" i="36"/>
  <c r="F316" i="36"/>
  <c r="H310" i="36"/>
  <c r="H357" i="36"/>
  <c r="H376" i="36"/>
  <c r="H435" i="36"/>
  <c r="H421" i="36"/>
  <c r="H427" i="36"/>
  <c r="D280" i="36"/>
  <c r="D82" i="36"/>
  <c r="H126" i="36"/>
  <c r="H100" i="36"/>
  <c r="H115" i="36"/>
  <c r="D160" i="36"/>
  <c r="E163" i="36"/>
  <c r="H169" i="36"/>
  <c r="H204" i="36"/>
  <c r="H178" i="36"/>
  <c r="H190" i="36"/>
  <c r="H193" i="36"/>
  <c r="D277" i="36"/>
  <c r="H286" i="36"/>
  <c r="H321" i="36"/>
  <c r="H295" i="36"/>
  <c r="H307" i="36"/>
  <c r="D355" i="36"/>
  <c r="D358" i="36"/>
  <c r="G394" i="36"/>
  <c r="H398" i="36"/>
  <c r="E436" i="36"/>
  <c r="H418" i="36"/>
  <c r="F85" i="36"/>
  <c r="H122" i="36"/>
  <c r="E160" i="36"/>
  <c r="F163" i="36"/>
  <c r="H157" i="36"/>
  <c r="H200" i="36"/>
  <c r="F280" i="36"/>
  <c r="H274" i="36"/>
  <c r="H317" i="36"/>
  <c r="F358" i="36"/>
  <c r="C358" i="36"/>
  <c r="H364" i="36"/>
  <c r="H399" i="36"/>
  <c r="F436" i="36"/>
  <c r="H409" i="36"/>
  <c r="D436" i="36"/>
  <c r="H58" i="36"/>
  <c r="D163" i="36"/>
  <c r="H253" i="36"/>
  <c r="F82" i="36"/>
  <c r="G85" i="36"/>
  <c r="H123" i="36"/>
  <c r="F160" i="36"/>
  <c r="G163" i="36"/>
  <c r="H201" i="36"/>
  <c r="G280" i="36"/>
  <c r="H318" i="36"/>
  <c r="F355" i="36"/>
  <c r="G358" i="36"/>
  <c r="H395" i="36"/>
  <c r="H370" i="36"/>
  <c r="E433" i="36"/>
  <c r="G436" i="36"/>
  <c r="H415" i="36"/>
  <c r="H430" i="36"/>
  <c r="D85" i="36"/>
  <c r="H151" i="36"/>
  <c r="H331" i="36"/>
  <c r="H86" i="36"/>
  <c r="D124" i="36"/>
  <c r="H106" i="36"/>
  <c r="H112" i="36"/>
  <c r="H164" i="36"/>
  <c r="D202" i="36"/>
  <c r="H184" i="36"/>
  <c r="H281" i="36"/>
  <c r="D319" i="36"/>
  <c r="H292" i="36"/>
  <c r="H301" i="36"/>
  <c r="H359" i="36"/>
  <c r="H396" i="36"/>
  <c r="F433" i="36"/>
  <c r="D433" i="36"/>
  <c r="H73" i="36"/>
  <c r="H136" i="36"/>
  <c r="H346" i="36"/>
  <c r="H87" i="36"/>
  <c r="H61" i="36"/>
  <c r="H76" i="36"/>
  <c r="D121" i="36"/>
  <c r="H130" i="36"/>
  <c r="H165" i="36"/>
  <c r="H139" i="36"/>
  <c r="H154" i="36"/>
  <c r="D199" i="36"/>
  <c r="E202" i="36"/>
  <c r="H282" i="36"/>
  <c r="H256" i="36"/>
  <c r="H268" i="36"/>
  <c r="H271" i="36"/>
  <c r="H277" i="36" s="1"/>
  <c r="D316" i="36"/>
  <c r="E319" i="36"/>
  <c r="H313" i="36"/>
  <c r="H325" i="36"/>
  <c r="H360" i="36"/>
  <c r="H334" i="36"/>
  <c r="H349" i="36"/>
  <c r="D397" i="36"/>
  <c r="H379" i="36"/>
  <c r="H385" i="36"/>
  <c r="G433" i="36"/>
  <c r="H437" i="36"/>
  <c r="C436" i="36"/>
  <c r="N15" i="70"/>
  <c r="H367" i="36"/>
  <c r="C394" i="36"/>
  <c r="H328" i="36"/>
  <c r="E355" i="36"/>
  <c r="E358" i="36"/>
  <c r="C316" i="36"/>
  <c r="H289" i="36"/>
  <c r="C277" i="36"/>
  <c r="H250" i="36"/>
  <c r="E277" i="36"/>
  <c r="E280" i="36"/>
  <c r="F277" i="36"/>
  <c r="H172" i="36"/>
  <c r="C199" i="36"/>
  <c r="C160" i="36"/>
  <c r="H133" i="36"/>
  <c r="C121" i="36"/>
  <c r="H94" i="36"/>
  <c r="E121" i="36"/>
  <c r="E124" i="36"/>
  <c r="H55" i="36"/>
  <c r="E82" i="36"/>
  <c r="E85" i="36"/>
  <c r="C82" i="36"/>
  <c r="C21" i="70"/>
  <c r="N9" i="70"/>
  <c r="N21" i="70"/>
  <c r="C20" i="70"/>
  <c r="N20" i="70" s="1"/>
  <c r="B21" i="71"/>
  <c r="C21" i="71"/>
  <c r="C20" i="71" s="1"/>
  <c r="N9" i="71"/>
  <c r="H199" i="36" l="1"/>
  <c r="H163" i="36"/>
  <c r="H160" i="36"/>
  <c r="H316" i="36"/>
  <c r="H436" i="36"/>
  <c r="H433" i="36"/>
  <c r="H82" i="36"/>
  <c r="H319" i="36"/>
  <c r="H355" i="36"/>
  <c r="H121" i="36"/>
  <c r="H397" i="36"/>
  <c r="H394" i="36"/>
  <c r="H124" i="36"/>
  <c r="H85" i="36"/>
  <c r="H280" i="36"/>
  <c r="H358" i="36"/>
  <c r="H202" i="36"/>
  <c r="B20" i="71"/>
  <c r="N20" i="71" s="1"/>
  <c r="N21" i="71"/>
  <c r="N22" i="72" l="1"/>
  <c r="N18" i="72"/>
  <c r="N16" i="72"/>
  <c r="N15" i="72"/>
  <c r="N11" i="72"/>
  <c r="N9" i="72"/>
  <c r="N8" i="72"/>
  <c r="O22" i="72"/>
  <c r="O18" i="72"/>
  <c r="O16" i="72"/>
  <c r="O15" i="72"/>
  <c r="O11" i="72"/>
  <c r="O9" i="72"/>
  <c r="O8" i="72"/>
  <c r="N25" i="72"/>
  <c r="B17" i="72"/>
  <c r="B10" i="72"/>
  <c r="C17" i="72"/>
  <c r="C10" i="72"/>
  <c r="N10" i="72" l="1"/>
  <c r="N17" i="72"/>
  <c r="N13" i="69"/>
  <c r="N14" i="69"/>
  <c r="N8" i="69"/>
  <c r="B19" i="69"/>
  <c r="N19" i="69" s="1"/>
  <c r="B15" i="69"/>
  <c r="N15" i="69" s="1"/>
  <c r="B9" i="69"/>
  <c r="N9" i="69" s="1"/>
  <c r="C19" i="69"/>
  <c r="C15" i="69"/>
  <c r="C9" i="69"/>
  <c r="C21" i="69" s="1"/>
  <c r="N37" i="68"/>
  <c r="N36" i="68"/>
  <c r="N35" i="68"/>
  <c r="B38" i="68"/>
  <c r="B46" i="60"/>
  <c r="B37" i="60"/>
  <c r="B34" i="60"/>
  <c r="B22" i="60"/>
  <c r="B23" i="60" s="1"/>
  <c r="B15" i="60"/>
  <c r="B14" i="60"/>
  <c r="B35" i="60" s="1"/>
  <c r="B10" i="60"/>
  <c r="B11" i="60" s="1"/>
  <c r="N18" i="45"/>
  <c r="N17" i="45"/>
  <c r="N16" i="45"/>
  <c r="N15" i="45"/>
  <c r="N14" i="45"/>
  <c r="N13" i="45"/>
  <c r="N12" i="45"/>
  <c r="N11" i="45"/>
  <c r="N10" i="45"/>
  <c r="N9" i="45"/>
  <c r="N8" i="45"/>
  <c r="B20" i="45"/>
  <c r="N20" i="45" s="1"/>
  <c r="C20" i="45"/>
  <c r="N14" i="67"/>
  <c r="N13" i="67"/>
  <c r="N8" i="67"/>
  <c r="N7" i="67"/>
  <c r="B15" i="67"/>
  <c r="N15" i="67" s="1"/>
  <c r="B9" i="67"/>
  <c r="N9" i="67" s="1"/>
  <c r="C15" i="67"/>
  <c r="C9" i="67"/>
  <c r="B21" i="69" l="1"/>
  <c r="N21" i="69" s="1"/>
  <c r="C20" i="69"/>
  <c r="B36" i="60"/>
  <c r="B38" i="60" s="1"/>
  <c r="N13" i="37"/>
  <c r="N10" i="37"/>
  <c r="N9" i="37"/>
  <c r="O13" i="37"/>
  <c r="B20" i="37"/>
  <c r="N20" i="37" s="1"/>
  <c r="B19" i="37"/>
  <c r="B18" i="37"/>
  <c r="N18" i="37" s="1"/>
  <c r="B17" i="37"/>
  <c r="B11" i="37"/>
  <c r="C20" i="37"/>
  <c r="C19" i="37"/>
  <c r="C18" i="37"/>
  <c r="C17" i="37"/>
  <c r="C11" i="37"/>
  <c r="B11" i="36"/>
  <c r="H42" i="36"/>
  <c r="H41" i="36"/>
  <c r="F40" i="36"/>
  <c r="E40" i="36"/>
  <c r="D40" i="36"/>
  <c r="C40" i="36"/>
  <c r="H39" i="36"/>
  <c r="H38" i="36"/>
  <c r="F37" i="36"/>
  <c r="E37" i="36"/>
  <c r="D37" i="36"/>
  <c r="C37" i="36"/>
  <c r="H36" i="36"/>
  <c r="H35" i="36"/>
  <c r="G34" i="36"/>
  <c r="E34" i="36"/>
  <c r="D34" i="36"/>
  <c r="C34" i="36"/>
  <c r="H33" i="36"/>
  <c r="H32" i="36"/>
  <c r="G31" i="36"/>
  <c r="E31" i="36"/>
  <c r="D31" i="36"/>
  <c r="C31" i="36"/>
  <c r="H30" i="36"/>
  <c r="H29" i="36"/>
  <c r="G28" i="36"/>
  <c r="F28" i="36"/>
  <c r="D28" i="36"/>
  <c r="C28" i="36"/>
  <c r="H27" i="36"/>
  <c r="H26" i="36"/>
  <c r="G25" i="36"/>
  <c r="F25" i="36"/>
  <c r="D25" i="36"/>
  <c r="C25" i="36"/>
  <c r="H24" i="36"/>
  <c r="H23" i="36"/>
  <c r="G22" i="36"/>
  <c r="F22" i="36"/>
  <c r="E22" i="36"/>
  <c r="C22" i="36"/>
  <c r="H21" i="36"/>
  <c r="H20" i="36"/>
  <c r="G19" i="36"/>
  <c r="F19" i="36"/>
  <c r="E19" i="36"/>
  <c r="C19" i="36"/>
  <c r="H18" i="36"/>
  <c r="H17" i="36"/>
  <c r="G16" i="36"/>
  <c r="G46" i="36" s="1"/>
  <c r="F16" i="36"/>
  <c r="F46" i="36" s="1"/>
  <c r="E16" i="36"/>
  <c r="D16" i="36"/>
  <c r="D46" i="36" s="1"/>
  <c r="H15" i="36"/>
  <c r="H14" i="36"/>
  <c r="G13" i="36"/>
  <c r="F13" i="36"/>
  <c r="E13" i="36"/>
  <c r="D13" i="36"/>
  <c r="D9" i="36"/>
  <c r="C9" i="36"/>
  <c r="K30" i="75"/>
  <c r="K24" i="75"/>
  <c r="K18" i="75"/>
  <c r="K12" i="75"/>
  <c r="K6" i="75"/>
  <c r="J30" i="75"/>
  <c r="J24" i="75"/>
  <c r="J18" i="75"/>
  <c r="J12" i="75"/>
  <c r="J6" i="75"/>
  <c r="I37" i="75"/>
  <c r="I30" i="75"/>
  <c r="I24" i="75"/>
  <c r="I18" i="75"/>
  <c r="I12" i="75"/>
  <c r="I6" i="75"/>
  <c r="H30" i="75"/>
  <c r="H24" i="75"/>
  <c r="H18" i="75"/>
  <c r="H12" i="75"/>
  <c r="H6" i="75"/>
  <c r="H37" i="75" s="1"/>
  <c r="E36" i="33"/>
  <c r="L27" i="32"/>
  <c r="L20" i="32"/>
  <c r="L21" i="32"/>
  <c r="L22" i="32"/>
  <c r="L23" i="32"/>
  <c r="L24" i="32"/>
  <c r="L25" i="32"/>
  <c r="L26" i="32"/>
  <c r="L28" i="32"/>
  <c r="C36" i="33" s="1"/>
  <c r="L29" i="32"/>
  <c r="D36" i="33" s="1"/>
  <c r="L30" i="32"/>
  <c r="L31" i="32"/>
  <c r="F36" i="33" s="1"/>
  <c r="L19" i="32"/>
  <c r="J11" i="32"/>
  <c r="J34" i="32" s="1"/>
  <c r="K11" i="32"/>
  <c r="K34" i="32" s="1"/>
  <c r="L10" i="32"/>
  <c r="L11" i="32" s="1"/>
  <c r="C11" i="32"/>
  <c r="C34" i="32" s="1"/>
  <c r="D11" i="32"/>
  <c r="D34" i="32" s="1"/>
  <c r="E11" i="32"/>
  <c r="E34" i="32" s="1"/>
  <c r="F11" i="32"/>
  <c r="F34" i="32" s="1"/>
  <c r="G11" i="32"/>
  <c r="G34" i="32" s="1"/>
  <c r="H11" i="32"/>
  <c r="H34" i="32" s="1"/>
  <c r="I11" i="32"/>
  <c r="I34" i="32" s="1"/>
  <c r="A3" i="32"/>
  <c r="B36" i="33" l="1"/>
  <c r="G36" i="33" s="1"/>
  <c r="G37" i="33"/>
  <c r="N11" i="37"/>
  <c r="N17" i="37"/>
  <c r="N19" i="37"/>
  <c r="D43" i="36"/>
  <c r="H13" i="36"/>
  <c r="G43" i="36"/>
  <c r="H44" i="36"/>
  <c r="J37" i="75"/>
  <c r="K37" i="75"/>
  <c r="B20" i="69"/>
  <c r="N20" i="69" s="1"/>
  <c r="C43" i="36"/>
  <c r="H45" i="36"/>
  <c r="F43" i="36"/>
  <c r="H47" i="36"/>
  <c r="C46" i="36"/>
  <c r="H48" i="36"/>
  <c r="E43" i="36"/>
  <c r="E46" i="36"/>
  <c r="B21" i="37"/>
  <c r="C21" i="37"/>
  <c r="H19" i="36"/>
  <c r="H28" i="36"/>
  <c r="H31" i="36"/>
  <c r="H37" i="36"/>
  <c r="H40" i="36"/>
  <c r="H22" i="36"/>
  <c r="H25" i="36"/>
  <c r="H34" i="36"/>
  <c r="H16" i="36"/>
  <c r="L34" i="32"/>
  <c r="N36" i="33" l="1"/>
  <c r="H43" i="36"/>
  <c r="H46" i="36"/>
  <c r="N21" i="37"/>
  <c r="C30" i="82"/>
  <c r="C24" i="82"/>
  <c r="C12" i="82"/>
  <c r="N10" i="54" l="1"/>
  <c r="N8" i="54"/>
  <c r="O8" i="54"/>
  <c r="P8" i="54"/>
  <c r="N9" i="54"/>
  <c r="O9" i="54"/>
  <c r="P9" i="54"/>
  <c r="O10" i="54"/>
  <c r="P10" i="54"/>
  <c r="N12" i="54"/>
  <c r="O12" i="54"/>
  <c r="P12" i="54"/>
  <c r="B11" i="54"/>
  <c r="B13" i="54" s="1"/>
  <c r="N13" i="54" s="1"/>
  <c r="C11" i="54"/>
  <c r="C13" i="54" s="1"/>
  <c r="N11" i="54" l="1"/>
  <c r="B31" i="68" l="1"/>
  <c r="D22" i="44"/>
  <c r="E22" i="44"/>
  <c r="F22" i="44"/>
  <c r="G22" i="44"/>
  <c r="C22" i="44"/>
  <c r="D8" i="1" l="1"/>
  <c r="B8" i="1"/>
  <c r="B66" i="1" s="1"/>
  <c r="C8" i="61" s="1"/>
  <c r="C10" i="61" s="1"/>
  <c r="C23" i="61" s="1"/>
  <c r="D86" i="1"/>
  <c r="B86" i="1"/>
  <c r="B57" i="1"/>
  <c r="D48" i="1"/>
  <c r="B48" i="1"/>
  <c r="D34" i="1"/>
  <c r="B34" i="1"/>
  <c r="D21" i="1"/>
  <c r="D73" i="1"/>
  <c r="C9" i="84" s="1"/>
  <c r="C16" i="84" s="1"/>
  <c r="D57" i="1"/>
  <c r="A3" i="1"/>
  <c r="B73" i="1"/>
  <c r="C8" i="84" s="1"/>
  <c r="C15" i="84" s="1"/>
  <c r="B21" i="1"/>
  <c r="C18" i="84" l="1"/>
  <c r="C22" i="84" s="1"/>
  <c r="C24" i="84" s="1"/>
  <c r="C28" i="84" s="1"/>
  <c r="C9" i="82"/>
  <c r="C16" i="82" s="1"/>
  <c r="D91" i="1"/>
  <c r="C8" i="82"/>
  <c r="B91" i="1"/>
  <c r="D66" i="1"/>
  <c r="C11" i="61" s="1"/>
  <c r="C13" i="61" s="1"/>
  <c r="C24" i="61" s="1"/>
  <c r="C26" i="61" s="1"/>
  <c r="C30" i="61" s="1"/>
  <c r="C34" i="61" s="1"/>
  <c r="C41" i="61" s="1"/>
  <c r="C15" i="82"/>
  <c r="B75" i="1"/>
  <c r="C41" i="84" l="1"/>
  <c r="C42" i="84" s="1"/>
  <c r="B11" i="33" s="1"/>
  <c r="C30" i="84"/>
  <c r="D41" i="84"/>
  <c r="D42" i="84" s="1"/>
  <c r="C11" i="33" s="1"/>
  <c r="D75" i="1"/>
  <c r="D93" i="1" s="1"/>
  <c r="C18" i="82"/>
  <c r="C22" i="82" s="1"/>
  <c r="C26" i="82" s="1"/>
  <c r="C32" i="82" s="1"/>
  <c r="C34" i="82" s="1"/>
  <c r="C36" i="82" s="1"/>
  <c r="C38" i="82" s="1"/>
  <c r="B93" i="1"/>
  <c r="C46" i="61"/>
  <c r="C63" i="61"/>
  <c r="C32" i="84" l="1"/>
  <c r="E41" i="84"/>
  <c r="E42" i="84" s="1"/>
  <c r="D11" i="33" s="1"/>
  <c r="K11" i="33" s="1"/>
  <c r="J11" i="33"/>
  <c r="D63" i="61"/>
  <c r="D64" i="61" s="1"/>
  <c r="E63" i="61"/>
  <c r="C51" i="61"/>
  <c r="C45" i="82"/>
  <c r="C34" i="84" l="1"/>
  <c r="G41" i="84" s="1"/>
  <c r="G42" i="84" s="1"/>
  <c r="F11" i="33" s="1"/>
  <c r="N11" i="33" s="1"/>
  <c r="F41" i="84"/>
  <c r="F42" i="84" s="1"/>
  <c r="E11" i="33" s="1"/>
  <c r="F63" i="61"/>
  <c r="C56" i="61"/>
  <c r="G63" i="61" s="1"/>
  <c r="C46" i="82"/>
  <c r="B10" i="33" s="1"/>
  <c r="D45" i="82"/>
  <c r="D46" i="82" s="1"/>
  <c r="C10" i="33" s="1"/>
  <c r="E45" i="82"/>
  <c r="E46" i="82" s="1"/>
  <c r="D10" i="33" s="1"/>
  <c r="M11" i="33" l="1"/>
  <c r="G11" i="33"/>
  <c r="L11" i="33"/>
  <c r="G45" i="82"/>
  <c r="G46" i="82" s="1"/>
  <c r="F10" i="33" s="1"/>
  <c r="N10" i="33" s="1"/>
  <c r="F45" i="82"/>
  <c r="F46" i="82" s="1"/>
  <c r="E10" i="33" s="1"/>
  <c r="G10" i="33" s="1"/>
  <c r="C64" i="61"/>
  <c r="B9" i="33" s="1"/>
  <c r="B8" i="33" l="1"/>
  <c r="C9" i="33"/>
  <c r="C8" i="33" s="1"/>
  <c r="A3" i="65"/>
  <c r="A3" i="76"/>
  <c r="S42" i="30"/>
  <c r="R42" i="30"/>
  <c r="Q42" i="30"/>
  <c r="S41" i="30"/>
  <c r="R41" i="30"/>
  <c r="Q41" i="30"/>
  <c r="S40" i="30"/>
  <c r="R40" i="30"/>
  <c r="Q40" i="30"/>
  <c r="S39" i="30"/>
  <c r="R39" i="30"/>
  <c r="Q39" i="30"/>
  <c r="S38" i="30"/>
  <c r="R38" i="30"/>
  <c r="Q38" i="30"/>
  <c r="S37" i="30"/>
  <c r="R37" i="30"/>
  <c r="Q37" i="30"/>
  <c r="S36" i="30"/>
  <c r="R36" i="30"/>
  <c r="Q36" i="30"/>
  <c r="S35" i="30"/>
  <c r="R35" i="30"/>
  <c r="Q35" i="30"/>
  <c r="S34" i="30"/>
  <c r="R34" i="30"/>
  <c r="Q34" i="30"/>
  <c r="S33" i="30"/>
  <c r="R33" i="30"/>
  <c r="Q33" i="30"/>
  <c r="S32" i="30"/>
  <c r="R32" i="30"/>
  <c r="Q32" i="30"/>
  <c r="S31" i="30"/>
  <c r="R31" i="30"/>
  <c r="Q31" i="30"/>
  <c r="S28" i="30"/>
  <c r="R28" i="30"/>
  <c r="Q28" i="30"/>
  <c r="S27" i="30"/>
  <c r="R27" i="30"/>
  <c r="Q27" i="30"/>
  <c r="S26" i="30"/>
  <c r="R26" i="30"/>
  <c r="Q26" i="30"/>
  <c r="S25" i="30"/>
  <c r="R25" i="30"/>
  <c r="Q25" i="30"/>
  <c r="S24" i="30"/>
  <c r="R24" i="30"/>
  <c r="Q24" i="30"/>
  <c r="S23" i="30"/>
  <c r="R23" i="30"/>
  <c r="Q23" i="30"/>
  <c r="S22" i="30"/>
  <c r="R22" i="30"/>
  <c r="Q22" i="30"/>
  <c r="S21" i="30"/>
  <c r="R21" i="30"/>
  <c r="Q21" i="30"/>
  <c r="S20" i="30"/>
  <c r="R20" i="30"/>
  <c r="Q20" i="30"/>
  <c r="S19" i="30"/>
  <c r="R19" i="30"/>
  <c r="Q19" i="30"/>
  <c r="S18" i="30"/>
  <c r="R18" i="30"/>
  <c r="Q18" i="30"/>
  <c r="S17" i="30"/>
  <c r="R17" i="30"/>
  <c r="Q17" i="30"/>
  <c r="S16" i="30"/>
  <c r="R16" i="30"/>
  <c r="Q16" i="30"/>
  <c r="S15" i="30"/>
  <c r="R15" i="30"/>
  <c r="Q15" i="30"/>
  <c r="S14" i="30"/>
  <c r="R14" i="30"/>
  <c r="Q14" i="30"/>
  <c r="S13" i="30"/>
  <c r="R13" i="30"/>
  <c r="Q13" i="30"/>
  <c r="S12" i="30"/>
  <c r="R12" i="30"/>
  <c r="Q12" i="30"/>
  <c r="S11" i="30"/>
  <c r="R11" i="30"/>
  <c r="Q11" i="30"/>
  <c r="S10" i="30"/>
  <c r="R10" i="30"/>
  <c r="Q10" i="30"/>
  <c r="S9" i="30"/>
  <c r="R9" i="30"/>
  <c r="Q9" i="30"/>
  <c r="S8" i="30"/>
  <c r="R8" i="30"/>
  <c r="Q8" i="30"/>
  <c r="S12" i="54"/>
  <c r="S10" i="54"/>
  <c r="S9" i="54"/>
  <c r="S8" i="54"/>
  <c r="W25" i="72"/>
  <c r="L19" i="71"/>
  <c r="K19" i="71"/>
  <c r="J19" i="71"/>
  <c r="I19" i="71"/>
  <c r="H19" i="71"/>
  <c r="F19" i="71"/>
  <c r="E19" i="71"/>
  <c r="D19" i="71"/>
  <c r="L19" i="70"/>
  <c r="K19" i="70"/>
  <c r="J19" i="70"/>
  <c r="I19" i="70"/>
  <c r="H19" i="70"/>
  <c r="F19" i="70"/>
  <c r="E19" i="70"/>
  <c r="D19" i="70"/>
  <c r="L19" i="69"/>
  <c r="K19" i="69"/>
  <c r="J19" i="69"/>
  <c r="I19" i="69"/>
  <c r="H19" i="69"/>
  <c r="F19" i="69"/>
  <c r="E19" i="69"/>
  <c r="D19" i="69"/>
  <c r="J8" i="33" l="1"/>
  <c r="O25" i="72"/>
  <c r="E64" i="61"/>
  <c r="D9" i="33" l="1"/>
  <c r="G64" i="61"/>
  <c r="F64" i="61"/>
  <c r="D8" i="33" l="1"/>
  <c r="E9" i="33"/>
  <c r="E8" i="33" s="1"/>
  <c r="F9" i="33"/>
  <c r="F8" i="33" l="1"/>
  <c r="N9" i="33"/>
  <c r="M8" i="33"/>
  <c r="G9" i="33"/>
  <c r="B35" i="76"/>
  <c r="G8" i="33" l="1"/>
  <c r="N8" i="33"/>
  <c r="D11" i="54"/>
  <c r="V8" i="54"/>
  <c r="U8" i="54"/>
  <c r="T8" i="54"/>
  <c r="R8" i="54"/>
  <c r="Q8" i="54"/>
  <c r="B12" i="76"/>
  <c r="B13" i="76"/>
  <c r="B15" i="76"/>
  <c r="B16" i="76"/>
  <c r="B17" i="76"/>
  <c r="B18" i="76"/>
  <c r="B19" i="76"/>
  <c r="B20" i="76"/>
  <c r="B21" i="76"/>
  <c r="B22" i="76"/>
  <c r="B23" i="76"/>
  <c r="B24" i="76"/>
  <c r="B25" i="76"/>
  <c r="B26" i="76"/>
  <c r="B27" i="76"/>
  <c r="B28" i="76"/>
  <c r="B30" i="76"/>
  <c r="B31" i="76"/>
  <c r="B32" i="76"/>
  <c r="B33" i="76"/>
  <c r="B34" i="76"/>
  <c r="B11" i="76"/>
  <c r="A12" i="76"/>
  <c r="A13" i="76"/>
  <c r="A15" i="76"/>
  <c r="A16" i="76"/>
  <c r="A17" i="76"/>
  <c r="A18" i="76"/>
  <c r="A19" i="76"/>
  <c r="A20" i="76"/>
  <c r="A21" i="76"/>
  <c r="A22" i="76"/>
  <c r="A23" i="76"/>
  <c r="A24" i="76"/>
  <c r="A25" i="76"/>
  <c r="A26" i="76"/>
  <c r="A27" i="76"/>
  <c r="A28" i="76"/>
  <c r="A30" i="76"/>
  <c r="A31" i="76"/>
  <c r="A32" i="76"/>
  <c r="A33" i="76"/>
  <c r="A34" i="76"/>
  <c r="A35" i="76"/>
  <c r="A11" i="76"/>
  <c r="O11" i="54" l="1"/>
  <c r="L15" i="71" l="1"/>
  <c r="K15" i="71"/>
  <c r="J15" i="71"/>
  <c r="I15" i="71"/>
  <c r="H15" i="71"/>
  <c r="F15" i="71"/>
  <c r="E15" i="71"/>
  <c r="D15" i="71"/>
  <c r="L9" i="71"/>
  <c r="K9" i="71"/>
  <c r="J9" i="71"/>
  <c r="I9" i="71"/>
  <c r="H9" i="71"/>
  <c r="F9" i="71"/>
  <c r="E9" i="71"/>
  <c r="D9" i="71"/>
  <c r="L15" i="70"/>
  <c r="K15" i="70"/>
  <c r="J15" i="70"/>
  <c r="I15" i="70"/>
  <c r="H15" i="70"/>
  <c r="F15" i="70"/>
  <c r="E15" i="70"/>
  <c r="D15" i="70"/>
  <c r="L9" i="70"/>
  <c r="K9" i="70"/>
  <c r="J9" i="70"/>
  <c r="I9" i="70"/>
  <c r="H9" i="70"/>
  <c r="F9" i="70"/>
  <c r="E9" i="70"/>
  <c r="D9" i="70"/>
  <c r="L15" i="69"/>
  <c r="K15" i="69"/>
  <c r="J15" i="69"/>
  <c r="I15" i="69"/>
  <c r="H15" i="69"/>
  <c r="F15" i="69"/>
  <c r="E15" i="69"/>
  <c r="D15" i="69"/>
  <c r="L9" i="69"/>
  <c r="K9" i="69"/>
  <c r="J9" i="69"/>
  <c r="I9" i="69"/>
  <c r="H9" i="69"/>
  <c r="F9" i="69"/>
  <c r="E9" i="69"/>
  <c r="D9" i="69"/>
  <c r="D21" i="71" l="1"/>
  <c r="D21" i="70"/>
  <c r="I21" i="70"/>
  <c r="I20" i="70" s="1"/>
  <c r="D21" i="69"/>
  <c r="I21" i="69"/>
  <c r="J21" i="69"/>
  <c r="F21" i="69"/>
  <c r="K21" i="69"/>
  <c r="E21" i="69"/>
  <c r="H21" i="69"/>
  <c r="L21" i="69"/>
  <c r="L21" i="71"/>
  <c r="F21" i="26" s="1"/>
  <c r="I21" i="71"/>
  <c r="E21" i="71"/>
  <c r="J21" i="71"/>
  <c r="F21" i="71"/>
  <c r="K21" i="71"/>
  <c r="H21" i="71"/>
  <c r="L21" i="70"/>
  <c r="E21" i="70"/>
  <c r="J21" i="70"/>
  <c r="F21" i="70"/>
  <c r="H21" i="70"/>
  <c r="K21" i="70"/>
  <c r="L20" i="71" l="1"/>
  <c r="C20" i="26"/>
  <c r="B19" i="26"/>
  <c r="H20" i="69"/>
  <c r="F20" i="69"/>
  <c r="J20" i="69"/>
  <c r="D19" i="26"/>
  <c r="I20" i="69"/>
  <c r="C19" i="26"/>
  <c r="E20" i="69"/>
  <c r="K20" i="69"/>
  <c r="E19" i="26"/>
  <c r="D20" i="69"/>
  <c r="F19" i="26"/>
  <c r="L20" i="69"/>
  <c r="E21" i="26"/>
  <c r="K20" i="71"/>
  <c r="J20" i="71"/>
  <c r="D21" i="26"/>
  <c r="I20" i="71"/>
  <c r="C21" i="26"/>
  <c r="H20" i="71"/>
  <c r="B21" i="26"/>
  <c r="F20" i="71"/>
  <c r="E20" i="71"/>
  <c r="D20" i="71"/>
  <c r="F20" i="70"/>
  <c r="F20" i="26"/>
  <c r="L20" i="70"/>
  <c r="E20" i="26"/>
  <c r="K20" i="70"/>
  <c r="D20" i="70"/>
  <c r="B20" i="26"/>
  <c r="H20" i="70"/>
  <c r="D20" i="26"/>
  <c r="J20" i="70"/>
  <c r="E20" i="70"/>
  <c r="A4" i="33" l="1"/>
  <c r="A3" i="69"/>
  <c r="B11" i="32"/>
  <c r="A3" i="75"/>
  <c r="G30" i="75"/>
  <c r="E30" i="75"/>
  <c r="D30" i="75"/>
  <c r="C30" i="75"/>
  <c r="B30" i="75"/>
  <c r="G24" i="75"/>
  <c r="E24" i="75"/>
  <c r="D24" i="75"/>
  <c r="C24" i="75"/>
  <c r="B24" i="75"/>
  <c r="G18" i="75"/>
  <c r="E18" i="75"/>
  <c r="D18" i="75"/>
  <c r="C18" i="75"/>
  <c r="B18" i="75"/>
  <c r="G12" i="75"/>
  <c r="E12" i="75"/>
  <c r="D12" i="75"/>
  <c r="C12" i="75"/>
  <c r="B12" i="75"/>
  <c r="G6" i="75"/>
  <c r="E6" i="75"/>
  <c r="D6" i="75"/>
  <c r="C6" i="75"/>
  <c r="B6" i="75"/>
  <c r="A3" i="56"/>
  <c r="A3" i="30"/>
  <c r="F25" i="33"/>
  <c r="N25" i="33" s="1"/>
  <c r="E25" i="33"/>
  <c r="D25" i="33"/>
  <c r="C25" i="33"/>
  <c r="B25" i="33"/>
  <c r="F24" i="33"/>
  <c r="E24" i="33"/>
  <c r="D24" i="33"/>
  <c r="C24" i="33"/>
  <c r="B24" i="33"/>
  <c r="F10" i="26"/>
  <c r="F16" i="33" s="1"/>
  <c r="E10" i="26"/>
  <c r="E16" i="33" s="1"/>
  <c r="D10" i="26"/>
  <c r="D16" i="33" s="1"/>
  <c r="C10" i="26"/>
  <c r="C16" i="33" s="1"/>
  <c r="B10" i="26"/>
  <c r="B16" i="33" s="1"/>
  <c r="G16" i="33" s="1"/>
  <c r="A3" i="60"/>
  <c r="L15" i="67"/>
  <c r="K15" i="67"/>
  <c r="J15" i="67"/>
  <c r="I15" i="67"/>
  <c r="H15" i="67"/>
  <c r="F15" i="67"/>
  <c r="E15" i="67"/>
  <c r="D15" i="67"/>
  <c r="A3" i="45"/>
  <c r="N16" i="33" l="1"/>
  <c r="G24" i="33"/>
  <c r="N24" i="33"/>
  <c r="G25" i="33"/>
  <c r="M16" i="33"/>
  <c r="L24" i="33"/>
  <c r="E37" i="75"/>
  <c r="K25" i="33"/>
  <c r="K24" i="33"/>
  <c r="J25" i="33"/>
  <c r="K16" i="33"/>
  <c r="L16" i="33"/>
  <c r="J16" i="33"/>
  <c r="J24" i="33"/>
  <c r="M25" i="33"/>
  <c r="L25" i="33"/>
  <c r="M24" i="33"/>
  <c r="B37" i="75"/>
  <c r="G37" i="75"/>
  <c r="D37" i="75"/>
  <c r="C37" i="75"/>
  <c r="K36" i="33" l="1"/>
  <c r="M36" i="33"/>
  <c r="J36" i="33"/>
  <c r="L36" i="33" l="1"/>
  <c r="E23" i="33" l="1"/>
  <c r="D23" i="33"/>
  <c r="C23" i="33"/>
  <c r="B23" i="33"/>
  <c r="L20" i="37"/>
  <c r="L19" i="37"/>
  <c r="L18" i="37"/>
  <c r="L17" i="37"/>
  <c r="K20" i="37"/>
  <c r="K19" i="37"/>
  <c r="K18" i="37"/>
  <c r="K17" i="37"/>
  <c r="J20" i="37"/>
  <c r="J19" i="37"/>
  <c r="J18" i="37"/>
  <c r="J17" i="37"/>
  <c r="I20" i="37"/>
  <c r="I19" i="37"/>
  <c r="I18" i="37"/>
  <c r="I17" i="37"/>
  <c r="H20" i="37"/>
  <c r="H19" i="37"/>
  <c r="H18" i="37"/>
  <c r="H17" i="37"/>
  <c r="F20" i="37"/>
  <c r="F19" i="37"/>
  <c r="F18" i="37"/>
  <c r="F17" i="37"/>
  <c r="E20" i="37"/>
  <c r="D20" i="37"/>
  <c r="E19" i="37"/>
  <c r="D19" i="37"/>
  <c r="E18" i="37"/>
  <c r="D18" i="37"/>
  <c r="E17" i="37"/>
  <c r="D17" i="37"/>
  <c r="V13" i="37"/>
  <c r="U13" i="37"/>
  <c r="T13" i="37"/>
  <c r="S13" i="37"/>
  <c r="R13" i="37"/>
  <c r="Q13" i="37"/>
  <c r="P13" i="37"/>
  <c r="E21" i="37" l="1"/>
  <c r="I21" i="37"/>
  <c r="C9" i="26" s="1"/>
  <c r="C15" i="33" s="1"/>
  <c r="L21" i="37"/>
  <c r="F9" i="26" s="1"/>
  <c r="F15" i="33" s="1"/>
  <c r="J23" i="33"/>
  <c r="F23" i="33"/>
  <c r="N23" i="33" s="1"/>
  <c r="K23" i="33"/>
  <c r="L23" i="33"/>
  <c r="K21" i="37"/>
  <c r="J21" i="37"/>
  <c r="H21" i="37"/>
  <c r="D21" i="37"/>
  <c r="F21" i="37"/>
  <c r="G23" i="33" l="1"/>
  <c r="M23" i="33"/>
  <c r="B9" i="26"/>
  <c r="B15" i="33" s="1"/>
  <c r="N15" i="33" s="1"/>
  <c r="E9" i="26"/>
  <c r="E15" i="33" s="1"/>
  <c r="M15" i="33" s="1"/>
  <c r="D9" i="26"/>
  <c r="D15" i="33" s="1"/>
  <c r="J15" i="33" l="1"/>
  <c r="G15" i="33"/>
  <c r="L15" i="33"/>
  <c r="K15" i="33"/>
  <c r="A4" i="54"/>
  <c r="A3" i="72"/>
  <c r="F22" i="26"/>
  <c r="V25" i="72"/>
  <c r="D22" i="26"/>
  <c r="C22" i="26"/>
  <c r="B22" i="26"/>
  <c r="R25" i="72"/>
  <c r="V22" i="72"/>
  <c r="U22" i="72"/>
  <c r="T22" i="72"/>
  <c r="S22" i="72"/>
  <c r="R22" i="72"/>
  <c r="Q22" i="72"/>
  <c r="P22" i="72"/>
  <c r="V18" i="72"/>
  <c r="U18" i="72"/>
  <c r="T18" i="72"/>
  <c r="S18" i="72"/>
  <c r="R18" i="72"/>
  <c r="Q18" i="72"/>
  <c r="P18" i="72"/>
  <c r="L17" i="72"/>
  <c r="W17" i="72" s="1"/>
  <c r="K17" i="72"/>
  <c r="J17" i="72"/>
  <c r="I17" i="72"/>
  <c r="H17" i="72"/>
  <c r="F17" i="72"/>
  <c r="E17" i="72"/>
  <c r="D17" i="72"/>
  <c r="O17" i="72" s="1"/>
  <c r="V16" i="72"/>
  <c r="U16" i="72"/>
  <c r="T16" i="72"/>
  <c r="S16" i="72"/>
  <c r="R16" i="72"/>
  <c r="Q16" i="72"/>
  <c r="P16" i="72"/>
  <c r="V15" i="72"/>
  <c r="U15" i="72"/>
  <c r="T15" i="72"/>
  <c r="S15" i="72"/>
  <c r="R15" i="72"/>
  <c r="Q15" i="72"/>
  <c r="P15" i="72"/>
  <c r="V11" i="72"/>
  <c r="U11" i="72"/>
  <c r="T11" i="72"/>
  <c r="S11" i="72"/>
  <c r="R11" i="72"/>
  <c r="Q11" i="72"/>
  <c r="P11" i="72"/>
  <c r="L10" i="72"/>
  <c r="W10" i="72" s="1"/>
  <c r="K10" i="72"/>
  <c r="J10" i="72"/>
  <c r="I10" i="72"/>
  <c r="H10" i="72"/>
  <c r="F10" i="72"/>
  <c r="E10" i="72"/>
  <c r="D10" i="72"/>
  <c r="O10" i="72" s="1"/>
  <c r="V9" i="72"/>
  <c r="U9" i="72"/>
  <c r="T9" i="72"/>
  <c r="S9" i="72"/>
  <c r="R9" i="72"/>
  <c r="Q9" i="72"/>
  <c r="P9" i="72"/>
  <c r="V8" i="72"/>
  <c r="U8" i="72"/>
  <c r="T8" i="72"/>
  <c r="S8" i="72"/>
  <c r="R8" i="72"/>
  <c r="Q8" i="72"/>
  <c r="P8" i="72"/>
  <c r="M20" i="26"/>
  <c r="O19" i="26"/>
  <c r="M19" i="26"/>
  <c r="A3" i="71"/>
  <c r="A3" i="70"/>
  <c r="A3" i="68"/>
  <c r="L38" i="68"/>
  <c r="F15" i="26" s="1"/>
  <c r="F21" i="33" s="1"/>
  <c r="K38" i="68"/>
  <c r="E15" i="26" s="1"/>
  <c r="E21" i="33" s="1"/>
  <c r="J38" i="68"/>
  <c r="D15" i="26" s="1"/>
  <c r="D21" i="33" s="1"/>
  <c r="I38" i="68"/>
  <c r="C15" i="26" s="1"/>
  <c r="C21" i="33" s="1"/>
  <c r="H38" i="68"/>
  <c r="B15" i="26" s="1"/>
  <c r="F38" i="68"/>
  <c r="E38" i="68"/>
  <c r="D38" i="68"/>
  <c r="C38" i="68"/>
  <c r="N38" i="68" s="1"/>
  <c r="D14" i="26"/>
  <c r="C14" i="26"/>
  <c r="C20" i="33" s="1"/>
  <c r="B14" i="26"/>
  <c r="E14" i="26"/>
  <c r="E20" i="33" s="1"/>
  <c r="F14" i="26"/>
  <c r="F20" i="33" s="1"/>
  <c r="K46" i="60"/>
  <c r="J46" i="60"/>
  <c r="I46" i="60"/>
  <c r="H46" i="60"/>
  <c r="G46" i="60"/>
  <c r="F46" i="60"/>
  <c r="E46" i="60"/>
  <c r="D46" i="60"/>
  <c r="C46" i="60"/>
  <c r="K37" i="60"/>
  <c r="J37" i="60"/>
  <c r="I37" i="60"/>
  <c r="H37" i="60"/>
  <c r="G37" i="60"/>
  <c r="F37" i="60"/>
  <c r="E37" i="60"/>
  <c r="D37" i="60"/>
  <c r="C37" i="60"/>
  <c r="K34" i="60"/>
  <c r="J34" i="60"/>
  <c r="I34" i="60"/>
  <c r="H34" i="60"/>
  <c r="G34" i="60"/>
  <c r="F34" i="60"/>
  <c r="E34" i="60"/>
  <c r="D34" i="60"/>
  <c r="C34" i="60"/>
  <c r="K22" i="60"/>
  <c r="K23" i="60" s="1"/>
  <c r="J22" i="60"/>
  <c r="J23" i="60" s="1"/>
  <c r="I22" i="60"/>
  <c r="I23" i="60" s="1"/>
  <c r="H22" i="60"/>
  <c r="H23" i="60" s="1"/>
  <c r="G22" i="60"/>
  <c r="G23" i="60" s="1"/>
  <c r="F22" i="60"/>
  <c r="F23" i="60" s="1"/>
  <c r="E22" i="60"/>
  <c r="E23" i="60" s="1"/>
  <c r="D22" i="60"/>
  <c r="D23" i="60" s="1"/>
  <c r="C22" i="60"/>
  <c r="C23" i="60" s="1"/>
  <c r="K15" i="60"/>
  <c r="K14" i="60" s="1"/>
  <c r="K35" i="60" s="1"/>
  <c r="J15" i="60"/>
  <c r="J14" i="60" s="1"/>
  <c r="J35" i="60" s="1"/>
  <c r="I15" i="60"/>
  <c r="I14" i="60" s="1"/>
  <c r="I35" i="60" s="1"/>
  <c r="H15" i="60"/>
  <c r="H14" i="60" s="1"/>
  <c r="H35" i="60" s="1"/>
  <c r="G15" i="60"/>
  <c r="G14" i="60" s="1"/>
  <c r="G35" i="60" s="1"/>
  <c r="F15" i="60"/>
  <c r="F14" i="60" s="1"/>
  <c r="F35" i="60" s="1"/>
  <c r="E15" i="60"/>
  <c r="D15" i="60"/>
  <c r="C15" i="60"/>
  <c r="C14" i="60" s="1"/>
  <c r="C35" i="60" s="1"/>
  <c r="E14" i="60"/>
  <c r="E35" i="60" s="1"/>
  <c r="D14" i="60"/>
  <c r="D35" i="60" s="1"/>
  <c r="K10" i="60"/>
  <c r="K11" i="60" s="1"/>
  <c r="J10" i="60"/>
  <c r="J11" i="60" s="1"/>
  <c r="I10" i="60"/>
  <c r="I11" i="60" s="1"/>
  <c r="H10" i="60"/>
  <c r="H11" i="60" s="1"/>
  <c r="G10" i="60"/>
  <c r="G11" i="60" s="1"/>
  <c r="F10" i="60"/>
  <c r="F11" i="60" s="1"/>
  <c r="E10" i="60"/>
  <c r="E11" i="60" s="1"/>
  <c r="D10" i="60"/>
  <c r="D11" i="60" s="1"/>
  <c r="C10" i="60"/>
  <c r="C11" i="60" s="1"/>
  <c r="L20" i="45"/>
  <c r="F13" i="26" s="1"/>
  <c r="F19" i="33" s="1"/>
  <c r="K20" i="45"/>
  <c r="E13" i="26" s="1"/>
  <c r="E19" i="33" s="1"/>
  <c r="J20" i="45"/>
  <c r="D13" i="26" s="1"/>
  <c r="I20" i="45"/>
  <c r="H20" i="45"/>
  <c r="B13" i="26" s="1"/>
  <c r="B19" i="33" s="1"/>
  <c r="F20" i="45"/>
  <c r="E20" i="45"/>
  <c r="D20" i="45"/>
  <c r="A3" i="44"/>
  <c r="G32" i="44"/>
  <c r="G38" i="44" s="1"/>
  <c r="F32" i="44"/>
  <c r="F38" i="44" s="1"/>
  <c r="E32" i="44"/>
  <c r="E38" i="44" s="1"/>
  <c r="D32" i="44"/>
  <c r="D38" i="44" s="1"/>
  <c r="C32" i="44"/>
  <c r="C38" i="44" s="1"/>
  <c r="G30" i="44"/>
  <c r="G26" i="44" s="1"/>
  <c r="F30" i="44"/>
  <c r="F26" i="44" s="1"/>
  <c r="E30" i="44"/>
  <c r="E26" i="44" s="1"/>
  <c r="D30" i="44"/>
  <c r="C30" i="44"/>
  <c r="C26" i="44" s="1"/>
  <c r="D26" i="44"/>
  <c r="G13" i="44"/>
  <c r="G23" i="44" s="1"/>
  <c r="G24" i="44" s="1"/>
  <c r="F13" i="44"/>
  <c r="F23" i="44" s="1"/>
  <c r="F24" i="44" s="1"/>
  <c r="E13" i="44"/>
  <c r="E23" i="44" s="1"/>
  <c r="E24" i="44" s="1"/>
  <c r="D13" i="44"/>
  <c r="D23" i="44" s="1"/>
  <c r="D24" i="44" s="1"/>
  <c r="C13" i="44"/>
  <c r="C23" i="44" s="1"/>
  <c r="C24" i="44" s="1"/>
  <c r="G10" i="44"/>
  <c r="G11" i="44" s="1"/>
  <c r="F10" i="44"/>
  <c r="E10" i="44"/>
  <c r="D10" i="44"/>
  <c r="D11" i="44" s="1"/>
  <c r="C10" i="44"/>
  <c r="C11" i="44" s="1"/>
  <c r="F11" i="26"/>
  <c r="F17" i="33" s="1"/>
  <c r="N17" i="33" s="1"/>
  <c r="E11" i="26"/>
  <c r="D11" i="26"/>
  <c r="D17" i="33" s="1"/>
  <c r="C11" i="26"/>
  <c r="C17" i="33" s="1"/>
  <c r="B11" i="26"/>
  <c r="B17" i="33" s="1"/>
  <c r="N9" i="26"/>
  <c r="A3" i="59"/>
  <c r="A7" i="67"/>
  <c r="A3" i="67"/>
  <c r="L9" i="67"/>
  <c r="K9" i="67"/>
  <c r="J9" i="67"/>
  <c r="I9" i="67"/>
  <c r="H9" i="67"/>
  <c r="F9" i="67"/>
  <c r="E9" i="67"/>
  <c r="D9" i="67"/>
  <c r="A3" i="37"/>
  <c r="F11" i="37"/>
  <c r="E11" i="37"/>
  <c r="D11" i="37"/>
  <c r="A3" i="36"/>
  <c r="N21" i="26"/>
  <c r="O20" i="26"/>
  <c r="A22" i="26"/>
  <c r="A23" i="26"/>
  <c r="A21" i="26"/>
  <c r="A20" i="26"/>
  <c r="A19" i="26"/>
  <c r="A15" i="26"/>
  <c r="A14" i="26"/>
  <c r="A13" i="26"/>
  <c r="A12" i="26"/>
  <c r="A11" i="26"/>
  <c r="A10" i="26"/>
  <c r="A9" i="26"/>
  <c r="A8" i="26"/>
  <c r="L9" i="36"/>
  <c r="F8" i="26" s="1"/>
  <c r="F14" i="33" s="1"/>
  <c r="K9" i="36"/>
  <c r="J9" i="36"/>
  <c r="I9" i="36"/>
  <c r="C8" i="26" s="1"/>
  <c r="H9" i="36"/>
  <c r="B8" i="26" s="1"/>
  <c r="F9" i="36"/>
  <c r="E9" i="36"/>
  <c r="P42" i="56"/>
  <c r="O42" i="56"/>
  <c r="N42" i="56"/>
  <c r="M42" i="56"/>
  <c r="L42" i="56"/>
  <c r="K42" i="56"/>
  <c r="J42" i="56"/>
  <c r="I42" i="56"/>
  <c r="H42" i="56"/>
  <c r="G42" i="56"/>
  <c r="F42" i="56"/>
  <c r="P41" i="56"/>
  <c r="O41" i="56"/>
  <c r="N41" i="56"/>
  <c r="M41" i="56"/>
  <c r="L41" i="56"/>
  <c r="K41" i="56"/>
  <c r="J41" i="56"/>
  <c r="I41" i="56"/>
  <c r="H41" i="56"/>
  <c r="G41" i="56"/>
  <c r="F41" i="56"/>
  <c r="P40" i="56"/>
  <c r="O40" i="56"/>
  <c r="N40" i="56"/>
  <c r="M40" i="56"/>
  <c r="L40" i="56"/>
  <c r="K40" i="56"/>
  <c r="J40" i="56"/>
  <c r="I40" i="56"/>
  <c r="H40" i="56"/>
  <c r="G40" i="56"/>
  <c r="F40" i="56"/>
  <c r="P39" i="56"/>
  <c r="O39" i="56"/>
  <c r="N39" i="56"/>
  <c r="M39" i="56"/>
  <c r="L39" i="56"/>
  <c r="K39" i="56"/>
  <c r="J39" i="56"/>
  <c r="I39" i="56"/>
  <c r="H39" i="56"/>
  <c r="G39" i="56"/>
  <c r="F39" i="56"/>
  <c r="P38" i="56"/>
  <c r="O38" i="56"/>
  <c r="N38" i="56"/>
  <c r="M38" i="56"/>
  <c r="L38" i="56"/>
  <c r="K38" i="56"/>
  <c r="J38" i="56"/>
  <c r="I38" i="56"/>
  <c r="H38" i="56"/>
  <c r="G38" i="56"/>
  <c r="F38" i="56"/>
  <c r="P37" i="56"/>
  <c r="O37" i="56"/>
  <c r="N37" i="56"/>
  <c r="M37" i="56"/>
  <c r="L37" i="56"/>
  <c r="K37" i="56"/>
  <c r="J37" i="56"/>
  <c r="I37" i="56"/>
  <c r="H37" i="56"/>
  <c r="G37" i="56"/>
  <c r="F37" i="56"/>
  <c r="P36" i="56"/>
  <c r="O36" i="56"/>
  <c r="N36" i="56"/>
  <c r="M36" i="56"/>
  <c r="L36" i="56"/>
  <c r="K36" i="56"/>
  <c r="J36" i="56"/>
  <c r="I36" i="56"/>
  <c r="H36" i="56"/>
  <c r="G36" i="56"/>
  <c r="F36" i="56"/>
  <c r="P35" i="56"/>
  <c r="O35" i="56"/>
  <c r="N35" i="56"/>
  <c r="M35" i="56"/>
  <c r="L35" i="56"/>
  <c r="K35" i="56"/>
  <c r="J35" i="56"/>
  <c r="I35" i="56"/>
  <c r="H35" i="56"/>
  <c r="G35" i="56"/>
  <c r="F35" i="56"/>
  <c r="P34" i="56"/>
  <c r="O34" i="56"/>
  <c r="N34" i="56"/>
  <c r="M34" i="56"/>
  <c r="L34" i="56"/>
  <c r="K34" i="56"/>
  <c r="J34" i="56"/>
  <c r="I34" i="56"/>
  <c r="H34" i="56"/>
  <c r="G34" i="56"/>
  <c r="F34" i="56"/>
  <c r="P33" i="56"/>
  <c r="O33" i="56"/>
  <c r="N33" i="56"/>
  <c r="M33" i="56"/>
  <c r="L33" i="56"/>
  <c r="K33" i="56"/>
  <c r="J33" i="56"/>
  <c r="I33" i="56"/>
  <c r="H33" i="56"/>
  <c r="G33" i="56"/>
  <c r="F33" i="56"/>
  <c r="P32" i="56"/>
  <c r="O32" i="56"/>
  <c r="N32" i="56"/>
  <c r="M32" i="56"/>
  <c r="L32" i="56"/>
  <c r="K32" i="56"/>
  <c r="J32" i="56"/>
  <c r="I32" i="56"/>
  <c r="H32" i="56"/>
  <c r="G32" i="56"/>
  <c r="F32" i="56"/>
  <c r="P31" i="56"/>
  <c r="O31" i="56"/>
  <c r="N31" i="56"/>
  <c r="M31" i="56"/>
  <c r="L31" i="56"/>
  <c r="K31" i="56"/>
  <c r="J31" i="56"/>
  <c r="I31" i="56"/>
  <c r="H31" i="56"/>
  <c r="G31" i="56"/>
  <c r="F31" i="56"/>
  <c r="P28" i="56"/>
  <c r="O28" i="56"/>
  <c r="N28" i="56"/>
  <c r="M28" i="56"/>
  <c r="L28" i="56"/>
  <c r="K28" i="56"/>
  <c r="J28" i="56"/>
  <c r="I28" i="56"/>
  <c r="H28" i="56"/>
  <c r="G28" i="56"/>
  <c r="F28" i="56"/>
  <c r="P27" i="56"/>
  <c r="O27" i="56"/>
  <c r="N27" i="56"/>
  <c r="M27" i="56"/>
  <c r="L27" i="56"/>
  <c r="K27" i="56"/>
  <c r="J27" i="56"/>
  <c r="I27" i="56"/>
  <c r="H27" i="56"/>
  <c r="G27" i="56"/>
  <c r="F27" i="56"/>
  <c r="P26" i="56"/>
  <c r="O26" i="56"/>
  <c r="N26" i="56"/>
  <c r="M26" i="56"/>
  <c r="L26" i="56"/>
  <c r="K26" i="56"/>
  <c r="J26" i="56"/>
  <c r="I26" i="56"/>
  <c r="H26" i="56"/>
  <c r="G26" i="56"/>
  <c r="F26" i="56"/>
  <c r="P25" i="56"/>
  <c r="O25" i="56"/>
  <c r="N25" i="56"/>
  <c r="M25" i="56"/>
  <c r="L25" i="56"/>
  <c r="K25" i="56"/>
  <c r="J25" i="56"/>
  <c r="I25" i="56"/>
  <c r="H25" i="56"/>
  <c r="G25" i="56"/>
  <c r="F25" i="56"/>
  <c r="P24" i="56"/>
  <c r="O24" i="56"/>
  <c r="N24" i="56"/>
  <c r="M24" i="56"/>
  <c r="L24" i="56"/>
  <c r="K24" i="56"/>
  <c r="J24" i="56"/>
  <c r="I24" i="56"/>
  <c r="H24" i="56"/>
  <c r="G24" i="56"/>
  <c r="F24" i="56"/>
  <c r="P23" i="56"/>
  <c r="O23" i="56"/>
  <c r="N23" i="56"/>
  <c r="M23" i="56"/>
  <c r="L23" i="56"/>
  <c r="K23" i="56"/>
  <c r="J23" i="56"/>
  <c r="I23" i="56"/>
  <c r="H23" i="56"/>
  <c r="G23" i="56"/>
  <c r="F23" i="56"/>
  <c r="P22" i="56"/>
  <c r="O22" i="56"/>
  <c r="N22" i="56"/>
  <c r="M22" i="56"/>
  <c r="L22" i="56"/>
  <c r="K22" i="56"/>
  <c r="J22" i="56"/>
  <c r="I22" i="56"/>
  <c r="H22" i="56"/>
  <c r="G22" i="56"/>
  <c r="F22" i="56"/>
  <c r="P21" i="56"/>
  <c r="O21" i="56"/>
  <c r="N21" i="56"/>
  <c r="M21" i="56"/>
  <c r="L21" i="56"/>
  <c r="K21" i="56"/>
  <c r="J21" i="56"/>
  <c r="I21" i="56"/>
  <c r="H21" i="56"/>
  <c r="G21" i="56"/>
  <c r="F21" i="56"/>
  <c r="P20" i="56"/>
  <c r="O20" i="56"/>
  <c r="N20" i="56"/>
  <c r="M20" i="56"/>
  <c r="L20" i="56"/>
  <c r="K20" i="56"/>
  <c r="J20" i="56"/>
  <c r="I20" i="56"/>
  <c r="H20" i="56"/>
  <c r="G20" i="56"/>
  <c r="F20" i="56"/>
  <c r="P19" i="56"/>
  <c r="O19" i="56"/>
  <c r="N19" i="56"/>
  <c r="M19" i="56"/>
  <c r="L19" i="56"/>
  <c r="K19" i="56"/>
  <c r="J19" i="56"/>
  <c r="I19" i="56"/>
  <c r="H19" i="56"/>
  <c r="G19" i="56"/>
  <c r="F19" i="56"/>
  <c r="P18" i="56"/>
  <c r="O18" i="56"/>
  <c r="N18" i="56"/>
  <c r="M18" i="56"/>
  <c r="L18" i="56"/>
  <c r="K18" i="56"/>
  <c r="J18" i="56"/>
  <c r="I18" i="56"/>
  <c r="H18" i="56"/>
  <c r="G18" i="56"/>
  <c r="F18" i="56"/>
  <c r="P17" i="56"/>
  <c r="O17" i="56"/>
  <c r="N17" i="56"/>
  <c r="M17" i="56"/>
  <c r="L17" i="56"/>
  <c r="K17" i="56"/>
  <c r="J17" i="56"/>
  <c r="I17" i="56"/>
  <c r="H17" i="56"/>
  <c r="G17" i="56"/>
  <c r="F17" i="56"/>
  <c r="P16" i="56"/>
  <c r="O16" i="56"/>
  <c r="N16" i="56"/>
  <c r="M16" i="56"/>
  <c r="L16" i="56"/>
  <c r="K16" i="56"/>
  <c r="J16" i="56"/>
  <c r="I16" i="56"/>
  <c r="H16" i="56"/>
  <c r="G16" i="56"/>
  <c r="F16" i="56"/>
  <c r="P15" i="56"/>
  <c r="O15" i="56"/>
  <c r="N15" i="56"/>
  <c r="M15" i="56"/>
  <c r="L15" i="56"/>
  <c r="K15" i="56"/>
  <c r="J15" i="56"/>
  <c r="I15" i="56"/>
  <c r="H15" i="56"/>
  <c r="G15" i="56"/>
  <c r="F15" i="56"/>
  <c r="P14" i="56"/>
  <c r="O14" i="56"/>
  <c r="N14" i="56"/>
  <c r="M14" i="56"/>
  <c r="L14" i="56"/>
  <c r="K14" i="56"/>
  <c r="J14" i="56"/>
  <c r="I14" i="56"/>
  <c r="H14" i="56"/>
  <c r="G14" i="56"/>
  <c r="F14" i="56"/>
  <c r="P13" i="56"/>
  <c r="O13" i="56"/>
  <c r="N13" i="56"/>
  <c r="M13" i="56"/>
  <c r="L13" i="56"/>
  <c r="K13" i="56"/>
  <c r="J13" i="56"/>
  <c r="I13" i="56"/>
  <c r="H13" i="56"/>
  <c r="G13" i="56"/>
  <c r="F13" i="56"/>
  <c r="P12" i="56"/>
  <c r="O12" i="56"/>
  <c r="N12" i="56"/>
  <c r="M12" i="56"/>
  <c r="L12" i="56"/>
  <c r="K12" i="56"/>
  <c r="J12" i="56"/>
  <c r="I12" i="56"/>
  <c r="H12" i="56"/>
  <c r="G12" i="56"/>
  <c r="F12" i="56"/>
  <c r="P11" i="56"/>
  <c r="O11" i="56"/>
  <c r="N11" i="56"/>
  <c r="M11" i="56"/>
  <c r="L11" i="56"/>
  <c r="K11" i="56"/>
  <c r="J11" i="56"/>
  <c r="I11" i="56"/>
  <c r="H11" i="56"/>
  <c r="G11" i="56"/>
  <c r="F11" i="56"/>
  <c r="P10" i="56"/>
  <c r="O10" i="56"/>
  <c r="N10" i="56"/>
  <c r="M10" i="56"/>
  <c r="L10" i="56"/>
  <c r="K10" i="56"/>
  <c r="J10" i="56"/>
  <c r="I10" i="56"/>
  <c r="H10" i="56"/>
  <c r="G10" i="56"/>
  <c r="F10" i="56"/>
  <c r="P9" i="56"/>
  <c r="O9" i="56"/>
  <c r="N9" i="56"/>
  <c r="M9" i="56"/>
  <c r="L9" i="56"/>
  <c r="K9" i="56"/>
  <c r="J9" i="56"/>
  <c r="I9" i="56"/>
  <c r="H9" i="56"/>
  <c r="G9" i="56"/>
  <c r="F9" i="56"/>
  <c r="P8" i="56"/>
  <c r="O8" i="56"/>
  <c r="N8" i="56"/>
  <c r="M8" i="56"/>
  <c r="L8" i="56"/>
  <c r="K8" i="56"/>
  <c r="J8" i="56"/>
  <c r="I8" i="56"/>
  <c r="H8" i="56"/>
  <c r="G8" i="56"/>
  <c r="F8" i="56"/>
  <c r="A3" i="14"/>
  <c r="D7" i="56"/>
  <c r="E7" i="56" s="1"/>
  <c r="F7" i="56" s="1"/>
  <c r="G7" i="56" s="1"/>
  <c r="H7" i="56" s="1"/>
  <c r="I7" i="56" s="1"/>
  <c r="J7" i="56" s="1"/>
  <c r="K7" i="56" s="1"/>
  <c r="L7" i="56" s="1"/>
  <c r="M7" i="56" s="1"/>
  <c r="N7" i="56" s="1"/>
  <c r="O7" i="56" s="1"/>
  <c r="P7" i="56" s="1"/>
  <c r="Q7" i="56" s="1"/>
  <c r="R7" i="56" s="1"/>
  <c r="S7" i="56" s="1"/>
  <c r="V9" i="30"/>
  <c r="V10" i="30" s="1"/>
  <c r="V11" i="30" s="1"/>
  <c r="V12" i="30" s="1"/>
  <c r="V13" i="30" s="1"/>
  <c r="V14" i="30" s="1"/>
  <c r="V15" i="30" s="1"/>
  <c r="V16" i="30" s="1"/>
  <c r="V17" i="30" s="1"/>
  <c r="V18" i="30" s="1"/>
  <c r="V19" i="30" s="1"/>
  <c r="V20" i="30" s="1"/>
  <c r="V21" i="30" s="1"/>
  <c r="V22" i="30" s="1"/>
  <c r="V23" i="30" s="1"/>
  <c r="V24" i="30" s="1"/>
  <c r="V25" i="30" s="1"/>
  <c r="V26" i="30" s="1"/>
  <c r="V27" i="30" s="1"/>
  <c r="V28" i="30" s="1"/>
  <c r="V29" i="30" s="1"/>
  <c r="V30" i="30" s="1"/>
  <c r="V31" i="30" s="1"/>
  <c r="V32" i="30" s="1"/>
  <c r="V33" i="30" s="1"/>
  <c r="V34" i="30" s="1"/>
  <c r="V35" i="30" s="1"/>
  <c r="V36" i="30" s="1"/>
  <c r="V37" i="30" s="1"/>
  <c r="V38" i="30" s="1"/>
  <c r="V39" i="30" s="1"/>
  <c r="V40" i="30" s="1"/>
  <c r="V41" i="30" s="1"/>
  <c r="V42" i="30" s="1"/>
  <c r="V43" i="30" s="1"/>
  <c r="V44" i="30" s="1"/>
  <c r="V45" i="30" s="1"/>
  <c r="V46" i="30" s="1"/>
  <c r="V47" i="30" s="1"/>
  <c r="V48" i="30" s="1"/>
  <c r="V49" i="30" s="1"/>
  <c r="V50" i="30" s="1"/>
  <c r="V51" i="30" s="1"/>
  <c r="V52" i="30" s="1"/>
  <c r="V53" i="30" s="1"/>
  <c r="V54" i="30" s="1"/>
  <c r="V55" i="30" s="1"/>
  <c r="V56" i="30" s="1"/>
  <c r="V57" i="30" s="1"/>
  <c r="V58" i="30" s="1"/>
  <c r="V59" i="30" s="1"/>
  <c r="V60" i="30" s="1"/>
  <c r="V61" i="30" s="1"/>
  <c r="V62" i="30" s="1"/>
  <c r="V63" i="30" s="1"/>
  <c r="V64" i="30" s="1"/>
  <c r="V65" i="30" s="1"/>
  <c r="V66" i="30" s="1"/>
  <c r="V67" i="30" s="1"/>
  <c r="V68" i="30" s="1"/>
  <c r="V69" i="30" s="1"/>
  <c r="V70" i="30" s="1"/>
  <c r="V71" i="30" s="1"/>
  <c r="V72" i="30" s="1"/>
  <c r="V73" i="30" s="1"/>
  <c r="V74" i="30" s="1"/>
  <c r="V75" i="30" s="1"/>
  <c r="V76" i="30" s="1"/>
  <c r="V77" i="30" s="1"/>
  <c r="V78" i="30" s="1"/>
  <c r="V79" i="30" s="1"/>
  <c r="V80" i="30" s="1"/>
  <c r="V81" i="30" s="1"/>
  <c r="V82" i="30" s="1"/>
  <c r="V83" i="30" s="1"/>
  <c r="V84" i="30" s="1"/>
  <c r="V85" i="30" s="1"/>
  <c r="V86" i="30" s="1"/>
  <c r="V87" i="30" s="1"/>
  <c r="V88" i="30" s="1"/>
  <c r="V89" i="30" s="1"/>
  <c r="V90" i="30" s="1"/>
  <c r="V91" i="30" s="1"/>
  <c r="V92" i="30" s="1"/>
  <c r="V93" i="30" s="1"/>
  <c r="V94" i="30" s="1"/>
  <c r="V95" i="30" s="1"/>
  <c r="V96" i="30" s="1"/>
  <c r="V97" i="30" s="1"/>
  <c r="V98" i="30" s="1"/>
  <c r="V99" i="30" s="1"/>
  <c r="V100" i="30" s="1"/>
  <c r="V101" i="30" s="1"/>
  <c r="V102" i="30" s="1"/>
  <c r="V103" i="30" s="1"/>
  <c r="V104" i="30" s="1"/>
  <c r="V105" i="30" s="1"/>
  <c r="V106" i="30" s="1"/>
  <c r="V107" i="30" s="1"/>
  <c r="V108" i="30" s="1"/>
  <c r="V109" i="30" s="1"/>
  <c r="V110" i="30" s="1"/>
  <c r="V111" i="30" s="1"/>
  <c r="V112" i="30" s="1"/>
  <c r="V113" i="30" s="1"/>
  <c r="V114" i="30" s="1"/>
  <c r="V115" i="30" s="1"/>
  <c r="V116" i="30" s="1"/>
  <c r="V117" i="30" s="1"/>
  <c r="V118" i="30" s="1"/>
  <c r="V156" i="30" s="1"/>
  <c r="V157" i="30" s="1"/>
  <c r="V158" i="30" s="1"/>
  <c r="V159" i="30" s="1"/>
  <c r="V160" i="30" s="1"/>
  <c r="V161" i="30" s="1"/>
  <c r="V162" i="30" s="1"/>
  <c r="V163" i="30" s="1"/>
  <c r="V164" i="30" s="1"/>
  <c r="V165" i="30" s="1"/>
  <c r="V166" i="30" s="1"/>
  <c r="V167" i="30" s="1"/>
  <c r="V168" i="30" s="1"/>
  <c r="V169" i="30" s="1"/>
  <c r="V170" i="30" s="1"/>
  <c r="V171" i="30" s="1"/>
  <c r="V172" i="30" s="1"/>
  <c r="V173" i="30" s="1"/>
  <c r="V174" i="30" s="1"/>
  <c r="V175" i="30" s="1"/>
  <c r="V176" i="30" s="1"/>
  <c r="V177" i="30" s="1"/>
  <c r="V178" i="30" s="1"/>
  <c r="V179" i="30" s="1"/>
  <c r="V180" i="30" s="1"/>
  <c r="V181" i="30" s="1"/>
  <c r="V182" i="30" s="1"/>
  <c r="V183" i="30" s="1"/>
  <c r="V184" i="30" s="1"/>
  <c r="V185" i="30" s="1"/>
  <c r="V186" i="30" s="1"/>
  <c r="V187" i="30" s="1"/>
  <c r="V188" i="30" s="1"/>
  <c r="V189" i="30" s="1"/>
  <c r="V190" i="30" s="1"/>
  <c r="V191" i="30" s="1"/>
  <c r="V192" i="30" s="1"/>
  <c r="V193" i="30" s="1"/>
  <c r="V194" i="30" s="1"/>
  <c r="V195" i="30" s="1"/>
  <c r="V196" i="30" s="1"/>
  <c r="V197" i="30" s="1"/>
  <c r="V198" i="30" s="1"/>
  <c r="V199" i="30" s="1"/>
  <c r="V200" i="30" s="1"/>
  <c r="V201" i="30" s="1"/>
  <c r="V202" i="30" s="1"/>
  <c r="V203" i="30" s="1"/>
  <c r="V204" i="30" s="1"/>
  <c r="V205" i="30" s="1"/>
  <c r="V206" i="30" s="1"/>
  <c r="V207" i="30" s="1"/>
  <c r="V208" i="30" s="1"/>
  <c r="V209" i="30" s="1"/>
  <c r="V210" i="30" s="1"/>
  <c r="V211" i="30" s="1"/>
  <c r="V212" i="30" s="1"/>
  <c r="V213" i="30" s="1"/>
  <c r="V214" i="30" s="1"/>
  <c r="V215" i="30" s="1"/>
  <c r="V216" i="30" s="1"/>
  <c r="V217" i="30" s="1"/>
  <c r="V218" i="30" s="1"/>
  <c r="V219" i="30" s="1"/>
  <c r="V220" i="30" s="1"/>
  <c r="V221" i="30" s="1"/>
  <c r="V222" i="30" s="1"/>
  <c r="V223" i="30" s="1"/>
  <c r="V224" i="30" s="1"/>
  <c r="V225" i="30" s="1"/>
  <c r="V226" i="30" s="1"/>
  <c r="V227" i="30" s="1"/>
  <c r="V228" i="30" s="1"/>
  <c r="V229" i="30" s="1"/>
  <c r="U228" i="30"/>
  <c r="U214" i="30"/>
  <c r="U191" i="30"/>
  <c r="U177" i="30"/>
  <c r="U117" i="30"/>
  <c r="U103" i="30"/>
  <c r="U80" i="30"/>
  <c r="U66" i="30"/>
  <c r="U43" i="30"/>
  <c r="U29" i="30"/>
  <c r="U191" i="56"/>
  <c r="U177" i="56"/>
  <c r="U154" i="56"/>
  <c r="U140" i="56"/>
  <c r="U117" i="56"/>
  <c r="U103" i="56"/>
  <c r="U80" i="56"/>
  <c r="U66" i="56"/>
  <c r="U43" i="56"/>
  <c r="U29" i="56"/>
  <c r="V8" i="56"/>
  <c r="V9" i="56" s="1"/>
  <c r="V10" i="56" s="1"/>
  <c r="V11" i="56" s="1"/>
  <c r="V12" i="56" s="1"/>
  <c r="V13" i="56" s="1"/>
  <c r="V14" i="56" s="1"/>
  <c r="V15" i="56" s="1"/>
  <c r="V16" i="56" s="1"/>
  <c r="V17" i="56" s="1"/>
  <c r="V18" i="56" s="1"/>
  <c r="V19" i="56" s="1"/>
  <c r="V20" i="56" s="1"/>
  <c r="V21" i="56" s="1"/>
  <c r="V22" i="56" s="1"/>
  <c r="V23" i="56" s="1"/>
  <c r="V24" i="56" s="1"/>
  <c r="V25" i="56" s="1"/>
  <c r="V26" i="56" s="1"/>
  <c r="V27" i="56" s="1"/>
  <c r="V28" i="56" s="1"/>
  <c r="V29" i="56" s="1"/>
  <c r="V30" i="56" s="1"/>
  <c r="V31" i="56" s="1"/>
  <c r="V32" i="56" s="1"/>
  <c r="V33" i="56" s="1"/>
  <c r="V34" i="56" s="1"/>
  <c r="V35" i="56" s="1"/>
  <c r="V36" i="56" s="1"/>
  <c r="V37" i="56" s="1"/>
  <c r="V38" i="56" s="1"/>
  <c r="V39" i="56" s="1"/>
  <c r="V40" i="56" s="1"/>
  <c r="V41" i="56" s="1"/>
  <c r="V42" i="56" s="1"/>
  <c r="V43" i="56" s="1"/>
  <c r="V44" i="56" s="1"/>
  <c r="V45" i="56" s="1"/>
  <c r="V46" i="56" s="1"/>
  <c r="V47" i="56" s="1"/>
  <c r="V48" i="56" s="1"/>
  <c r="V49" i="56" s="1"/>
  <c r="V50" i="56" s="1"/>
  <c r="V51" i="56" s="1"/>
  <c r="V52" i="56" s="1"/>
  <c r="V53" i="56" s="1"/>
  <c r="V54" i="56" s="1"/>
  <c r="V55" i="56" s="1"/>
  <c r="V56" i="56" s="1"/>
  <c r="V57" i="56" s="1"/>
  <c r="V58" i="56" s="1"/>
  <c r="V59" i="56" s="1"/>
  <c r="V60" i="56" s="1"/>
  <c r="V61" i="56" s="1"/>
  <c r="V62" i="56" s="1"/>
  <c r="V63" i="56" s="1"/>
  <c r="V64" i="56" s="1"/>
  <c r="V65" i="56" s="1"/>
  <c r="V66" i="56" s="1"/>
  <c r="D7" i="30"/>
  <c r="E7" i="30" s="1"/>
  <c r="F7" i="30" s="1"/>
  <c r="G7" i="30" s="1"/>
  <c r="H7" i="30" s="1"/>
  <c r="I7" i="30" s="1"/>
  <c r="J7" i="30" s="1"/>
  <c r="K7" i="30" s="1"/>
  <c r="L7" i="30" s="1"/>
  <c r="M7" i="30" s="1"/>
  <c r="N7" i="30" s="1"/>
  <c r="O7" i="30" s="1"/>
  <c r="P7" i="30" s="1"/>
  <c r="Q7" i="30" s="1"/>
  <c r="R7" i="30" s="1"/>
  <c r="S7" i="30" s="1"/>
  <c r="N19" i="33" l="1"/>
  <c r="L22" i="14"/>
  <c r="L27" i="14"/>
  <c r="C26" i="33"/>
  <c r="D26" i="33"/>
  <c r="B26" i="33"/>
  <c r="G33" i="44"/>
  <c r="G34" i="44" s="1"/>
  <c r="C33" i="44"/>
  <c r="C34" i="44" s="1"/>
  <c r="F33" i="44"/>
  <c r="F34" i="44" s="1"/>
  <c r="F36" i="44" s="1"/>
  <c r="F37" i="44" s="1"/>
  <c r="F39" i="44" s="1"/>
  <c r="F41" i="44" s="1"/>
  <c r="E33" i="44"/>
  <c r="E34" i="44" s="1"/>
  <c r="E36" i="44" s="1"/>
  <c r="E37" i="44" s="1"/>
  <c r="E39" i="44" s="1"/>
  <c r="E41" i="44" s="1"/>
  <c r="V17" i="72"/>
  <c r="T10" i="72"/>
  <c r="U10" i="72"/>
  <c r="T17" i="72"/>
  <c r="D8" i="26"/>
  <c r="D14" i="33" s="1"/>
  <c r="M21" i="33"/>
  <c r="K36" i="60"/>
  <c r="K38" i="60" s="1"/>
  <c r="D33" i="44"/>
  <c r="D34" i="44" s="1"/>
  <c r="D36" i="44" s="1"/>
  <c r="D37" i="44" s="1"/>
  <c r="D39" i="44" s="1"/>
  <c r="D41" i="44" s="1"/>
  <c r="K21" i="33"/>
  <c r="K17" i="33"/>
  <c r="R10" i="72"/>
  <c r="C36" i="44"/>
  <c r="C37" i="44" s="1"/>
  <c r="C39" i="44" s="1"/>
  <c r="C41" i="44" s="1"/>
  <c r="G36" i="44"/>
  <c r="G37" i="44" s="1"/>
  <c r="G39" i="44" s="1"/>
  <c r="G41" i="44" s="1"/>
  <c r="A17" i="33"/>
  <c r="A21" i="33"/>
  <c r="A14" i="33"/>
  <c r="A18" i="33"/>
  <c r="A23" i="33"/>
  <c r="A27" i="33"/>
  <c r="A15" i="33"/>
  <c r="A19" i="33"/>
  <c r="A24" i="33"/>
  <c r="A26" i="33"/>
  <c r="A20" i="33"/>
  <c r="A25" i="33"/>
  <c r="I36" i="60"/>
  <c r="I38" i="60" s="1"/>
  <c r="E8" i="26"/>
  <c r="B14" i="33"/>
  <c r="N14" i="33" s="1"/>
  <c r="N11" i="26"/>
  <c r="E17" i="33"/>
  <c r="M17" i="33" s="1"/>
  <c r="N13" i="26"/>
  <c r="D19" i="33"/>
  <c r="L19" i="33" s="1"/>
  <c r="M19" i="33"/>
  <c r="J17" i="33"/>
  <c r="O14" i="26"/>
  <c r="M14" i="26"/>
  <c r="D20" i="33"/>
  <c r="L20" i="33" s="1"/>
  <c r="L15" i="26"/>
  <c r="B21" i="33"/>
  <c r="N21" i="33" s="1"/>
  <c r="P10" i="72"/>
  <c r="Q17" i="72"/>
  <c r="AA22" i="26"/>
  <c r="F26" i="33"/>
  <c r="N26" i="33" s="1"/>
  <c r="C14" i="33"/>
  <c r="M20" i="33"/>
  <c r="M11" i="26"/>
  <c r="L14" i="26"/>
  <c r="B20" i="33"/>
  <c r="L21" i="33"/>
  <c r="P17" i="72"/>
  <c r="A5" i="67"/>
  <c r="A13" i="67"/>
  <c r="A11" i="67" s="1"/>
  <c r="A16" i="33"/>
  <c r="L21" i="26"/>
  <c r="O21" i="26"/>
  <c r="N20" i="26"/>
  <c r="L20" i="26"/>
  <c r="O11" i="26"/>
  <c r="N19" i="26"/>
  <c r="M21" i="26"/>
  <c r="O15" i="26"/>
  <c r="N14" i="26"/>
  <c r="L19" i="26"/>
  <c r="L11" i="26"/>
  <c r="M15" i="26"/>
  <c r="N15" i="26"/>
  <c r="J36" i="60"/>
  <c r="J38" i="60" s="1"/>
  <c r="C13" i="26"/>
  <c r="O13" i="26"/>
  <c r="N10" i="26"/>
  <c r="L10" i="26"/>
  <c r="O10" i="26"/>
  <c r="O9" i="26"/>
  <c r="M9" i="26"/>
  <c r="L9" i="26"/>
  <c r="M22" i="26"/>
  <c r="W22" i="26"/>
  <c r="L22" i="26"/>
  <c r="S10" i="72"/>
  <c r="R17" i="72"/>
  <c r="U17" i="72"/>
  <c r="E22" i="26"/>
  <c r="Q10" i="72"/>
  <c r="V10" i="72"/>
  <c r="S17" i="72"/>
  <c r="P25" i="72"/>
  <c r="T25" i="72"/>
  <c r="Y22" i="26"/>
  <c r="X22" i="26"/>
  <c r="Q25" i="72"/>
  <c r="S25" i="72"/>
  <c r="U25" i="72"/>
  <c r="E36" i="60"/>
  <c r="E38" i="60" s="1"/>
  <c r="C36" i="60"/>
  <c r="C38" i="60" s="1"/>
  <c r="G36" i="60"/>
  <c r="G38" i="60" s="1"/>
  <c r="F36" i="60"/>
  <c r="F38" i="60" s="1"/>
  <c r="D36" i="60"/>
  <c r="D38" i="60" s="1"/>
  <c r="H36" i="60"/>
  <c r="H38" i="60" s="1"/>
  <c r="E11" i="44"/>
  <c r="F11" i="44"/>
  <c r="V67" i="56"/>
  <c r="V68" i="56" s="1"/>
  <c r="V69" i="56" s="1"/>
  <c r="V70" i="56" s="1"/>
  <c r="V71" i="56" s="1"/>
  <c r="V72" i="56" s="1"/>
  <c r="V73" i="56" s="1"/>
  <c r="V74" i="56" s="1"/>
  <c r="V75" i="56" s="1"/>
  <c r="V76" i="56" s="1"/>
  <c r="V77" i="56" s="1"/>
  <c r="V78" i="56" s="1"/>
  <c r="V79" i="56" s="1"/>
  <c r="V80" i="56" s="1"/>
  <c r="K26" i="33" l="1"/>
  <c r="J20" i="33"/>
  <c r="G20" i="33"/>
  <c r="N20" i="33"/>
  <c r="L31" i="14"/>
  <c r="I22" i="14"/>
  <c r="J22" i="14"/>
  <c r="U22" i="14" s="1"/>
  <c r="J31" i="14"/>
  <c r="U31" i="14" s="1"/>
  <c r="K27" i="14"/>
  <c r="V27" i="14" s="1"/>
  <c r="K31" i="14"/>
  <c r="I27" i="14"/>
  <c r="K22" i="14"/>
  <c r="V22" i="14" s="1"/>
  <c r="J27" i="14"/>
  <c r="U27" i="14" s="1"/>
  <c r="I31" i="14"/>
  <c r="E26" i="33"/>
  <c r="L26" i="33" s="1"/>
  <c r="J26" i="33"/>
  <c r="J21" i="33"/>
  <c r="G21" i="33"/>
  <c r="G17" i="33"/>
  <c r="D12" i="26"/>
  <c r="D17" i="26" s="1"/>
  <c r="B12" i="26"/>
  <c r="B17" i="26" s="1"/>
  <c r="E12" i="26"/>
  <c r="E18" i="33" s="1"/>
  <c r="C12" i="26"/>
  <c r="C17" i="26" s="1"/>
  <c r="L17" i="33"/>
  <c r="M8" i="26"/>
  <c r="F12" i="26"/>
  <c r="F18" i="33" s="1"/>
  <c r="J14" i="33"/>
  <c r="D18" i="33"/>
  <c r="L8" i="26"/>
  <c r="K14" i="33"/>
  <c r="K20" i="33"/>
  <c r="N8" i="26"/>
  <c r="E14" i="33"/>
  <c r="G14" i="33" s="1"/>
  <c r="O8" i="26"/>
  <c r="M13" i="26"/>
  <c r="C19" i="33"/>
  <c r="G19" i="33" s="1"/>
  <c r="L13" i="26"/>
  <c r="D40" i="44"/>
  <c r="M10" i="26"/>
  <c r="O22" i="26"/>
  <c r="Z22" i="26"/>
  <c r="N22" i="26"/>
  <c r="F40" i="44"/>
  <c r="E40" i="44"/>
  <c r="G40" i="44"/>
  <c r="C40" i="44"/>
  <c r="V81" i="56"/>
  <c r="V82" i="56" s="1"/>
  <c r="V83" i="56" s="1"/>
  <c r="V84" i="56" s="1"/>
  <c r="V85" i="56" s="1"/>
  <c r="V86" i="56" s="1"/>
  <c r="V87" i="56" s="1"/>
  <c r="V88" i="56" s="1"/>
  <c r="V89" i="56" s="1"/>
  <c r="V90" i="56" s="1"/>
  <c r="V91" i="56" s="1"/>
  <c r="V92" i="56" s="1"/>
  <c r="V93" i="56" s="1"/>
  <c r="V94" i="56" s="1"/>
  <c r="V95" i="56" s="1"/>
  <c r="V96" i="56" s="1"/>
  <c r="V97" i="56" s="1"/>
  <c r="V98" i="56" s="1"/>
  <c r="V99" i="56" s="1"/>
  <c r="V100" i="56" s="1"/>
  <c r="V101" i="56" s="1"/>
  <c r="V102" i="56" s="1"/>
  <c r="V103" i="56" s="1"/>
  <c r="T31" i="14" l="1"/>
  <c r="S31" i="14"/>
  <c r="T22" i="14"/>
  <c r="S22" i="14"/>
  <c r="T27" i="14"/>
  <c r="S27" i="14"/>
  <c r="V31" i="14"/>
  <c r="M26" i="33"/>
  <c r="G26" i="33"/>
  <c r="C18" i="33"/>
  <c r="N12" i="26"/>
  <c r="E17" i="26"/>
  <c r="M12" i="26"/>
  <c r="L12" i="26"/>
  <c r="B18" i="33"/>
  <c r="F13" i="33"/>
  <c r="M18" i="33"/>
  <c r="F17" i="26"/>
  <c r="O12" i="26"/>
  <c r="K19" i="33"/>
  <c r="J19" i="33"/>
  <c r="L18" i="33"/>
  <c r="D13" i="33"/>
  <c r="M14" i="33"/>
  <c r="E13" i="33"/>
  <c r="L14" i="33"/>
  <c r="C13" i="33"/>
  <c r="K18" i="33"/>
  <c r="V104" i="56"/>
  <c r="V105" i="56" s="1"/>
  <c r="V106" i="56" s="1"/>
  <c r="V107" i="56" s="1"/>
  <c r="V108" i="56" s="1"/>
  <c r="V109" i="56" s="1"/>
  <c r="V110" i="56" s="1"/>
  <c r="V111" i="56" s="1"/>
  <c r="V112" i="56" s="1"/>
  <c r="V113" i="56" s="1"/>
  <c r="V114" i="56" s="1"/>
  <c r="V115" i="56" s="1"/>
  <c r="V116" i="56" s="1"/>
  <c r="V117" i="56" s="1"/>
  <c r="G18" i="33" l="1"/>
  <c r="N18" i="33"/>
  <c r="J18" i="33"/>
  <c r="B13" i="33"/>
  <c r="G13" i="33" s="1"/>
  <c r="M13" i="33"/>
  <c r="K13" i="33"/>
  <c r="L13" i="33"/>
  <c r="V118" i="56"/>
  <c r="V119" i="56" s="1"/>
  <c r="V120" i="56" s="1"/>
  <c r="V121" i="56" s="1"/>
  <c r="V122" i="56" s="1"/>
  <c r="V123" i="56" s="1"/>
  <c r="V124" i="56" s="1"/>
  <c r="V125" i="56" s="1"/>
  <c r="V126" i="56" s="1"/>
  <c r="V127" i="56" s="1"/>
  <c r="V128" i="56" s="1"/>
  <c r="V129" i="56" s="1"/>
  <c r="V130" i="56" s="1"/>
  <c r="V131" i="56" s="1"/>
  <c r="V132" i="56" s="1"/>
  <c r="V133" i="56" s="1"/>
  <c r="V134" i="56" s="1"/>
  <c r="V135" i="56" s="1"/>
  <c r="V136" i="56" s="1"/>
  <c r="V137" i="56" s="1"/>
  <c r="V138" i="56" s="1"/>
  <c r="V139" i="56" s="1"/>
  <c r="V140" i="56" s="1"/>
  <c r="J13" i="33" l="1"/>
  <c r="N13" i="33"/>
  <c r="V141" i="56"/>
  <c r="V142" i="56" s="1"/>
  <c r="V143" i="56" s="1"/>
  <c r="V144" i="56" s="1"/>
  <c r="V145" i="56" s="1"/>
  <c r="V146" i="56" s="1"/>
  <c r="V147" i="56" s="1"/>
  <c r="V148" i="56" s="1"/>
  <c r="V149" i="56" s="1"/>
  <c r="V150" i="56" s="1"/>
  <c r="V151" i="56" s="1"/>
  <c r="V152" i="56" s="1"/>
  <c r="V153" i="56" s="1"/>
  <c r="V154" i="56" s="1"/>
  <c r="V155" i="56" l="1"/>
  <c r="V156" i="56" s="1"/>
  <c r="V157" i="56" s="1"/>
  <c r="V158" i="56" s="1"/>
  <c r="V159" i="56" s="1"/>
  <c r="V160" i="56" s="1"/>
  <c r="V161" i="56" s="1"/>
  <c r="V162" i="56" s="1"/>
  <c r="V163" i="56" s="1"/>
  <c r="V164" i="56" s="1"/>
  <c r="V165" i="56" s="1"/>
  <c r="V166" i="56" s="1"/>
  <c r="V167" i="56" s="1"/>
  <c r="V168" i="56" s="1"/>
  <c r="V169" i="56" s="1"/>
  <c r="V170" i="56" s="1"/>
  <c r="V171" i="56" s="1"/>
  <c r="V172" i="56" s="1"/>
  <c r="V173" i="56" s="1"/>
  <c r="V174" i="56" s="1"/>
  <c r="V175" i="56" s="1"/>
  <c r="V176" i="56" s="1"/>
  <c r="V177" i="56" s="1"/>
  <c r="V178" i="56" l="1"/>
  <c r="V179" i="56" s="1"/>
  <c r="V180" i="56" s="1"/>
  <c r="V181" i="56" s="1"/>
  <c r="V182" i="56" s="1"/>
  <c r="V183" i="56" s="1"/>
  <c r="V184" i="56" s="1"/>
  <c r="V185" i="56" s="1"/>
  <c r="V186" i="56" s="1"/>
  <c r="V187" i="56" s="1"/>
  <c r="V188" i="56" s="1"/>
  <c r="V189" i="56" s="1"/>
  <c r="V190" i="56" s="1"/>
  <c r="V191" i="56" s="1"/>
  <c r="A4" i="26" l="1"/>
  <c r="J10" i="33" l="1"/>
  <c r="K10" i="33" l="1"/>
  <c r="X8" i="26"/>
  <c r="X9" i="26"/>
  <c r="X10" i="26"/>
  <c r="X11" i="26"/>
  <c r="X12" i="26"/>
  <c r="X13" i="26"/>
  <c r="X14" i="26"/>
  <c r="X15" i="26"/>
  <c r="W8" i="26"/>
  <c r="W9" i="26"/>
  <c r="W10" i="26"/>
  <c r="W11" i="26"/>
  <c r="W12" i="26"/>
  <c r="W13" i="26"/>
  <c r="W14" i="26"/>
  <c r="W15" i="26"/>
  <c r="L10" i="33" l="1"/>
  <c r="M10" i="33" l="1"/>
  <c r="C29" i="30" l="1"/>
  <c r="F29" i="30"/>
  <c r="G29" i="30"/>
  <c r="H29" i="30"/>
  <c r="I29" i="30"/>
  <c r="K29" i="30"/>
  <c r="O29" i="30"/>
  <c r="P29" i="30"/>
  <c r="F66" i="30"/>
  <c r="G66" i="30"/>
  <c r="H66" i="30"/>
  <c r="I66" i="30"/>
  <c r="K66" i="30"/>
  <c r="O66" i="30"/>
  <c r="P66" i="30"/>
  <c r="F103" i="30"/>
  <c r="G103" i="30"/>
  <c r="H103" i="30"/>
  <c r="I103" i="30"/>
  <c r="K103" i="30"/>
  <c r="O103" i="30"/>
  <c r="P103" i="30"/>
  <c r="F177" i="30"/>
  <c r="G177" i="30"/>
  <c r="H177" i="30"/>
  <c r="I177" i="30"/>
  <c r="K177" i="30"/>
  <c r="O177" i="30"/>
  <c r="P177" i="30"/>
  <c r="F214" i="30"/>
  <c r="G214" i="30"/>
  <c r="H214" i="30"/>
  <c r="I214" i="30"/>
  <c r="K214" i="30"/>
  <c r="O214" i="30"/>
  <c r="P214" i="30"/>
  <c r="F66" i="56"/>
  <c r="G66" i="56"/>
  <c r="H66" i="56"/>
  <c r="I66" i="56"/>
  <c r="K66" i="56"/>
  <c r="O66" i="56"/>
  <c r="P66" i="56"/>
  <c r="F103" i="56"/>
  <c r="G103" i="56"/>
  <c r="H103" i="56"/>
  <c r="I103" i="56"/>
  <c r="K103" i="56"/>
  <c r="O103" i="56"/>
  <c r="P103" i="56"/>
  <c r="F140" i="56"/>
  <c r="G140" i="56"/>
  <c r="H140" i="56"/>
  <c r="I140" i="56"/>
  <c r="K140" i="56"/>
  <c r="O140" i="56"/>
  <c r="P140" i="56"/>
  <c r="D29" i="30"/>
  <c r="L29" i="30"/>
  <c r="C45" i="30"/>
  <c r="C46" i="30"/>
  <c r="C47" i="30"/>
  <c r="C49" i="30"/>
  <c r="C50" i="30"/>
  <c r="C51" i="30"/>
  <c r="C52" i="30"/>
  <c r="C54" i="30"/>
  <c r="C55" i="30"/>
  <c r="C56" i="30"/>
  <c r="C57" i="30"/>
  <c r="C58" i="30"/>
  <c r="C59" i="30"/>
  <c r="C60" i="30"/>
  <c r="C61" i="30"/>
  <c r="C62" i="30"/>
  <c r="C63" i="30"/>
  <c r="C64" i="30"/>
  <c r="C65" i="30"/>
  <c r="L66" i="30"/>
  <c r="C53" i="30"/>
  <c r="L103" i="30"/>
  <c r="L177" i="30"/>
  <c r="L214" i="30"/>
  <c r="L66" i="56"/>
  <c r="L103" i="56"/>
  <c r="L140" i="56"/>
  <c r="E29" i="30"/>
  <c r="M29" i="30"/>
  <c r="D45" i="30"/>
  <c r="R45" i="30" s="1"/>
  <c r="D46" i="30"/>
  <c r="D48" i="30"/>
  <c r="R48" i="30" s="1"/>
  <c r="D85" i="30" s="1"/>
  <c r="R85" i="30" s="1"/>
  <c r="D49" i="30"/>
  <c r="D50" i="30"/>
  <c r="D51" i="30"/>
  <c r="D52" i="30"/>
  <c r="D53" i="30"/>
  <c r="D54" i="30"/>
  <c r="D55" i="30"/>
  <c r="D56" i="30"/>
  <c r="D57" i="30"/>
  <c r="D58" i="30"/>
  <c r="D59" i="30"/>
  <c r="D60" i="30"/>
  <c r="D61" i="30"/>
  <c r="D62" i="30"/>
  <c r="D63" i="30"/>
  <c r="D64" i="30"/>
  <c r="D65" i="30"/>
  <c r="M66" i="30"/>
  <c r="M103" i="30"/>
  <c r="M177" i="30"/>
  <c r="M214" i="30"/>
  <c r="M66" i="56"/>
  <c r="M103" i="56"/>
  <c r="M140" i="56"/>
  <c r="F177" i="56"/>
  <c r="G177" i="56"/>
  <c r="H177" i="56"/>
  <c r="I177" i="56"/>
  <c r="K177" i="56"/>
  <c r="O177" i="56"/>
  <c r="P177" i="56"/>
  <c r="L177" i="56"/>
  <c r="M177" i="56"/>
  <c r="C43" i="30"/>
  <c r="F43" i="30"/>
  <c r="G43" i="30"/>
  <c r="H43" i="30"/>
  <c r="I43" i="30"/>
  <c r="K43" i="30"/>
  <c r="O43" i="30"/>
  <c r="P43" i="30"/>
  <c r="F80" i="30"/>
  <c r="G80" i="30"/>
  <c r="H80" i="30"/>
  <c r="I80" i="30"/>
  <c r="K80" i="30"/>
  <c r="O80" i="30"/>
  <c r="P80" i="30"/>
  <c r="F117" i="30"/>
  <c r="G117" i="30"/>
  <c r="H117" i="30"/>
  <c r="I117" i="30"/>
  <c r="K117" i="30"/>
  <c r="O117" i="30"/>
  <c r="P117" i="30"/>
  <c r="F191" i="30"/>
  <c r="G191" i="30"/>
  <c r="H191" i="30"/>
  <c r="I191" i="30"/>
  <c r="K191" i="30"/>
  <c r="O191" i="30"/>
  <c r="P191" i="30"/>
  <c r="F228" i="30"/>
  <c r="G228" i="30"/>
  <c r="H228" i="30"/>
  <c r="I228" i="30"/>
  <c r="K228" i="30"/>
  <c r="O228" i="30"/>
  <c r="P228" i="30"/>
  <c r="F80" i="56"/>
  <c r="G80" i="56"/>
  <c r="H80" i="56"/>
  <c r="I80" i="56"/>
  <c r="K80" i="56"/>
  <c r="O80" i="56"/>
  <c r="P80" i="56"/>
  <c r="F117" i="56"/>
  <c r="G117" i="56"/>
  <c r="H117" i="56"/>
  <c r="I117" i="56"/>
  <c r="K117" i="56"/>
  <c r="O117" i="56"/>
  <c r="P117" i="56"/>
  <c r="F154" i="56"/>
  <c r="G154" i="56"/>
  <c r="H154" i="56"/>
  <c r="I154" i="56"/>
  <c r="K154" i="56"/>
  <c r="O154" i="56"/>
  <c r="P154" i="56"/>
  <c r="D43" i="30"/>
  <c r="L43" i="30"/>
  <c r="C68" i="30"/>
  <c r="Q68" i="30" s="1"/>
  <c r="C70" i="30"/>
  <c r="C71" i="30"/>
  <c r="C72" i="30"/>
  <c r="C73" i="30"/>
  <c r="C74" i="30"/>
  <c r="C75" i="30"/>
  <c r="C76" i="30"/>
  <c r="C77" i="30"/>
  <c r="C78" i="30"/>
  <c r="C79" i="30"/>
  <c r="L80" i="30"/>
  <c r="L117" i="30"/>
  <c r="L191" i="30"/>
  <c r="L228" i="30"/>
  <c r="L80" i="56"/>
  <c r="L117" i="56"/>
  <c r="L154" i="56"/>
  <c r="E43" i="30"/>
  <c r="M43" i="30"/>
  <c r="D68" i="30"/>
  <c r="D71" i="30"/>
  <c r="R71" i="30" s="1"/>
  <c r="D108" i="30" s="1"/>
  <c r="D72" i="30"/>
  <c r="R72" i="30" s="1"/>
  <c r="D109" i="30" s="1"/>
  <c r="D73" i="30"/>
  <c r="R73" i="30" s="1"/>
  <c r="D74" i="30"/>
  <c r="D75" i="30"/>
  <c r="D76" i="30"/>
  <c r="D77" i="30"/>
  <c r="D78" i="30"/>
  <c r="D79" i="30"/>
  <c r="M80" i="30"/>
  <c r="D69" i="30"/>
  <c r="D70" i="30"/>
  <c r="M117" i="30"/>
  <c r="M191" i="30"/>
  <c r="M228" i="30"/>
  <c r="M80" i="56"/>
  <c r="M117" i="56"/>
  <c r="M154" i="56"/>
  <c r="F191" i="56"/>
  <c r="G191" i="56"/>
  <c r="H191" i="56"/>
  <c r="I191" i="56"/>
  <c r="K191" i="56"/>
  <c r="O191" i="56"/>
  <c r="P191" i="56"/>
  <c r="L191" i="56"/>
  <c r="M191" i="56"/>
  <c r="N191" i="56"/>
  <c r="J191" i="56"/>
  <c r="E79" i="30"/>
  <c r="E78" i="30"/>
  <c r="E77" i="30"/>
  <c r="E74" i="30"/>
  <c r="E73" i="30"/>
  <c r="E72" i="30"/>
  <c r="E71" i="30"/>
  <c r="E70" i="30"/>
  <c r="E69" i="30"/>
  <c r="E68" i="30"/>
  <c r="N177" i="56"/>
  <c r="J177" i="56"/>
  <c r="N154" i="56"/>
  <c r="J154" i="56"/>
  <c r="N140" i="56"/>
  <c r="J140" i="56"/>
  <c r="N117" i="56"/>
  <c r="J117" i="56"/>
  <c r="N103" i="56"/>
  <c r="J103" i="56"/>
  <c r="N80" i="56"/>
  <c r="J80" i="56"/>
  <c r="N66" i="56"/>
  <c r="J66" i="56"/>
  <c r="B42" i="56"/>
  <c r="B41" i="56"/>
  <c r="B40" i="56"/>
  <c r="B39" i="56"/>
  <c r="B38" i="56"/>
  <c r="B28" i="56"/>
  <c r="B27" i="56"/>
  <c r="B26" i="56"/>
  <c r="B25" i="56"/>
  <c r="B24" i="56"/>
  <c r="B116" i="30"/>
  <c r="B190" i="30" s="1"/>
  <c r="B227" i="30" s="1"/>
  <c r="B115" i="30"/>
  <c r="B189" i="30" s="1"/>
  <c r="B226" i="30" s="1"/>
  <c r="B114" i="30"/>
  <c r="B188" i="30" s="1"/>
  <c r="B225" i="30" s="1"/>
  <c r="B113" i="30"/>
  <c r="B187" i="30" s="1"/>
  <c r="B224" i="30" s="1"/>
  <c r="B112" i="30"/>
  <c r="B186" i="30" s="1"/>
  <c r="B223" i="30" s="1"/>
  <c r="B102" i="30"/>
  <c r="B176" i="30" s="1"/>
  <c r="B213" i="30" s="1"/>
  <c r="B101" i="30"/>
  <c r="B175" i="30" s="1"/>
  <c r="B212" i="30" s="1"/>
  <c r="B100" i="30"/>
  <c r="B174" i="30" s="1"/>
  <c r="B211" i="30" s="1"/>
  <c r="B99" i="30"/>
  <c r="B173" i="30" s="1"/>
  <c r="B210" i="30" s="1"/>
  <c r="B98" i="30"/>
  <c r="B172" i="30" s="1"/>
  <c r="B209" i="30" s="1"/>
  <c r="E65" i="30"/>
  <c r="E64" i="30"/>
  <c r="E63" i="30"/>
  <c r="E62" i="30"/>
  <c r="E61" i="30"/>
  <c r="E60" i="30"/>
  <c r="E59" i="30"/>
  <c r="E58" i="30"/>
  <c r="E57" i="30"/>
  <c r="E56" i="30"/>
  <c r="E55" i="30"/>
  <c r="E54" i="30"/>
  <c r="E53" i="30"/>
  <c r="E52" i="30"/>
  <c r="E51" i="30"/>
  <c r="E50" i="30"/>
  <c r="E49" i="30"/>
  <c r="E48" i="30"/>
  <c r="E47" i="30"/>
  <c r="E46" i="30"/>
  <c r="E45" i="30"/>
  <c r="N228" i="30"/>
  <c r="J228" i="30"/>
  <c r="E76" i="30"/>
  <c r="E75" i="30"/>
  <c r="N214" i="30"/>
  <c r="J214" i="30"/>
  <c r="N191" i="30"/>
  <c r="J191" i="30"/>
  <c r="N177" i="30"/>
  <c r="J177" i="30"/>
  <c r="N43" i="30"/>
  <c r="J43" i="30"/>
  <c r="N29" i="30"/>
  <c r="J29" i="30"/>
  <c r="AA21" i="26"/>
  <c r="Z21" i="26"/>
  <c r="Y21" i="26"/>
  <c r="X21" i="26"/>
  <c r="W21" i="26"/>
  <c r="AA20" i="26"/>
  <c r="Z20" i="26"/>
  <c r="Y20" i="26"/>
  <c r="X20" i="26"/>
  <c r="W20" i="26"/>
  <c r="AA19" i="26"/>
  <c r="Z19" i="26"/>
  <c r="Y19" i="26"/>
  <c r="X19" i="26"/>
  <c r="W19" i="26"/>
  <c r="AA17" i="26"/>
  <c r="Z17" i="26"/>
  <c r="Y17" i="26"/>
  <c r="X17" i="26"/>
  <c r="AA15" i="26"/>
  <c r="Z15" i="26"/>
  <c r="Y15" i="26"/>
  <c r="AA14" i="26"/>
  <c r="Z14" i="26"/>
  <c r="Y14" i="26"/>
  <c r="AA13" i="26"/>
  <c r="Z13" i="26"/>
  <c r="Y13" i="26"/>
  <c r="AA12" i="26"/>
  <c r="Z12" i="26"/>
  <c r="Y12" i="26"/>
  <c r="AA11" i="26"/>
  <c r="Z11" i="26"/>
  <c r="Y11" i="26"/>
  <c r="AA10" i="26"/>
  <c r="Z10" i="26"/>
  <c r="Y10" i="26"/>
  <c r="AA9" i="26"/>
  <c r="Z9" i="26"/>
  <c r="Y9" i="26"/>
  <c r="AA8" i="26"/>
  <c r="Z8" i="26"/>
  <c r="Y8" i="26"/>
  <c r="V12" i="54"/>
  <c r="U12" i="54"/>
  <c r="T12" i="54"/>
  <c r="R12" i="54"/>
  <c r="Q12" i="54"/>
  <c r="F11" i="54"/>
  <c r="F13" i="54" s="1"/>
  <c r="E11" i="54"/>
  <c r="P11" i="54" s="1"/>
  <c r="D13" i="54"/>
  <c r="V10" i="54"/>
  <c r="U10" i="54"/>
  <c r="T10" i="54"/>
  <c r="R10" i="54"/>
  <c r="Q10" i="54"/>
  <c r="L11" i="54"/>
  <c r="K11" i="54"/>
  <c r="J11" i="54"/>
  <c r="I11" i="54"/>
  <c r="I13" i="54" s="1"/>
  <c r="C23" i="26" s="1"/>
  <c r="H11" i="54"/>
  <c r="Q9" i="54"/>
  <c r="T9" i="54"/>
  <c r="R9" i="54"/>
  <c r="V9" i="54"/>
  <c r="U9" i="54"/>
  <c r="N117" i="30"/>
  <c r="J117" i="30"/>
  <c r="N103" i="30"/>
  <c r="J103" i="30"/>
  <c r="N80" i="30"/>
  <c r="J80" i="30"/>
  <c r="N66" i="30"/>
  <c r="J66" i="30"/>
  <c r="K39" i="75" l="1"/>
  <c r="C80" i="14"/>
  <c r="J39" i="75"/>
  <c r="I39" i="75"/>
  <c r="H39" i="75"/>
  <c r="C26" i="26"/>
  <c r="C28" i="26" s="1"/>
  <c r="X28" i="26" s="1"/>
  <c r="O13" i="54"/>
  <c r="R109" i="30"/>
  <c r="D183" i="30" s="1"/>
  <c r="S45" i="30"/>
  <c r="E82" i="30" s="1"/>
  <c r="S49" i="30"/>
  <c r="E86" i="30" s="1"/>
  <c r="S86" i="30" s="1"/>
  <c r="E160" i="30" s="1"/>
  <c r="S53" i="30"/>
  <c r="E90" i="30" s="1"/>
  <c r="S90" i="30" s="1"/>
  <c r="E164" i="30" s="1"/>
  <c r="S57" i="30"/>
  <c r="E94" i="30" s="1"/>
  <c r="S94" i="30" s="1"/>
  <c r="E168" i="30" s="1"/>
  <c r="S61" i="30"/>
  <c r="E98" i="30" s="1"/>
  <c r="S98" i="30" s="1"/>
  <c r="E172" i="30" s="1"/>
  <c r="S65" i="30"/>
  <c r="E102" i="30" s="1"/>
  <c r="S102" i="30" s="1"/>
  <c r="E176" i="30" s="1"/>
  <c r="S76" i="30"/>
  <c r="E113" i="30" s="1"/>
  <c r="S46" i="30"/>
  <c r="E83" i="30" s="1"/>
  <c r="S83" i="30" s="1"/>
  <c r="E157" i="30" s="1"/>
  <c r="S54" i="30"/>
  <c r="E91" i="30" s="1"/>
  <c r="S91" i="30" s="1"/>
  <c r="E165" i="30" s="1"/>
  <c r="S58" i="30"/>
  <c r="E95" i="30" s="1"/>
  <c r="S95" i="30" s="1"/>
  <c r="E169" i="30" s="1"/>
  <c r="S62" i="30"/>
  <c r="E99" i="30" s="1"/>
  <c r="S99" i="30" s="1"/>
  <c r="E173" i="30" s="1"/>
  <c r="R108" i="30"/>
  <c r="D182" i="30" s="1"/>
  <c r="H13" i="54"/>
  <c r="S11" i="54"/>
  <c r="S48" i="30"/>
  <c r="E85" i="30" s="1"/>
  <c r="S85" i="30" s="1"/>
  <c r="E159" i="30" s="1"/>
  <c r="S52" i="30"/>
  <c r="E89" i="30" s="1"/>
  <c r="S89" i="30" s="1"/>
  <c r="E163" i="30" s="1"/>
  <c r="S56" i="30"/>
  <c r="E93" i="30" s="1"/>
  <c r="S93" i="30" s="1"/>
  <c r="E167" i="30" s="1"/>
  <c r="S60" i="30"/>
  <c r="E97" i="30" s="1"/>
  <c r="S97" i="30" s="1"/>
  <c r="E171" i="30" s="1"/>
  <c r="S64" i="30"/>
  <c r="E101" i="30" s="1"/>
  <c r="S101" i="30" s="1"/>
  <c r="E175" i="30" s="1"/>
  <c r="S68" i="30"/>
  <c r="E105" i="30" s="1"/>
  <c r="S72" i="30"/>
  <c r="E109" i="30" s="1"/>
  <c r="S78" i="30"/>
  <c r="E115" i="30" s="1"/>
  <c r="R69" i="30"/>
  <c r="D106" i="30" s="1"/>
  <c r="R77" i="30"/>
  <c r="D114" i="30" s="1"/>
  <c r="R114" i="30" s="1"/>
  <c r="D188" i="30" s="1"/>
  <c r="Q76" i="30"/>
  <c r="C113" i="30" s="1"/>
  <c r="Q72" i="30"/>
  <c r="C109" i="30" s="1"/>
  <c r="R65" i="30"/>
  <c r="D102" i="30" s="1"/>
  <c r="R102" i="30" s="1"/>
  <c r="D176" i="30" s="1"/>
  <c r="R61" i="30"/>
  <c r="D98" i="30" s="1"/>
  <c r="R98" i="30" s="1"/>
  <c r="D172" i="30" s="1"/>
  <c r="R57" i="30"/>
  <c r="D94" i="30" s="1"/>
  <c r="R94" i="30" s="1"/>
  <c r="D168" i="30" s="1"/>
  <c r="R53" i="30"/>
  <c r="D90" i="30" s="1"/>
  <c r="R90" i="30" s="1"/>
  <c r="D164" i="30" s="1"/>
  <c r="R49" i="30"/>
  <c r="D86" i="30" s="1"/>
  <c r="R86" i="30" s="1"/>
  <c r="D160" i="30" s="1"/>
  <c r="Q53" i="30"/>
  <c r="C90" i="30" s="1"/>
  <c r="Q90" i="30" s="1"/>
  <c r="C164" i="30" s="1"/>
  <c r="Q63" i="30"/>
  <c r="C100" i="30" s="1"/>
  <c r="Q100" i="30" s="1"/>
  <c r="C174" i="30" s="1"/>
  <c r="Q59" i="30"/>
  <c r="C96" i="30" s="1"/>
  <c r="Q96" i="30" s="1"/>
  <c r="C170" i="30" s="1"/>
  <c r="Q55" i="30"/>
  <c r="C92" i="30" s="1"/>
  <c r="Q92" i="30" s="1"/>
  <c r="C166" i="30" s="1"/>
  <c r="Q50" i="30"/>
  <c r="C87" i="30" s="1"/>
  <c r="Q87" i="30" s="1"/>
  <c r="C161" i="30" s="1"/>
  <c r="Q45" i="30"/>
  <c r="C82" i="30" s="1"/>
  <c r="Q82" i="30" s="1"/>
  <c r="C156" i="30" s="1"/>
  <c r="Q156" i="30" s="1"/>
  <c r="S69" i="30"/>
  <c r="E106" i="30" s="1"/>
  <c r="S73" i="30"/>
  <c r="E110" i="30" s="1"/>
  <c r="S79" i="30"/>
  <c r="E116" i="30" s="1"/>
  <c r="Q79" i="30"/>
  <c r="C116" i="30" s="1"/>
  <c r="Q75" i="30"/>
  <c r="C112" i="30" s="1"/>
  <c r="Q71" i="30"/>
  <c r="C108" i="30" s="1"/>
  <c r="R64" i="30"/>
  <c r="D101" i="30" s="1"/>
  <c r="R101" i="30" s="1"/>
  <c r="D175" i="30" s="1"/>
  <c r="R60" i="30"/>
  <c r="D97" i="30" s="1"/>
  <c r="R97" i="30" s="1"/>
  <c r="D171" i="30" s="1"/>
  <c r="R56" i="30"/>
  <c r="D93" i="30" s="1"/>
  <c r="R93" i="30" s="1"/>
  <c r="D167" i="30" s="1"/>
  <c r="R52" i="30"/>
  <c r="D89" i="30" s="1"/>
  <c r="R89" i="30" s="1"/>
  <c r="D163" i="30" s="1"/>
  <c r="Q62" i="30"/>
  <c r="C99" i="30" s="1"/>
  <c r="Q99" i="30" s="1"/>
  <c r="C173" i="30" s="1"/>
  <c r="Q58" i="30"/>
  <c r="C95" i="30" s="1"/>
  <c r="Q95" i="30" s="1"/>
  <c r="C169" i="30" s="1"/>
  <c r="Q54" i="30"/>
  <c r="C91" i="30" s="1"/>
  <c r="Q91" i="30" s="1"/>
  <c r="C165" i="30" s="1"/>
  <c r="Q49" i="30"/>
  <c r="C86" i="30" s="1"/>
  <c r="Q86" i="30" s="1"/>
  <c r="C160" i="30" s="1"/>
  <c r="S75" i="30"/>
  <c r="E112" i="30" s="1"/>
  <c r="R76" i="30"/>
  <c r="D113" i="30" s="1"/>
  <c r="S50" i="30"/>
  <c r="E87" i="30" s="1"/>
  <c r="S87" i="30" s="1"/>
  <c r="E161" i="30" s="1"/>
  <c r="S70" i="30"/>
  <c r="E107" i="30" s="1"/>
  <c r="S107" i="30" s="1"/>
  <c r="S74" i="30"/>
  <c r="E111" i="30" s="1"/>
  <c r="R79" i="30"/>
  <c r="D116" i="30" s="1"/>
  <c r="R75" i="30"/>
  <c r="D112" i="30" s="1"/>
  <c r="Q78" i="30"/>
  <c r="C115" i="30" s="1"/>
  <c r="Q74" i="30"/>
  <c r="C111" i="30" s="1"/>
  <c r="Q70" i="30"/>
  <c r="C107" i="30" s="1"/>
  <c r="R63" i="30"/>
  <c r="D100" i="30" s="1"/>
  <c r="R100" i="30" s="1"/>
  <c r="D174" i="30" s="1"/>
  <c r="R59" i="30"/>
  <c r="D96" i="30" s="1"/>
  <c r="R96" i="30" s="1"/>
  <c r="D170" i="30" s="1"/>
  <c r="R55" i="30"/>
  <c r="D92" i="30" s="1"/>
  <c r="R92" i="30" s="1"/>
  <c r="D166" i="30" s="1"/>
  <c r="R51" i="30"/>
  <c r="D88" i="30" s="1"/>
  <c r="R88" i="30" s="1"/>
  <c r="D162" i="30" s="1"/>
  <c r="R46" i="30"/>
  <c r="D83" i="30" s="1"/>
  <c r="R83" i="30" s="1"/>
  <c r="D157" i="30" s="1"/>
  <c r="Q65" i="30"/>
  <c r="C102" i="30" s="1"/>
  <c r="Q102" i="30" s="1"/>
  <c r="C176" i="30" s="1"/>
  <c r="Q61" i="30"/>
  <c r="C98" i="30" s="1"/>
  <c r="Q98" i="30" s="1"/>
  <c r="C172" i="30" s="1"/>
  <c r="Q57" i="30"/>
  <c r="C94" i="30" s="1"/>
  <c r="Q94" i="30" s="1"/>
  <c r="C168" i="30" s="1"/>
  <c r="Q52" i="30"/>
  <c r="C89" i="30" s="1"/>
  <c r="Q89" i="30" s="1"/>
  <c r="C163" i="30" s="1"/>
  <c r="Q47" i="30"/>
  <c r="C84" i="30" s="1"/>
  <c r="Q84" i="30" s="1"/>
  <c r="C158" i="30" s="1"/>
  <c r="S47" i="30"/>
  <c r="E84" i="30" s="1"/>
  <c r="S84" i="30" s="1"/>
  <c r="E158" i="30" s="1"/>
  <c r="S51" i="30"/>
  <c r="E88" i="30" s="1"/>
  <c r="S88" i="30" s="1"/>
  <c r="E162" i="30" s="1"/>
  <c r="S55" i="30"/>
  <c r="E92" i="30" s="1"/>
  <c r="S92" i="30" s="1"/>
  <c r="E166" i="30" s="1"/>
  <c r="S59" i="30"/>
  <c r="E96" i="30" s="1"/>
  <c r="S96" i="30" s="1"/>
  <c r="E170" i="30" s="1"/>
  <c r="S63" i="30"/>
  <c r="E100" i="30" s="1"/>
  <c r="S100" i="30" s="1"/>
  <c r="E174" i="30" s="1"/>
  <c r="S71" i="30"/>
  <c r="E108" i="30" s="1"/>
  <c r="S77" i="30"/>
  <c r="E114" i="30" s="1"/>
  <c r="S114" i="30" s="1"/>
  <c r="E188" i="30" s="1"/>
  <c r="R70" i="30"/>
  <c r="D107" i="30" s="1"/>
  <c r="R78" i="30"/>
  <c r="D115" i="30" s="1"/>
  <c r="R74" i="30"/>
  <c r="D111" i="30" s="1"/>
  <c r="R68" i="30"/>
  <c r="D105" i="30" s="1"/>
  <c r="Q77" i="30"/>
  <c r="C114" i="30" s="1"/>
  <c r="Q114" i="30" s="1"/>
  <c r="C188" i="30" s="1"/>
  <c r="Q73" i="30"/>
  <c r="C110" i="30" s="1"/>
  <c r="R62" i="30"/>
  <c r="D99" i="30" s="1"/>
  <c r="R99" i="30" s="1"/>
  <c r="D173" i="30" s="1"/>
  <c r="R58" i="30"/>
  <c r="D95" i="30" s="1"/>
  <c r="R95" i="30" s="1"/>
  <c r="D169" i="30" s="1"/>
  <c r="R54" i="30"/>
  <c r="D91" i="30" s="1"/>
  <c r="R91" i="30" s="1"/>
  <c r="D165" i="30" s="1"/>
  <c r="R50" i="30"/>
  <c r="D87" i="30" s="1"/>
  <c r="R87" i="30" s="1"/>
  <c r="D161" i="30" s="1"/>
  <c r="Q64" i="30"/>
  <c r="C101" i="30" s="1"/>
  <c r="Q101" i="30" s="1"/>
  <c r="C175" i="30" s="1"/>
  <c r="Q60" i="30"/>
  <c r="C97" i="30" s="1"/>
  <c r="Q97" i="30" s="1"/>
  <c r="C171" i="30" s="1"/>
  <c r="Q56" i="30"/>
  <c r="C93" i="30" s="1"/>
  <c r="Q93" i="30" s="1"/>
  <c r="C167" i="30" s="1"/>
  <c r="Q51" i="30"/>
  <c r="C88" i="30" s="1"/>
  <c r="Q88" i="30" s="1"/>
  <c r="C162" i="30" s="1"/>
  <c r="Q46" i="30"/>
  <c r="C83" i="30" s="1"/>
  <c r="Q83" i="30" s="1"/>
  <c r="C157" i="30" s="1"/>
  <c r="D159" i="30"/>
  <c r="G38" i="75"/>
  <c r="G39" i="75" s="1"/>
  <c r="D38" i="75"/>
  <c r="D39" i="75" s="1"/>
  <c r="C38" i="75"/>
  <c r="C39" i="75" s="1"/>
  <c r="E39" i="75"/>
  <c r="X23" i="26"/>
  <c r="C27" i="33"/>
  <c r="C22" i="33" s="1"/>
  <c r="L50" i="14"/>
  <c r="M17" i="26"/>
  <c r="L17" i="26"/>
  <c r="K50" i="14"/>
  <c r="V50" i="14" s="1"/>
  <c r="J50" i="14"/>
  <c r="I50" i="14"/>
  <c r="I55" i="14"/>
  <c r="I59" i="14"/>
  <c r="G50" i="14"/>
  <c r="R50" i="14" s="1"/>
  <c r="F50" i="14"/>
  <c r="N52" i="14"/>
  <c r="E50" i="14"/>
  <c r="P50" i="14" s="1"/>
  <c r="N63" i="14"/>
  <c r="N53" i="14"/>
  <c r="N57" i="14"/>
  <c r="N61" i="14"/>
  <c r="N58" i="14"/>
  <c r="D50" i="14"/>
  <c r="N54" i="14"/>
  <c r="C67" i="14"/>
  <c r="D49" i="14" s="1"/>
  <c r="C55" i="14"/>
  <c r="N56" i="14"/>
  <c r="C65" i="14"/>
  <c r="D47" i="14" s="1"/>
  <c r="C46" i="14"/>
  <c r="N60" i="14"/>
  <c r="N51" i="14"/>
  <c r="C50" i="14"/>
  <c r="C76" i="14"/>
  <c r="N29" i="14"/>
  <c r="C85" i="14"/>
  <c r="C79" i="14"/>
  <c r="N23" i="14"/>
  <c r="N26" i="14"/>
  <c r="C82" i="14"/>
  <c r="C18" i="14"/>
  <c r="N28" i="14"/>
  <c r="C84" i="14"/>
  <c r="N32" i="14"/>
  <c r="C88" i="14"/>
  <c r="C91" i="14"/>
  <c r="N33" i="14"/>
  <c r="C89" i="14"/>
  <c r="C77" i="14"/>
  <c r="C86" i="14"/>
  <c r="N30" i="14"/>
  <c r="E80" i="30"/>
  <c r="J43" i="56"/>
  <c r="I43" i="56"/>
  <c r="H43" i="56"/>
  <c r="G43" i="56"/>
  <c r="F43" i="56"/>
  <c r="E66" i="30"/>
  <c r="S43" i="30"/>
  <c r="K43" i="56"/>
  <c r="M29" i="56"/>
  <c r="D110" i="30"/>
  <c r="R110" i="30" s="1"/>
  <c r="D80" i="30"/>
  <c r="R43" i="30"/>
  <c r="Q43" i="30"/>
  <c r="C69" i="30"/>
  <c r="Q69" i="30" s="1"/>
  <c r="S29" i="30"/>
  <c r="I29" i="56"/>
  <c r="H29" i="56"/>
  <c r="L29" i="56"/>
  <c r="M43" i="56"/>
  <c r="X26" i="26"/>
  <c r="L13" i="54"/>
  <c r="F23" i="26" s="1"/>
  <c r="F26" i="26" s="1"/>
  <c r="T11" i="54"/>
  <c r="R11" i="54"/>
  <c r="F29" i="56"/>
  <c r="J29" i="56"/>
  <c r="G29" i="56"/>
  <c r="K29" i="56"/>
  <c r="U11" i="54"/>
  <c r="J13" i="54"/>
  <c r="D23" i="26" s="1"/>
  <c r="K13" i="54"/>
  <c r="E23" i="26" s="1"/>
  <c r="E26" i="26" s="1"/>
  <c r="V11" i="54"/>
  <c r="Q11" i="54"/>
  <c r="E13" i="54"/>
  <c r="Q13" i="54" s="1"/>
  <c r="L43" i="56"/>
  <c r="O17" i="26"/>
  <c r="N17" i="26"/>
  <c r="C105" i="30"/>
  <c r="Q105" i="30" s="1"/>
  <c r="D82" i="30"/>
  <c r="R82" i="30" s="1"/>
  <c r="D47" i="30"/>
  <c r="R47" i="30" s="1"/>
  <c r="R29" i="30"/>
  <c r="Q29" i="30"/>
  <c r="C48" i="30"/>
  <c r="Q48" i="30" s="1"/>
  <c r="D67" i="14" l="1"/>
  <c r="O50" i="14"/>
  <c r="Q50" i="14"/>
  <c r="T59" i="14"/>
  <c r="S59" i="14"/>
  <c r="D65" i="14"/>
  <c r="D75" i="14"/>
  <c r="T55" i="14"/>
  <c r="S55" i="14"/>
  <c r="T50" i="14"/>
  <c r="S50" i="14"/>
  <c r="U50" i="14"/>
  <c r="N24" i="14"/>
  <c r="S80" i="30"/>
  <c r="C22" i="14"/>
  <c r="M23" i="26"/>
  <c r="D26" i="26"/>
  <c r="P13" i="54"/>
  <c r="S66" i="30"/>
  <c r="S82" i="30"/>
  <c r="E156" i="30" s="1"/>
  <c r="S156" i="30" s="1"/>
  <c r="E103" i="30"/>
  <c r="E117" i="30"/>
  <c r="Q157" i="30"/>
  <c r="C194" i="30" s="1"/>
  <c r="Q167" i="30"/>
  <c r="C204" i="30" s="1"/>
  <c r="Q175" i="30"/>
  <c r="C212" i="30" s="1"/>
  <c r="R165" i="30"/>
  <c r="D202" i="30" s="1"/>
  <c r="R173" i="30"/>
  <c r="D210" i="30" s="1"/>
  <c r="S162" i="30"/>
  <c r="E199" i="30" s="1"/>
  <c r="Q158" i="30"/>
  <c r="C195" i="30" s="1"/>
  <c r="Q168" i="30"/>
  <c r="C205" i="30" s="1"/>
  <c r="Q176" i="30"/>
  <c r="C213" i="30" s="1"/>
  <c r="R162" i="30"/>
  <c r="D199" i="30" s="1"/>
  <c r="R170" i="30"/>
  <c r="D207" i="30" s="1"/>
  <c r="Q165" i="30"/>
  <c r="C202" i="30" s="1"/>
  <c r="Q173" i="30"/>
  <c r="C210" i="30" s="1"/>
  <c r="R167" i="30"/>
  <c r="D204" i="30" s="1"/>
  <c r="R175" i="30"/>
  <c r="D212" i="30" s="1"/>
  <c r="Q161" i="30"/>
  <c r="C198" i="30" s="1"/>
  <c r="Q170" i="30"/>
  <c r="C207" i="30" s="1"/>
  <c r="Q164" i="30"/>
  <c r="C201" i="30" s="1"/>
  <c r="R164" i="30"/>
  <c r="D201" i="30" s="1"/>
  <c r="R172" i="30"/>
  <c r="D209" i="30" s="1"/>
  <c r="S171" i="30"/>
  <c r="E208" i="30" s="1"/>
  <c r="S163" i="30"/>
  <c r="E200" i="30" s="1"/>
  <c r="S172" i="30"/>
  <c r="E209" i="30" s="1"/>
  <c r="S164" i="30"/>
  <c r="E201" i="30" s="1"/>
  <c r="S174" i="30"/>
  <c r="E211" i="30" s="1"/>
  <c r="S166" i="30"/>
  <c r="E203" i="30" s="1"/>
  <c r="S161" i="30"/>
  <c r="E198" i="30" s="1"/>
  <c r="S169" i="30"/>
  <c r="E206" i="30" s="1"/>
  <c r="S165" i="30"/>
  <c r="E202" i="30" s="1"/>
  <c r="R174" i="30"/>
  <c r="D211" i="30" s="1"/>
  <c r="Q160" i="30"/>
  <c r="C197" i="30" s="1"/>
  <c r="R163" i="30"/>
  <c r="D200" i="30" s="1"/>
  <c r="S159" i="30"/>
  <c r="E196" i="30" s="1"/>
  <c r="Q174" i="30"/>
  <c r="C211" i="30" s="1"/>
  <c r="R168" i="30"/>
  <c r="D205" i="30" s="1"/>
  <c r="S170" i="30"/>
  <c r="E207" i="30" s="1"/>
  <c r="R111" i="30"/>
  <c r="D185" i="30" s="1"/>
  <c r="S108" i="30"/>
  <c r="E182" i="30" s="1"/>
  <c r="R116" i="30"/>
  <c r="D190" i="30" s="1"/>
  <c r="S112" i="30"/>
  <c r="E186" i="30" s="1"/>
  <c r="Q171" i="30"/>
  <c r="C208" i="30" s="1"/>
  <c r="R169" i="30"/>
  <c r="D206" i="30" s="1"/>
  <c r="Q163" i="30"/>
  <c r="C200" i="30" s="1"/>
  <c r="R157" i="30"/>
  <c r="D194" i="30" s="1"/>
  <c r="S168" i="30"/>
  <c r="E205" i="30" s="1"/>
  <c r="S205" i="30" s="1"/>
  <c r="S20" i="56" s="1"/>
  <c r="E57" i="56" s="1"/>
  <c r="S57" i="56" s="1"/>
  <c r="E94" i="56" s="1"/>
  <c r="S94" i="56" s="1"/>
  <c r="E131" i="56" s="1"/>
  <c r="S131" i="56" s="1"/>
  <c r="E168" i="56" s="1"/>
  <c r="S168" i="56" s="1"/>
  <c r="S175" i="30"/>
  <c r="E212" i="30" s="1"/>
  <c r="E27" i="56" s="1"/>
  <c r="Q188" i="30"/>
  <c r="C225" i="30" s="1"/>
  <c r="R107" i="30"/>
  <c r="D181" i="30" s="1"/>
  <c r="Q107" i="30"/>
  <c r="C181" i="30" s="1"/>
  <c r="Q115" i="30"/>
  <c r="C189" i="30" s="1"/>
  <c r="Q112" i="30"/>
  <c r="C186" i="30" s="1"/>
  <c r="S116" i="30"/>
  <c r="E190" i="30" s="1"/>
  <c r="S106" i="30"/>
  <c r="E180" i="30" s="1"/>
  <c r="Q109" i="30"/>
  <c r="C183" i="30" s="1"/>
  <c r="R188" i="30"/>
  <c r="D225" i="30" s="1"/>
  <c r="S115" i="30"/>
  <c r="E189" i="30" s="1"/>
  <c r="S105" i="30"/>
  <c r="E179" i="30" s="1"/>
  <c r="B23" i="26"/>
  <c r="B26" i="26" s="1"/>
  <c r="B28" i="26" s="1"/>
  <c r="S13" i="54"/>
  <c r="S113" i="30"/>
  <c r="E187" i="30" s="1"/>
  <c r="R159" i="30"/>
  <c r="D196" i="30" s="1"/>
  <c r="Q162" i="30"/>
  <c r="C199" i="30" s="1"/>
  <c r="Q199" i="30" s="1"/>
  <c r="Q14" i="56" s="1"/>
  <c r="C51" i="56" s="1"/>
  <c r="Q51" i="56" s="1"/>
  <c r="C88" i="56" s="1"/>
  <c r="Q88" i="56" s="1"/>
  <c r="C125" i="56" s="1"/>
  <c r="Q125" i="56" s="1"/>
  <c r="C162" i="56" s="1"/>
  <c r="Q162" i="56" s="1"/>
  <c r="R161" i="30"/>
  <c r="D198" i="30" s="1"/>
  <c r="S173" i="30"/>
  <c r="E210" i="30" s="1"/>
  <c r="S210" i="30" s="1"/>
  <c r="S25" i="56" s="1"/>
  <c r="E62" i="56" s="1"/>
  <c r="S62" i="56" s="1"/>
  <c r="E99" i="56" s="1"/>
  <c r="S99" i="56" s="1"/>
  <c r="E136" i="56" s="1"/>
  <c r="S136" i="56" s="1"/>
  <c r="E173" i="56" s="1"/>
  <c r="S173" i="56" s="1"/>
  <c r="S157" i="30"/>
  <c r="E194" i="30" s="1"/>
  <c r="Q172" i="30"/>
  <c r="C209" i="30" s="1"/>
  <c r="R166" i="30"/>
  <c r="D203" i="30" s="1"/>
  <c r="S176" i="30"/>
  <c r="E213" i="30" s="1"/>
  <c r="S160" i="30"/>
  <c r="E197" i="30" s="1"/>
  <c r="Q169" i="30"/>
  <c r="C206" i="30" s="1"/>
  <c r="Q206" i="30" s="1"/>
  <c r="Q21" i="56" s="1"/>
  <c r="C58" i="56" s="1"/>
  <c r="Q58" i="56" s="1"/>
  <c r="C95" i="56" s="1"/>
  <c r="Q95" i="56" s="1"/>
  <c r="C132" i="56" s="1"/>
  <c r="Q132" i="56" s="1"/>
  <c r="C169" i="56" s="1"/>
  <c r="Q169" i="56" s="1"/>
  <c r="R171" i="30"/>
  <c r="D208" i="30" s="1"/>
  <c r="S167" i="30"/>
  <c r="E204" i="30" s="1"/>
  <c r="S204" i="30" s="1"/>
  <c r="S19" i="56" s="1"/>
  <c r="E56" i="56" s="1"/>
  <c r="S56" i="56" s="1"/>
  <c r="E93" i="56" s="1"/>
  <c r="S93" i="56" s="1"/>
  <c r="E130" i="56" s="1"/>
  <c r="S130" i="56" s="1"/>
  <c r="E167" i="56" s="1"/>
  <c r="S167" i="56" s="1"/>
  <c r="Q166" i="30"/>
  <c r="C203" i="30" s="1"/>
  <c r="R160" i="30"/>
  <c r="D197" i="30" s="1"/>
  <c r="R176" i="30"/>
  <c r="D213" i="30" s="1"/>
  <c r="S158" i="30"/>
  <c r="E195" i="30" s="1"/>
  <c r="Q110" i="30"/>
  <c r="C184" i="30" s="1"/>
  <c r="R105" i="30"/>
  <c r="D179" i="30" s="1"/>
  <c r="R179" i="30" s="1"/>
  <c r="D216" i="30" s="1"/>
  <c r="R115" i="30"/>
  <c r="D189" i="30" s="1"/>
  <c r="S188" i="30"/>
  <c r="E225" i="30" s="1"/>
  <c r="Q111" i="30"/>
  <c r="C185" i="30" s="1"/>
  <c r="R112" i="30"/>
  <c r="D186" i="30" s="1"/>
  <c r="S111" i="30"/>
  <c r="E185" i="30" s="1"/>
  <c r="R113" i="30"/>
  <c r="D187" i="30" s="1"/>
  <c r="Q108" i="30"/>
  <c r="C182" i="30" s="1"/>
  <c r="Q116" i="30"/>
  <c r="C190" i="30" s="1"/>
  <c r="S110" i="30"/>
  <c r="E184" i="30" s="1"/>
  <c r="Q113" i="30"/>
  <c r="C187" i="30" s="1"/>
  <c r="R106" i="30"/>
  <c r="D180" i="30" s="1"/>
  <c r="S109" i="30"/>
  <c r="E183" i="30" s="1"/>
  <c r="R182" i="30"/>
  <c r="D219" i="30" s="1"/>
  <c r="R183" i="30"/>
  <c r="D220" i="30" s="1"/>
  <c r="R13" i="54"/>
  <c r="C81" i="14"/>
  <c r="N81" i="14" s="1"/>
  <c r="C93" i="14"/>
  <c r="N25" i="14"/>
  <c r="E27" i="33"/>
  <c r="E22" i="33" s="1"/>
  <c r="O23" i="26"/>
  <c r="Z23" i="26"/>
  <c r="E28" i="26"/>
  <c r="Z28" i="26" s="1"/>
  <c r="F27" i="33"/>
  <c r="F28" i="26"/>
  <c r="AA23" i="26"/>
  <c r="D27" i="33"/>
  <c r="N23" i="26"/>
  <c r="D28" i="26"/>
  <c r="Y23" i="26"/>
  <c r="N55" i="14"/>
  <c r="N62" i="14"/>
  <c r="N27" i="14"/>
  <c r="N82" i="14"/>
  <c r="N86" i="14"/>
  <c r="N79" i="14"/>
  <c r="N89" i="14"/>
  <c r="N50" i="14"/>
  <c r="N85" i="14"/>
  <c r="N80" i="14"/>
  <c r="N35" i="14"/>
  <c r="E177" i="30"/>
  <c r="S103" i="30"/>
  <c r="C66" i="14"/>
  <c r="C59" i="14"/>
  <c r="N49" i="14"/>
  <c r="N88" i="14"/>
  <c r="N84" i="14"/>
  <c r="C83" i="14"/>
  <c r="C95" i="14"/>
  <c r="D21" i="14"/>
  <c r="C74" i="14"/>
  <c r="N34" i="14"/>
  <c r="C90" i="14"/>
  <c r="R80" i="30"/>
  <c r="C80" i="30"/>
  <c r="D117" i="30"/>
  <c r="E181" i="30"/>
  <c r="S181" i="30" s="1"/>
  <c r="C66" i="30"/>
  <c r="D66" i="30"/>
  <c r="V13" i="54"/>
  <c r="U13" i="54"/>
  <c r="T13" i="54"/>
  <c r="E193" i="30"/>
  <c r="D77" i="14" l="1"/>
  <c r="E47" i="14"/>
  <c r="D93" i="14"/>
  <c r="E49" i="14"/>
  <c r="F22" i="33"/>
  <c r="K27" i="33"/>
  <c r="D22" i="33"/>
  <c r="S117" i="30"/>
  <c r="R197" i="30"/>
  <c r="R12" i="56" s="1"/>
  <c r="D49" i="56" s="1"/>
  <c r="R49" i="56" s="1"/>
  <c r="D86" i="56" s="1"/>
  <c r="R86" i="56" s="1"/>
  <c r="D123" i="56" s="1"/>
  <c r="R123" i="56" s="1"/>
  <c r="D160" i="56" s="1"/>
  <c r="R160" i="56" s="1"/>
  <c r="D12" i="56"/>
  <c r="Q209" i="30"/>
  <c r="Q24" i="56" s="1"/>
  <c r="C61" i="56" s="1"/>
  <c r="Q61" i="56" s="1"/>
  <c r="C98" i="56" s="1"/>
  <c r="Q98" i="56" s="1"/>
  <c r="C135" i="56" s="1"/>
  <c r="Q135" i="56" s="1"/>
  <c r="C172" i="56" s="1"/>
  <c r="Q172" i="56" s="1"/>
  <c r="C24" i="56"/>
  <c r="Q203" i="30"/>
  <c r="Q18" i="56" s="1"/>
  <c r="C55" i="56" s="1"/>
  <c r="Q55" i="56" s="1"/>
  <c r="C92" i="56" s="1"/>
  <c r="Q92" i="56" s="1"/>
  <c r="C129" i="56" s="1"/>
  <c r="Q129" i="56" s="1"/>
  <c r="C166" i="56" s="1"/>
  <c r="Q166" i="56" s="1"/>
  <c r="C18" i="56"/>
  <c r="S197" i="30"/>
  <c r="S12" i="56" s="1"/>
  <c r="E49" i="56" s="1"/>
  <c r="S49" i="56" s="1"/>
  <c r="E86" i="56" s="1"/>
  <c r="S86" i="56" s="1"/>
  <c r="E123" i="56" s="1"/>
  <c r="S123" i="56" s="1"/>
  <c r="E160" i="56" s="1"/>
  <c r="S160" i="56" s="1"/>
  <c r="E12" i="56"/>
  <c r="S194" i="30"/>
  <c r="S9" i="56" s="1"/>
  <c r="E46" i="56" s="1"/>
  <c r="S46" i="56" s="1"/>
  <c r="E83" i="56" s="1"/>
  <c r="S83" i="56" s="1"/>
  <c r="E120" i="56" s="1"/>
  <c r="S120" i="56" s="1"/>
  <c r="E157" i="56" s="1"/>
  <c r="S157" i="56" s="1"/>
  <c r="E9" i="56"/>
  <c r="R196" i="30"/>
  <c r="R11" i="56" s="1"/>
  <c r="D48" i="56" s="1"/>
  <c r="R48" i="56" s="1"/>
  <c r="D85" i="56" s="1"/>
  <c r="R85" i="56" s="1"/>
  <c r="D122" i="56" s="1"/>
  <c r="R122" i="56" s="1"/>
  <c r="D159" i="56" s="1"/>
  <c r="R159" i="56" s="1"/>
  <c r="D11" i="56"/>
  <c r="S195" i="30"/>
  <c r="S10" i="56" s="1"/>
  <c r="E47" i="56" s="1"/>
  <c r="S47" i="56" s="1"/>
  <c r="E84" i="56" s="1"/>
  <c r="S84" i="56" s="1"/>
  <c r="E121" i="56" s="1"/>
  <c r="S121" i="56" s="1"/>
  <c r="E158" i="56" s="1"/>
  <c r="S158" i="56" s="1"/>
  <c r="E10" i="56"/>
  <c r="S213" i="30"/>
  <c r="S28" i="56" s="1"/>
  <c r="E65" i="56" s="1"/>
  <c r="S65" i="56" s="1"/>
  <c r="E102" i="56" s="1"/>
  <c r="S102" i="56" s="1"/>
  <c r="E139" i="56" s="1"/>
  <c r="S139" i="56" s="1"/>
  <c r="E176" i="56" s="1"/>
  <c r="S176" i="56" s="1"/>
  <c r="E28" i="56"/>
  <c r="R213" i="30"/>
  <c r="R28" i="56" s="1"/>
  <c r="D65" i="56" s="1"/>
  <c r="R65" i="56" s="1"/>
  <c r="D102" i="56" s="1"/>
  <c r="R102" i="56" s="1"/>
  <c r="D139" i="56" s="1"/>
  <c r="R139" i="56" s="1"/>
  <c r="D176" i="56" s="1"/>
  <c r="R176" i="56" s="1"/>
  <c r="D28" i="56"/>
  <c r="R208" i="30"/>
  <c r="R23" i="56" s="1"/>
  <c r="D60" i="56" s="1"/>
  <c r="R60" i="56" s="1"/>
  <c r="D97" i="56" s="1"/>
  <c r="R97" i="56" s="1"/>
  <c r="D134" i="56" s="1"/>
  <c r="R134" i="56" s="1"/>
  <c r="D171" i="56" s="1"/>
  <c r="R171" i="56" s="1"/>
  <c r="D23" i="56"/>
  <c r="R203" i="30"/>
  <c r="R18" i="56" s="1"/>
  <c r="D55" i="56" s="1"/>
  <c r="R55" i="56" s="1"/>
  <c r="D92" i="56" s="1"/>
  <c r="R92" i="56" s="1"/>
  <c r="D129" i="56" s="1"/>
  <c r="R129" i="56" s="1"/>
  <c r="D166" i="56" s="1"/>
  <c r="R166" i="56" s="1"/>
  <c r="D18" i="56"/>
  <c r="R198" i="30"/>
  <c r="R13" i="56" s="1"/>
  <c r="D50" i="56" s="1"/>
  <c r="R50" i="56" s="1"/>
  <c r="D87" i="56" s="1"/>
  <c r="R87" i="56" s="1"/>
  <c r="D124" i="56" s="1"/>
  <c r="R124" i="56" s="1"/>
  <c r="D161" i="56" s="1"/>
  <c r="R161" i="56" s="1"/>
  <c r="D13" i="56"/>
  <c r="S186" i="30"/>
  <c r="E223" i="30" s="1"/>
  <c r="S207" i="30"/>
  <c r="S22" i="56" s="1"/>
  <c r="E59" i="56" s="1"/>
  <c r="S59" i="56" s="1"/>
  <c r="E96" i="56" s="1"/>
  <c r="S96" i="56" s="1"/>
  <c r="E133" i="56" s="1"/>
  <c r="S133" i="56" s="1"/>
  <c r="E170" i="56" s="1"/>
  <c r="S170" i="56" s="1"/>
  <c r="E22" i="56"/>
  <c r="D15" i="56"/>
  <c r="R200" i="30"/>
  <c r="R15" i="56" s="1"/>
  <c r="D52" i="56" s="1"/>
  <c r="R52" i="56" s="1"/>
  <c r="D89" i="56" s="1"/>
  <c r="R89" i="56" s="1"/>
  <c r="D126" i="56" s="1"/>
  <c r="R126" i="56" s="1"/>
  <c r="D163" i="56" s="1"/>
  <c r="R163" i="56" s="1"/>
  <c r="S206" i="30"/>
  <c r="S21" i="56" s="1"/>
  <c r="E58" i="56" s="1"/>
  <c r="S58" i="56" s="1"/>
  <c r="E95" i="56" s="1"/>
  <c r="S95" i="56" s="1"/>
  <c r="E132" i="56" s="1"/>
  <c r="S132" i="56" s="1"/>
  <c r="E169" i="56" s="1"/>
  <c r="S169" i="56" s="1"/>
  <c r="E21" i="56"/>
  <c r="S201" i="30"/>
  <c r="S16" i="56" s="1"/>
  <c r="E53" i="56" s="1"/>
  <c r="S53" i="56" s="1"/>
  <c r="E90" i="56" s="1"/>
  <c r="S90" i="56" s="1"/>
  <c r="E127" i="56" s="1"/>
  <c r="S127" i="56" s="1"/>
  <c r="E164" i="56" s="1"/>
  <c r="S164" i="56" s="1"/>
  <c r="E16" i="56"/>
  <c r="R209" i="30"/>
  <c r="R24" i="56" s="1"/>
  <c r="D61" i="56" s="1"/>
  <c r="R61" i="56" s="1"/>
  <c r="D98" i="56" s="1"/>
  <c r="R98" i="56" s="1"/>
  <c r="D135" i="56" s="1"/>
  <c r="R135" i="56" s="1"/>
  <c r="D172" i="56" s="1"/>
  <c r="R172" i="56" s="1"/>
  <c r="D24" i="56"/>
  <c r="Q198" i="30"/>
  <c r="Q13" i="56" s="1"/>
  <c r="C50" i="56" s="1"/>
  <c r="Q50" i="56" s="1"/>
  <c r="C87" i="56" s="1"/>
  <c r="Q87" i="56" s="1"/>
  <c r="C124" i="56" s="1"/>
  <c r="Q124" i="56" s="1"/>
  <c r="C161" i="56" s="1"/>
  <c r="Q161" i="56" s="1"/>
  <c r="C13" i="56"/>
  <c r="Q202" i="30"/>
  <c r="Q17" i="56" s="1"/>
  <c r="C54" i="56" s="1"/>
  <c r="Q54" i="56" s="1"/>
  <c r="C91" i="56" s="1"/>
  <c r="Q91" i="56" s="1"/>
  <c r="C128" i="56" s="1"/>
  <c r="Q128" i="56" s="1"/>
  <c r="C165" i="56" s="1"/>
  <c r="Q165" i="56" s="1"/>
  <c r="C17" i="56"/>
  <c r="Q205" i="30"/>
  <c r="Q20" i="56" s="1"/>
  <c r="C57" i="56" s="1"/>
  <c r="Q57" i="56" s="1"/>
  <c r="C94" i="56" s="1"/>
  <c r="Q94" i="56" s="1"/>
  <c r="C131" i="56" s="1"/>
  <c r="Q131" i="56" s="1"/>
  <c r="C168" i="56" s="1"/>
  <c r="Q168" i="56" s="1"/>
  <c r="C20" i="56"/>
  <c r="R202" i="30"/>
  <c r="R17" i="56" s="1"/>
  <c r="D54" i="56" s="1"/>
  <c r="R54" i="56" s="1"/>
  <c r="D91" i="56" s="1"/>
  <c r="R91" i="56" s="1"/>
  <c r="D128" i="56" s="1"/>
  <c r="R128" i="56" s="1"/>
  <c r="D165" i="56" s="1"/>
  <c r="R165" i="56" s="1"/>
  <c r="D17" i="56"/>
  <c r="R190" i="30"/>
  <c r="D227" i="30" s="1"/>
  <c r="R205" i="30"/>
  <c r="R20" i="56" s="1"/>
  <c r="D57" i="56" s="1"/>
  <c r="R57" i="56" s="1"/>
  <c r="D94" i="56" s="1"/>
  <c r="R94" i="56" s="1"/>
  <c r="D131" i="56" s="1"/>
  <c r="R131" i="56" s="1"/>
  <c r="D168" i="56" s="1"/>
  <c r="R168" i="56" s="1"/>
  <c r="D20" i="56"/>
  <c r="Q197" i="30"/>
  <c r="Q12" i="56" s="1"/>
  <c r="C49" i="56" s="1"/>
  <c r="Q49" i="56" s="1"/>
  <c r="C86" i="56" s="1"/>
  <c r="Q86" i="56" s="1"/>
  <c r="C123" i="56" s="1"/>
  <c r="Q123" i="56" s="1"/>
  <c r="C160" i="56" s="1"/>
  <c r="Q160" i="56" s="1"/>
  <c r="C12" i="56"/>
  <c r="S198" i="30"/>
  <c r="S13" i="56" s="1"/>
  <c r="E50" i="56" s="1"/>
  <c r="S50" i="56" s="1"/>
  <c r="E87" i="56" s="1"/>
  <c r="S87" i="56" s="1"/>
  <c r="E124" i="56" s="1"/>
  <c r="S124" i="56" s="1"/>
  <c r="E161" i="56" s="1"/>
  <c r="S161" i="56" s="1"/>
  <c r="E13" i="56"/>
  <c r="S209" i="30"/>
  <c r="S24" i="56" s="1"/>
  <c r="E61" i="56" s="1"/>
  <c r="S61" i="56" s="1"/>
  <c r="E98" i="56" s="1"/>
  <c r="S98" i="56" s="1"/>
  <c r="E135" i="56" s="1"/>
  <c r="S135" i="56" s="1"/>
  <c r="E172" i="56" s="1"/>
  <c r="S172" i="56" s="1"/>
  <c r="E24" i="56"/>
  <c r="R201" i="30"/>
  <c r="R16" i="56" s="1"/>
  <c r="D53" i="56" s="1"/>
  <c r="R53" i="56" s="1"/>
  <c r="D90" i="56" s="1"/>
  <c r="R90" i="56" s="1"/>
  <c r="D127" i="56" s="1"/>
  <c r="R127" i="56" s="1"/>
  <c r="D164" i="56" s="1"/>
  <c r="R164" i="56" s="1"/>
  <c r="D16" i="56"/>
  <c r="R212" i="30"/>
  <c r="R27" i="56" s="1"/>
  <c r="D64" i="56" s="1"/>
  <c r="R64" i="56" s="1"/>
  <c r="D101" i="56" s="1"/>
  <c r="R101" i="56" s="1"/>
  <c r="D138" i="56" s="1"/>
  <c r="R138" i="56" s="1"/>
  <c r="D175" i="56" s="1"/>
  <c r="R175" i="56" s="1"/>
  <c r="D27" i="56"/>
  <c r="R207" i="30"/>
  <c r="R22" i="56" s="1"/>
  <c r="D59" i="56" s="1"/>
  <c r="R59" i="56" s="1"/>
  <c r="D96" i="56" s="1"/>
  <c r="R96" i="56" s="1"/>
  <c r="D133" i="56" s="1"/>
  <c r="R133" i="56" s="1"/>
  <c r="D170" i="56" s="1"/>
  <c r="R170" i="56" s="1"/>
  <c r="D22" i="56"/>
  <c r="Q195" i="30"/>
  <c r="Q10" i="56" s="1"/>
  <c r="C47" i="56" s="1"/>
  <c r="Q47" i="56" s="1"/>
  <c r="C84" i="56" s="1"/>
  <c r="Q84" i="56" s="1"/>
  <c r="C121" i="56" s="1"/>
  <c r="Q121" i="56" s="1"/>
  <c r="C158" i="56" s="1"/>
  <c r="Q158" i="56" s="1"/>
  <c r="C10" i="56"/>
  <c r="Q212" i="30"/>
  <c r="Q27" i="56" s="1"/>
  <c r="C64" i="56" s="1"/>
  <c r="Q64" i="56" s="1"/>
  <c r="C101" i="56" s="1"/>
  <c r="Q101" i="56" s="1"/>
  <c r="C138" i="56" s="1"/>
  <c r="Q138" i="56" s="1"/>
  <c r="C175" i="56" s="1"/>
  <c r="Q175" i="56" s="1"/>
  <c r="C27" i="56"/>
  <c r="S182" i="30"/>
  <c r="E219" i="30" s="1"/>
  <c r="Q211" i="30"/>
  <c r="Q26" i="56" s="1"/>
  <c r="C63" i="56" s="1"/>
  <c r="Q63" i="56" s="1"/>
  <c r="C100" i="56" s="1"/>
  <c r="Q100" i="56" s="1"/>
  <c r="C137" i="56" s="1"/>
  <c r="Q137" i="56" s="1"/>
  <c r="C174" i="56" s="1"/>
  <c r="Q174" i="56" s="1"/>
  <c r="C26" i="56"/>
  <c r="R211" i="30"/>
  <c r="R26" i="56" s="1"/>
  <c r="D63" i="56" s="1"/>
  <c r="R63" i="56" s="1"/>
  <c r="D100" i="56" s="1"/>
  <c r="R100" i="56" s="1"/>
  <c r="D137" i="56" s="1"/>
  <c r="R137" i="56" s="1"/>
  <c r="D174" i="56" s="1"/>
  <c r="R174" i="56" s="1"/>
  <c r="D26" i="56"/>
  <c r="S203" i="30"/>
  <c r="S18" i="56" s="1"/>
  <c r="E55" i="56" s="1"/>
  <c r="S55" i="56" s="1"/>
  <c r="E92" i="56" s="1"/>
  <c r="S92" i="56" s="1"/>
  <c r="E129" i="56" s="1"/>
  <c r="S129" i="56" s="1"/>
  <c r="E166" i="56" s="1"/>
  <c r="S166" i="56" s="1"/>
  <c r="E18" i="56"/>
  <c r="S200" i="30"/>
  <c r="S15" i="56" s="1"/>
  <c r="E52" i="56" s="1"/>
  <c r="S52" i="56" s="1"/>
  <c r="E89" i="56" s="1"/>
  <c r="S89" i="56" s="1"/>
  <c r="E126" i="56" s="1"/>
  <c r="S126" i="56" s="1"/>
  <c r="E163" i="56" s="1"/>
  <c r="S163" i="56" s="1"/>
  <c r="E15" i="56"/>
  <c r="Q201" i="30"/>
  <c r="Q16" i="56" s="1"/>
  <c r="C53" i="56" s="1"/>
  <c r="Q53" i="56" s="1"/>
  <c r="C90" i="56" s="1"/>
  <c r="Q90" i="56" s="1"/>
  <c r="C127" i="56" s="1"/>
  <c r="Q127" i="56" s="1"/>
  <c r="C164" i="56" s="1"/>
  <c r="Q164" i="56" s="1"/>
  <c r="C16" i="56"/>
  <c r="R204" i="30"/>
  <c r="R19" i="56" s="1"/>
  <c r="D56" i="56" s="1"/>
  <c r="R56" i="56" s="1"/>
  <c r="D93" i="56" s="1"/>
  <c r="R93" i="56" s="1"/>
  <c r="D130" i="56" s="1"/>
  <c r="R130" i="56" s="1"/>
  <c r="D167" i="56" s="1"/>
  <c r="R167" i="56" s="1"/>
  <c r="D19" i="56"/>
  <c r="R199" i="30"/>
  <c r="R14" i="56" s="1"/>
  <c r="D51" i="56" s="1"/>
  <c r="R51" i="56" s="1"/>
  <c r="D88" i="56" s="1"/>
  <c r="R88" i="56" s="1"/>
  <c r="D125" i="56" s="1"/>
  <c r="R125" i="56" s="1"/>
  <c r="D162" i="56" s="1"/>
  <c r="R162" i="56" s="1"/>
  <c r="D14" i="56"/>
  <c r="S199" i="30"/>
  <c r="S14" i="56" s="1"/>
  <c r="E51" i="56" s="1"/>
  <c r="S51" i="56" s="1"/>
  <c r="E88" i="56" s="1"/>
  <c r="S88" i="56" s="1"/>
  <c r="E125" i="56" s="1"/>
  <c r="S125" i="56" s="1"/>
  <c r="E162" i="56" s="1"/>
  <c r="S162" i="56" s="1"/>
  <c r="E14" i="56"/>
  <c r="Q204" i="30"/>
  <c r="Q19" i="56" s="1"/>
  <c r="C56" i="56" s="1"/>
  <c r="Q56" i="56" s="1"/>
  <c r="C93" i="56" s="1"/>
  <c r="Q93" i="56" s="1"/>
  <c r="C130" i="56" s="1"/>
  <c r="Q130" i="56" s="1"/>
  <c r="C167" i="56" s="1"/>
  <c r="Q167" i="56" s="1"/>
  <c r="C19" i="56"/>
  <c r="R185" i="30"/>
  <c r="D222" i="30" s="1"/>
  <c r="S196" i="30"/>
  <c r="S11" i="56" s="1"/>
  <c r="E48" i="56" s="1"/>
  <c r="S48" i="56" s="1"/>
  <c r="E85" i="56" s="1"/>
  <c r="S85" i="56" s="1"/>
  <c r="E122" i="56" s="1"/>
  <c r="S122" i="56" s="1"/>
  <c r="E159" i="56" s="1"/>
  <c r="S159" i="56" s="1"/>
  <c r="E11" i="56"/>
  <c r="E17" i="56"/>
  <c r="S202" i="30"/>
  <c r="S17" i="56" s="1"/>
  <c r="E54" i="56" s="1"/>
  <c r="S54" i="56" s="1"/>
  <c r="E91" i="56" s="1"/>
  <c r="S91" i="56" s="1"/>
  <c r="E128" i="56" s="1"/>
  <c r="S128" i="56" s="1"/>
  <c r="E165" i="56" s="1"/>
  <c r="S165" i="56" s="1"/>
  <c r="S211" i="30"/>
  <c r="S26" i="56" s="1"/>
  <c r="E63" i="56" s="1"/>
  <c r="S63" i="56" s="1"/>
  <c r="E100" i="56" s="1"/>
  <c r="S100" i="56" s="1"/>
  <c r="E137" i="56" s="1"/>
  <c r="S137" i="56" s="1"/>
  <c r="E174" i="56" s="1"/>
  <c r="S174" i="56" s="1"/>
  <c r="E26" i="56"/>
  <c r="S208" i="30"/>
  <c r="S23" i="56" s="1"/>
  <c r="E60" i="56" s="1"/>
  <c r="S60" i="56" s="1"/>
  <c r="E97" i="56" s="1"/>
  <c r="S97" i="56" s="1"/>
  <c r="E134" i="56" s="1"/>
  <c r="S134" i="56" s="1"/>
  <c r="E171" i="56" s="1"/>
  <c r="S171" i="56" s="1"/>
  <c r="E23" i="56"/>
  <c r="Q207" i="30"/>
  <c r="Q22" i="56" s="1"/>
  <c r="C59" i="56" s="1"/>
  <c r="Q59" i="56" s="1"/>
  <c r="C96" i="56" s="1"/>
  <c r="Q96" i="56" s="1"/>
  <c r="C133" i="56" s="1"/>
  <c r="Q133" i="56" s="1"/>
  <c r="C170" i="56" s="1"/>
  <c r="Q170" i="56" s="1"/>
  <c r="C22" i="56"/>
  <c r="Q210" i="30"/>
  <c r="Q25" i="56" s="1"/>
  <c r="C62" i="56" s="1"/>
  <c r="Q62" i="56" s="1"/>
  <c r="C99" i="56" s="1"/>
  <c r="Q99" i="56" s="1"/>
  <c r="C136" i="56" s="1"/>
  <c r="Q136" i="56" s="1"/>
  <c r="C173" i="56" s="1"/>
  <c r="Q173" i="56" s="1"/>
  <c r="C25" i="56"/>
  <c r="Q213" i="30"/>
  <c r="Q28" i="56" s="1"/>
  <c r="C65" i="56" s="1"/>
  <c r="Q65" i="56" s="1"/>
  <c r="C102" i="56" s="1"/>
  <c r="Q102" i="56" s="1"/>
  <c r="C139" i="56" s="1"/>
  <c r="Q139" i="56" s="1"/>
  <c r="C176" i="56" s="1"/>
  <c r="Q176" i="56" s="1"/>
  <c r="C28" i="56"/>
  <c r="R210" i="30"/>
  <c r="R25" i="56" s="1"/>
  <c r="D62" i="56" s="1"/>
  <c r="R62" i="56" s="1"/>
  <c r="D99" i="56" s="1"/>
  <c r="R99" i="56" s="1"/>
  <c r="D136" i="56" s="1"/>
  <c r="R136" i="56" s="1"/>
  <c r="D173" i="56" s="1"/>
  <c r="R173" i="56" s="1"/>
  <c r="D25" i="56"/>
  <c r="Q194" i="30"/>
  <c r="Q9" i="56" s="1"/>
  <c r="C46" i="56" s="1"/>
  <c r="Q46" i="56" s="1"/>
  <c r="C83" i="56" s="1"/>
  <c r="Q83" i="56" s="1"/>
  <c r="C120" i="56" s="1"/>
  <c r="Q120" i="56" s="1"/>
  <c r="C157" i="56" s="1"/>
  <c r="Q157" i="56" s="1"/>
  <c r="C9" i="56"/>
  <c r="R220" i="30"/>
  <c r="R35" i="56" s="1"/>
  <c r="D72" i="56" s="1"/>
  <c r="R72" i="56" s="1"/>
  <c r="D109" i="56" s="1"/>
  <c r="R109" i="56" s="1"/>
  <c r="D146" i="56" s="1"/>
  <c r="R146" i="56" s="1"/>
  <c r="D183" i="56" s="1"/>
  <c r="R183" i="56" s="1"/>
  <c r="D35" i="56"/>
  <c r="Q190" i="30"/>
  <c r="C227" i="30" s="1"/>
  <c r="D31" i="56"/>
  <c r="R216" i="30"/>
  <c r="R31" i="56" s="1"/>
  <c r="S187" i="30"/>
  <c r="E224" i="30" s="1"/>
  <c r="R225" i="30"/>
  <c r="R40" i="56" s="1"/>
  <c r="D77" i="56" s="1"/>
  <c r="R77" i="56" s="1"/>
  <c r="D114" i="56" s="1"/>
  <c r="R114" i="56" s="1"/>
  <c r="D151" i="56" s="1"/>
  <c r="R151" i="56" s="1"/>
  <c r="D188" i="56" s="1"/>
  <c r="R188" i="56" s="1"/>
  <c r="D40" i="56"/>
  <c r="Q186" i="30"/>
  <c r="C223" i="30" s="1"/>
  <c r="Q225" i="30"/>
  <c r="Q40" i="56" s="1"/>
  <c r="C77" i="56" s="1"/>
  <c r="Q77" i="56" s="1"/>
  <c r="C114" i="56" s="1"/>
  <c r="Q114" i="56" s="1"/>
  <c r="C151" i="56" s="1"/>
  <c r="Q151" i="56" s="1"/>
  <c r="C188" i="56" s="1"/>
  <c r="Q188" i="56" s="1"/>
  <c r="C40" i="56"/>
  <c r="C15" i="56"/>
  <c r="Q200" i="30"/>
  <c r="Q15" i="56" s="1"/>
  <c r="C52" i="56" s="1"/>
  <c r="Q52" i="56" s="1"/>
  <c r="C89" i="56" s="1"/>
  <c r="Q89" i="56" s="1"/>
  <c r="C126" i="56" s="1"/>
  <c r="Q126" i="56" s="1"/>
  <c r="C163" i="56" s="1"/>
  <c r="Q163" i="56" s="1"/>
  <c r="S177" i="30"/>
  <c r="E19" i="56"/>
  <c r="C21" i="56"/>
  <c r="C14" i="56"/>
  <c r="E20" i="56"/>
  <c r="R219" i="30"/>
  <c r="R34" i="56" s="1"/>
  <c r="D71" i="56" s="1"/>
  <c r="R71" i="56" s="1"/>
  <c r="D108" i="56" s="1"/>
  <c r="R108" i="56" s="1"/>
  <c r="D145" i="56" s="1"/>
  <c r="R145" i="56" s="1"/>
  <c r="D182" i="56" s="1"/>
  <c r="R182" i="56" s="1"/>
  <c r="D34" i="56"/>
  <c r="R180" i="30"/>
  <c r="D217" i="30" s="1"/>
  <c r="S184" i="30"/>
  <c r="E221" i="30" s="1"/>
  <c r="Q182" i="30"/>
  <c r="C219" i="30" s="1"/>
  <c r="S185" i="30"/>
  <c r="E222" i="30" s="1"/>
  <c r="Q185" i="30"/>
  <c r="C222" i="30" s="1"/>
  <c r="R189" i="30"/>
  <c r="D226" i="30" s="1"/>
  <c r="Q184" i="30"/>
  <c r="C221" i="30" s="1"/>
  <c r="B27" i="33"/>
  <c r="N27" i="33" s="1"/>
  <c r="L23" i="26"/>
  <c r="W23" i="26"/>
  <c r="S189" i="30"/>
  <c r="E226" i="30" s="1"/>
  <c r="Q183" i="30"/>
  <c r="C220" i="30" s="1"/>
  <c r="S190" i="30"/>
  <c r="E227" i="30" s="1"/>
  <c r="Q189" i="30"/>
  <c r="C226" i="30" s="1"/>
  <c r="R181" i="30"/>
  <c r="D218" i="30" s="1"/>
  <c r="S212" i="30"/>
  <c r="S27" i="56" s="1"/>
  <c r="E64" i="56" s="1"/>
  <c r="S64" i="56" s="1"/>
  <c r="E101" i="56" s="1"/>
  <c r="S101" i="56" s="1"/>
  <c r="E138" i="56" s="1"/>
  <c r="S138" i="56" s="1"/>
  <c r="E175" i="56" s="1"/>
  <c r="S175" i="56" s="1"/>
  <c r="D9" i="56"/>
  <c r="R194" i="30"/>
  <c r="R9" i="56" s="1"/>
  <c r="D46" i="56" s="1"/>
  <c r="R46" i="56" s="1"/>
  <c r="D83" i="56" s="1"/>
  <c r="R83" i="56" s="1"/>
  <c r="D120" i="56" s="1"/>
  <c r="R120" i="56" s="1"/>
  <c r="D157" i="56" s="1"/>
  <c r="R157" i="56" s="1"/>
  <c r="D21" i="56"/>
  <c r="R206" i="30"/>
  <c r="R21" i="56" s="1"/>
  <c r="D58" i="56" s="1"/>
  <c r="R58" i="56" s="1"/>
  <c r="D95" i="56" s="1"/>
  <c r="R95" i="56" s="1"/>
  <c r="D132" i="56" s="1"/>
  <c r="R132" i="56" s="1"/>
  <c r="D169" i="56" s="1"/>
  <c r="R169" i="56" s="1"/>
  <c r="E8" i="56"/>
  <c r="S193" i="30"/>
  <c r="S8" i="56" s="1"/>
  <c r="E25" i="56"/>
  <c r="S183" i="30"/>
  <c r="E220" i="30" s="1"/>
  <c r="Q187" i="30"/>
  <c r="C224" i="30" s="1"/>
  <c r="R187" i="30"/>
  <c r="D224" i="30" s="1"/>
  <c r="R186" i="30"/>
  <c r="D223" i="30" s="1"/>
  <c r="S225" i="30"/>
  <c r="S40" i="56" s="1"/>
  <c r="E77" i="56" s="1"/>
  <c r="S77" i="56" s="1"/>
  <c r="E114" i="56" s="1"/>
  <c r="S114" i="56" s="1"/>
  <c r="E151" i="56" s="1"/>
  <c r="S151" i="56" s="1"/>
  <c r="E188" i="56" s="1"/>
  <c r="S188" i="56" s="1"/>
  <c r="E40" i="56"/>
  <c r="S179" i="30"/>
  <c r="E216" i="30" s="1"/>
  <c r="S180" i="30"/>
  <c r="E217" i="30" s="1"/>
  <c r="Q181" i="30"/>
  <c r="C218" i="30" s="1"/>
  <c r="C23" i="56"/>
  <c r="Q208" i="30"/>
  <c r="Q23" i="56" s="1"/>
  <c r="C60" i="56" s="1"/>
  <c r="Q60" i="56" s="1"/>
  <c r="C97" i="56" s="1"/>
  <c r="Q97" i="56" s="1"/>
  <c r="C134" i="56" s="1"/>
  <c r="Q134" i="56" s="1"/>
  <c r="C171" i="56" s="1"/>
  <c r="Q171" i="56" s="1"/>
  <c r="N22" i="14"/>
  <c r="C78" i="14"/>
  <c r="N78" i="14" s="1"/>
  <c r="Z26" i="26"/>
  <c r="O26" i="26"/>
  <c r="F12" i="33"/>
  <c r="M27" i="33"/>
  <c r="L27" i="33"/>
  <c r="K22" i="33"/>
  <c r="C12" i="33"/>
  <c r="M26" i="26"/>
  <c r="Y26" i="26"/>
  <c r="N26" i="26"/>
  <c r="AA28" i="26"/>
  <c r="AA26" i="26"/>
  <c r="N31" i="14"/>
  <c r="N90" i="14"/>
  <c r="N83" i="14"/>
  <c r="N91" i="14"/>
  <c r="D48" i="14"/>
  <c r="N59" i="14"/>
  <c r="N47" i="14"/>
  <c r="N67" i="14"/>
  <c r="C64" i="14"/>
  <c r="C87" i="14"/>
  <c r="D39" i="14"/>
  <c r="N21" i="14"/>
  <c r="D20" i="14"/>
  <c r="C94" i="14"/>
  <c r="C92" i="14" s="1"/>
  <c r="C36" i="14"/>
  <c r="D18" i="14" s="1"/>
  <c r="D184" i="30"/>
  <c r="R184" i="30" s="1"/>
  <c r="R117" i="30"/>
  <c r="C106" i="30"/>
  <c r="Q106" i="30" s="1"/>
  <c r="Q80" i="30"/>
  <c r="E191" i="30"/>
  <c r="E214" i="30"/>
  <c r="C193" i="30"/>
  <c r="C85" i="30"/>
  <c r="Q85" i="30" s="1"/>
  <c r="Q66" i="30"/>
  <c r="C179" i="30"/>
  <c r="Q179" i="30" s="1"/>
  <c r="D156" i="30"/>
  <c r="R156" i="30" s="1"/>
  <c r="D84" i="30"/>
  <c r="R84" i="30" s="1"/>
  <c r="R66" i="30"/>
  <c r="E65" i="14" l="1"/>
  <c r="E75" i="14"/>
  <c r="O47" i="14"/>
  <c r="D66" i="14"/>
  <c r="N18" i="14"/>
  <c r="D76" i="14"/>
  <c r="E21" i="14"/>
  <c r="D95" i="14"/>
  <c r="E67" i="14"/>
  <c r="P49" i="14"/>
  <c r="O49" i="14"/>
  <c r="B22" i="33"/>
  <c r="G22" i="33" s="1"/>
  <c r="G27" i="33"/>
  <c r="E29" i="56"/>
  <c r="Q222" i="30"/>
  <c r="Q37" i="56" s="1"/>
  <c r="C74" i="56" s="1"/>
  <c r="Q74" i="56" s="1"/>
  <c r="C111" i="56" s="1"/>
  <c r="Q111" i="56" s="1"/>
  <c r="C148" i="56" s="1"/>
  <c r="Q148" i="56" s="1"/>
  <c r="C185" i="56" s="1"/>
  <c r="Q185" i="56" s="1"/>
  <c r="C37" i="56"/>
  <c r="Q220" i="30"/>
  <c r="Q35" i="56" s="1"/>
  <c r="C72" i="56" s="1"/>
  <c r="Q72" i="56" s="1"/>
  <c r="C109" i="56" s="1"/>
  <c r="Q109" i="56" s="1"/>
  <c r="C146" i="56" s="1"/>
  <c r="Q146" i="56" s="1"/>
  <c r="C183" i="56" s="1"/>
  <c r="Q183" i="56" s="1"/>
  <c r="C35" i="56"/>
  <c r="R217" i="30"/>
  <c r="R32" i="56" s="1"/>
  <c r="D69" i="56" s="1"/>
  <c r="R69" i="56" s="1"/>
  <c r="D106" i="56" s="1"/>
  <c r="R106" i="56" s="1"/>
  <c r="D143" i="56" s="1"/>
  <c r="R143" i="56" s="1"/>
  <c r="D180" i="56" s="1"/>
  <c r="R180" i="56" s="1"/>
  <c r="D32" i="56"/>
  <c r="Q226" i="30"/>
  <c r="Q41" i="56" s="1"/>
  <c r="C78" i="56" s="1"/>
  <c r="Q78" i="56" s="1"/>
  <c r="C115" i="56" s="1"/>
  <c r="Q115" i="56" s="1"/>
  <c r="C152" i="56" s="1"/>
  <c r="Q152" i="56" s="1"/>
  <c r="C189" i="56" s="1"/>
  <c r="Q189" i="56" s="1"/>
  <c r="C41" i="56"/>
  <c r="Q219" i="30"/>
  <c r="Q34" i="56" s="1"/>
  <c r="C34" i="56"/>
  <c r="Q221" i="30"/>
  <c r="Q36" i="56" s="1"/>
  <c r="C73" i="56" s="1"/>
  <c r="Q73" i="56" s="1"/>
  <c r="C110" i="56" s="1"/>
  <c r="Q110" i="56" s="1"/>
  <c r="C147" i="56" s="1"/>
  <c r="Q147" i="56" s="1"/>
  <c r="C184" i="56" s="1"/>
  <c r="Q184" i="56" s="1"/>
  <c r="C36" i="56"/>
  <c r="R222" i="30"/>
  <c r="R37" i="56" s="1"/>
  <c r="D74" i="56" s="1"/>
  <c r="R74" i="56" s="1"/>
  <c r="D111" i="56" s="1"/>
  <c r="R111" i="56" s="1"/>
  <c r="D148" i="56" s="1"/>
  <c r="R148" i="56" s="1"/>
  <c r="D185" i="56" s="1"/>
  <c r="R185" i="56" s="1"/>
  <c r="D37" i="56"/>
  <c r="S219" i="30"/>
  <c r="S34" i="56" s="1"/>
  <c r="E71" i="56" s="1"/>
  <c r="S71" i="56" s="1"/>
  <c r="E108" i="56" s="1"/>
  <c r="S108" i="56" s="1"/>
  <c r="E145" i="56" s="1"/>
  <c r="S145" i="56" s="1"/>
  <c r="E182" i="56" s="1"/>
  <c r="S182" i="56" s="1"/>
  <c r="E34" i="56"/>
  <c r="S223" i="30"/>
  <c r="S38" i="56" s="1"/>
  <c r="E75" i="56" s="1"/>
  <c r="S75" i="56" s="1"/>
  <c r="E112" i="56" s="1"/>
  <c r="S112" i="56" s="1"/>
  <c r="E149" i="56" s="1"/>
  <c r="S149" i="56" s="1"/>
  <c r="E186" i="56" s="1"/>
  <c r="S186" i="56" s="1"/>
  <c r="E38" i="56"/>
  <c r="S220" i="30"/>
  <c r="S35" i="56" s="1"/>
  <c r="E35" i="56"/>
  <c r="Q218" i="30"/>
  <c r="Q33" i="56" s="1"/>
  <c r="C70" i="56" s="1"/>
  <c r="Q70" i="56" s="1"/>
  <c r="C107" i="56" s="1"/>
  <c r="Q107" i="56" s="1"/>
  <c r="C144" i="56" s="1"/>
  <c r="Q144" i="56" s="1"/>
  <c r="C181" i="56" s="1"/>
  <c r="Q181" i="56" s="1"/>
  <c r="C33" i="56"/>
  <c r="E31" i="56"/>
  <c r="S216" i="30"/>
  <c r="S31" i="56" s="1"/>
  <c r="R223" i="30"/>
  <c r="R38" i="56" s="1"/>
  <c r="D38" i="56"/>
  <c r="Q224" i="30"/>
  <c r="Q39" i="56" s="1"/>
  <c r="C76" i="56" s="1"/>
  <c r="Q76" i="56" s="1"/>
  <c r="C113" i="56" s="1"/>
  <c r="Q113" i="56" s="1"/>
  <c r="C150" i="56" s="1"/>
  <c r="Q150" i="56" s="1"/>
  <c r="C187" i="56" s="1"/>
  <c r="Q187" i="56" s="1"/>
  <c r="C39" i="56"/>
  <c r="B12" i="33"/>
  <c r="N12" i="33" s="1"/>
  <c r="J27" i="33"/>
  <c r="Q223" i="30"/>
  <c r="Q38" i="56" s="1"/>
  <c r="C75" i="56" s="1"/>
  <c r="Q75" i="56" s="1"/>
  <c r="C112" i="56" s="1"/>
  <c r="Q112" i="56" s="1"/>
  <c r="C149" i="56" s="1"/>
  <c r="Q149" i="56" s="1"/>
  <c r="C186" i="56" s="1"/>
  <c r="Q186" i="56" s="1"/>
  <c r="C38" i="56"/>
  <c r="S224" i="30"/>
  <c r="S39" i="56" s="1"/>
  <c r="E76" i="56" s="1"/>
  <c r="S76" i="56" s="1"/>
  <c r="E113" i="56" s="1"/>
  <c r="S113" i="56" s="1"/>
  <c r="E150" i="56" s="1"/>
  <c r="S150" i="56" s="1"/>
  <c r="E187" i="56" s="1"/>
  <c r="S187" i="56" s="1"/>
  <c r="E39" i="56"/>
  <c r="Q227" i="30"/>
  <c r="Q42" i="56" s="1"/>
  <c r="C79" i="56" s="1"/>
  <c r="Q79" i="56" s="1"/>
  <c r="C116" i="56" s="1"/>
  <c r="Q116" i="56" s="1"/>
  <c r="C153" i="56" s="1"/>
  <c r="Q153" i="56" s="1"/>
  <c r="C190" i="56" s="1"/>
  <c r="Q190" i="56" s="1"/>
  <c r="C42" i="56"/>
  <c r="S217" i="30"/>
  <c r="S32" i="56" s="1"/>
  <c r="E69" i="56" s="1"/>
  <c r="S69" i="56" s="1"/>
  <c r="E106" i="56" s="1"/>
  <c r="S106" i="56" s="1"/>
  <c r="E143" i="56" s="1"/>
  <c r="S143" i="56" s="1"/>
  <c r="E180" i="56" s="1"/>
  <c r="S180" i="56" s="1"/>
  <c r="E32" i="56"/>
  <c r="R224" i="30"/>
  <c r="R39" i="56" s="1"/>
  <c r="D76" i="56" s="1"/>
  <c r="R76" i="56" s="1"/>
  <c r="D113" i="56" s="1"/>
  <c r="R113" i="56" s="1"/>
  <c r="D150" i="56" s="1"/>
  <c r="R150" i="56" s="1"/>
  <c r="D187" i="56" s="1"/>
  <c r="R187" i="56" s="1"/>
  <c r="D39" i="56"/>
  <c r="C8" i="56"/>
  <c r="Q193" i="30"/>
  <c r="Q8" i="56" s="1"/>
  <c r="R218" i="30"/>
  <c r="R33" i="56" s="1"/>
  <c r="D70" i="56" s="1"/>
  <c r="R70" i="56" s="1"/>
  <c r="D107" i="56" s="1"/>
  <c r="R107" i="56" s="1"/>
  <c r="D144" i="56" s="1"/>
  <c r="R144" i="56" s="1"/>
  <c r="D181" i="56" s="1"/>
  <c r="R181" i="56" s="1"/>
  <c r="D33" i="56"/>
  <c r="S227" i="30"/>
  <c r="S42" i="56" s="1"/>
  <c r="E79" i="56" s="1"/>
  <c r="S79" i="56" s="1"/>
  <c r="E116" i="56" s="1"/>
  <c r="S116" i="56" s="1"/>
  <c r="E153" i="56" s="1"/>
  <c r="S153" i="56" s="1"/>
  <c r="E190" i="56" s="1"/>
  <c r="S190" i="56" s="1"/>
  <c r="E42" i="56"/>
  <c r="S226" i="30"/>
  <c r="S41" i="56" s="1"/>
  <c r="E78" i="56" s="1"/>
  <c r="S78" i="56" s="1"/>
  <c r="E115" i="56" s="1"/>
  <c r="S115" i="56" s="1"/>
  <c r="E152" i="56" s="1"/>
  <c r="S152" i="56" s="1"/>
  <c r="E189" i="56" s="1"/>
  <c r="S189" i="56" s="1"/>
  <c r="E41" i="56"/>
  <c r="L26" i="26"/>
  <c r="W26" i="26"/>
  <c r="R226" i="30"/>
  <c r="R41" i="56" s="1"/>
  <c r="D78" i="56" s="1"/>
  <c r="R78" i="56" s="1"/>
  <c r="D115" i="56" s="1"/>
  <c r="R115" i="56" s="1"/>
  <c r="D152" i="56" s="1"/>
  <c r="R152" i="56" s="1"/>
  <c r="D189" i="56" s="1"/>
  <c r="R189" i="56" s="1"/>
  <c r="D41" i="56"/>
  <c r="S222" i="30"/>
  <c r="S37" i="56" s="1"/>
  <c r="E74" i="56" s="1"/>
  <c r="S74" i="56" s="1"/>
  <c r="E111" i="56" s="1"/>
  <c r="S111" i="56" s="1"/>
  <c r="E148" i="56" s="1"/>
  <c r="S148" i="56" s="1"/>
  <c r="E185" i="56" s="1"/>
  <c r="S185" i="56" s="1"/>
  <c r="E37" i="56"/>
  <c r="S221" i="30"/>
  <c r="S36" i="56" s="1"/>
  <c r="E73" i="56" s="1"/>
  <c r="S73" i="56" s="1"/>
  <c r="E110" i="56" s="1"/>
  <c r="S110" i="56" s="1"/>
  <c r="E147" i="56" s="1"/>
  <c r="S147" i="56" s="1"/>
  <c r="E184" i="56" s="1"/>
  <c r="S184" i="56" s="1"/>
  <c r="E36" i="56"/>
  <c r="R227" i="30"/>
  <c r="R42" i="56" s="1"/>
  <c r="D79" i="56" s="1"/>
  <c r="R79" i="56" s="1"/>
  <c r="D116" i="56" s="1"/>
  <c r="R116" i="56" s="1"/>
  <c r="D153" i="56" s="1"/>
  <c r="R153" i="56" s="1"/>
  <c r="D190" i="56" s="1"/>
  <c r="R190" i="56" s="1"/>
  <c r="D42" i="56"/>
  <c r="N19" i="14"/>
  <c r="O28" i="26"/>
  <c r="L22" i="33"/>
  <c r="D12" i="33"/>
  <c r="E12" i="33"/>
  <c r="M22" i="33"/>
  <c r="N28" i="26"/>
  <c r="M28" i="26"/>
  <c r="Y28" i="26"/>
  <c r="E45" i="56"/>
  <c r="S29" i="56"/>
  <c r="N87" i="14"/>
  <c r="F49" i="14"/>
  <c r="D46" i="14"/>
  <c r="N65" i="14"/>
  <c r="N48" i="14"/>
  <c r="N39" i="14"/>
  <c r="D38" i="14"/>
  <c r="N20" i="14"/>
  <c r="N77" i="14"/>
  <c r="N75" i="14"/>
  <c r="D191" i="30"/>
  <c r="C117" i="30"/>
  <c r="E218" i="30"/>
  <c r="S191" i="30"/>
  <c r="D103" i="30"/>
  <c r="E68" i="56"/>
  <c r="C103" i="30"/>
  <c r="P29" i="56"/>
  <c r="S214" i="30"/>
  <c r="E20" i="14" l="1"/>
  <c r="D94" i="14"/>
  <c r="O67" i="14"/>
  <c r="E48" i="14"/>
  <c r="E39" i="14"/>
  <c r="E77" i="14"/>
  <c r="O21" i="14"/>
  <c r="N46" i="14"/>
  <c r="F67" i="14"/>
  <c r="P67" i="14" s="1"/>
  <c r="O75" i="14"/>
  <c r="D74" i="14"/>
  <c r="E93" i="14"/>
  <c r="O65" i="14"/>
  <c r="N22" i="33"/>
  <c r="G12" i="33"/>
  <c r="N37" i="14"/>
  <c r="F19" i="14"/>
  <c r="D36" i="14"/>
  <c r="E33" i="56"/>
  <c r="E43" i="56" s="1"/>
  <c r="S218" i="30"/>
  <c r="S33" i="56" s="1"/>
  <c r="E70" i="56" s="1"/>
  <c r="S70" i="56" s="1"/>
  <c r="E107" i="56" s="1"/>
  <c r="S107" i="56" s="1"/>
  <c r="E144" i="56" s="1"/>
  <c r="S144" i="56" s="1"/>
  <c r="E181" i="56" s="1"/>
  <c r="S181" i="56" s="1"/>
  <c r="W28" i="26"/>
  <c r="L28" i="26"/>
  <c r="J12" i="33"/>
  <c r="J22" i="33"/>
  <c r="M12" i="33"/>
  <c r="L12" i="33"/>
  <c r="K12" i="33"/>
  <c r="C45" i="56"/>
  <c r="S45" i="56"/>
  <c r="E66" i="56"/>
  <c r="N66" i="14"/>
  <c r="F47" i="14"/>
  <c r="D64" i="14"/>
  <c r="N38" i="14"/>
  <c r="N76" i="14"/>
  <c r="N93" i="14"/>
  <c r="N95" i="14"/>
  <c r="E228" i="30"/>
  <c r="C180" i="30"/>
  <c r="Q180" i="30" s="1"/>
  <c r="Q117" i="30"/>
  <c r="D221" i="30"/>
  <c r="R191" i="30"/>
  <c r="S68" i="56"/>
  <c r="D68" i="56"/>
  <c r="D193" i="30"/>
  <c r="C216" i="30"/>
  <c r="C159" i="30"/>
  <c r="Q159" i="30" s="1"/>
  <c r="Q103" i="30"/>
  <c r="D158" i="30"/>
  <c r="R158" i="30" s="1"/>
  <c r="R103" i="30"/>
  <c r="E66" i="14" l="1"/>
  <c r="O48" i="14"/>
  <c r="O93" i="14"/>
  <c r="N74" i="14"/>
  <c r="F75" i="14"/>
  <c r="P19" i="14"/>
  <c r="O77" i="14"/>
  <c r="F65" i="14"/>
  <c r="P47" i="14"/>
  <c r="D92" i="14"/>
  <c r="E18" i="14"/>
  <c r="E95" i="14"/>
  <c r="O39" i="14"/>
  <c r="E38" i="14"/>
  <c r="E76" i="14"/>
  <c r="O20" i="14"/>
  <c r="N36" i="14"/>
  <c r="C31" i="56"/>
  <c r="Q216" i="30"/>
  <c r="D8" i="56"/>
  <c r="R193" i="30"/>
  <c r="R8" i="56" s="1"/>
  <c r="D36" i="56"/>
  <c r="D43" i="56" s="1"/>
  <c r="R221" i="30"/>
  <c r="E82" i="56"/>
  <c r="S66" i="56"/>
  <c r="Q45" i="56"/>
  <c r="G49" i="14"/>
  <c r="E46" i="14"/>
  <c r="N64" i="14"/>
  <c r="F48" i="14"/>
  <c r="F21" i="14"/>
  <c r="N92" i="14"/>
  <c r="F20" i="14"/>
  <c r="N94" i="14"/>
  <c r="R36" i="56"/>
  <c r="D73" i="56" s="1"/>
  <c r="R73" i="56" s="1"/>
  <c r="D110" i="56" s="1"/>
  <c r="R110" i="56" s="1"/>
  <c r="D147" i="56" s="1"/>
  <c r="R147" i="56" s="1"/>
  <c r="D184" i="56" s="1"/>
  <c r="R184" i="56" s="1"/>
  <c r="D228" i="30"/>
  <c r="C191" i="30"/>
  <c r="S228" i="30"/>
  <c r="D177" i="30"/>
  <c r="C177" i="30"/>
  <c r="R68" i="56"/>
  <c r="Q31" i="56"/>
  <c r="E105" i="56"/>
  <c r="O95" i="14" l="1"/>
  <c r="P65" i="14"/>
  <c r="G67" i="14"/>
  <c r="Q49" i="14"/>
  <c r="F76" i="14"/>
  <c r="F66" i="14"/>
  <c r="P20" i="14"/>
  <c r="E74" i="14"/>
  <c r="O74" i="14" s="1"/>
  <c r="O76" i="14"/>
  <c r="E36" i="14"/>
  <c r="E94" i="14"/>
  <c r="O38" i="14"/>
  <c r="P48" i="14"/>
  <c r="F77" i="14"/>
  <c r="P21" i="14"/>
  <c r="O18" i="14"/>
  <c r="O46" i="14"/>
  <c r="P75" i="14"/>
  <c r="P66" i="14"/>
  <c r="O66" i="14"/>
  <c r="J9" i="33"/>
  <c r="D45" i="56"/>
  <c r="E103" i="56"/>
  <c r="S82" i="56"/>
  <c r="C82" i="56"/>
  <c r="G47" i="14"/>
  <c r="E64" i="14"/>
  <c r="F39" i="14"/>
  <c r="F37" i="14"/>
  <c r="P43" i="56"/>
  <c r="R228" i="30"/>
  <c r="C217" i="30"/>
  <c r="Q191" i="30"/>
  <c r="S105" i="56"/>
  <c r="D105" i="56"/>
  <c r="C196" i="30"/>
  <c r="Q177" i="30"/>
  <c r="D195" i="30"/>
  <c r="R177" i="30"/>
  <c r="P76" i="14" l="1"/>
  <c r="G65" i="14"/>
  <c r="Q47" i="14"/>
  <c r="Q67" i="14"/>
  <c r="O64" i="14"/>
  <c r="P77" i="14"/>
  <c r="F95" i="14"/>
  <c r="P39" i="14"/>
  <c r="O36" i="14"/>
  <c r="F18" i="14"/>
  <c r="F74" i="14"/>
  <c r="F93" i="14"/>
  <c r="P37" i="14"/>
  <c r="O94" i="14"/>
  <c r="E92" i="14"/>
  <c r="D10" i="56"/>
  <c r="D29" i="56" s="1"/>
  <c r="R195" i="30"/>
  <c r="C11" i="56"/>
  <c r="C29" i="56" s="1"/>
  <c r="Q196" i="30"/>
  <c r="C32" i="56"/>
  <c r="C43" i="56" s="1"/>
  <c r="Q217" i="30"/>
  <c r="Q32" i="56" s="1"/>
  <c r="C69" i="56" s="1"/>
  <c r="Q69" i="56" s="1"/>
  <c r="C106" i="56" s="1"/>
  <c r="Q106" i="56" s="1"/>
  <c r="C143" i="56" s="1"/>
  <c r="Q143" i="56" s="1"/>
  <c r="C180" i="56" s="1"/>
  <c r="Q180" i="56" s="1"/>
  <c r="K9" i="33"/>
  <c r="S103" i="56"/>
  <c r="E119" i="56"/>
  <c r="Q82" i="56"/>
  <c r="R45" i="56"/>
  <c r="F46" i="14"/>
  <c r="G48" i="14"/>
  <c r="G21" i="14"/>
  <c r="F38" i="14"/>
  <c r="G19" i="14"/>
  <c r="C228" i="30"/>
  <c r="E72" i="56"/>
  <c r="S43" i="56"/>
  <c r="O43" i="56"/>
  <c r="R105" i="56"/>
  <c r="E142" i="56"/>
  <c r="R10" i="56"/>
  <c r="D214" i="30"/>
  <c r="Q11" i="56"/>
  <c r="C214" i="30"/>
  <c r="G66" i="14" l="1"/>
  <c r="Q48" i="14"/>
  <c r="Q65" i="14"/>
  <c r="G77" i="14"/>
  <c r="Q21" i="14"/>
  <c r="P46" i="14"/>
  <c r="F92" i="14"/>
  <c r="P93" i="14"/>
  <c r="P95" i="14"/>
  <c r="F36" i="14"/>
  <c r="F94" i="14"/>
  <c r="P38" i="14"/>
  <c r="G75" i="14"/>
  <c r="Q19" i="14"/>
  <c r="P92" i="14"/>
  <c r="O92" i="14"/>
  <c r="P18" i="14"/>
  <c r="P74" i="14"/>
  <c r="H49" i="14"/>
  <c r="K8" i="33"/>
  <c r="L9" i="33"/>
  <c r="C48" i="56"/>
  <c r="Q29" i="56"/>
  <c r="S119" i="56"/>
  <c r="E140" i="56"/>
  <c r="C119" i="56"/>
  <c r="D47" i="56"/>
  <c r="R29" i="56"/>
  <c r="D82" i="56"/>
  <c r="H47" i="14"/>
  <c r="F64" i="14"/>
  <c r="G37" i="14"/>
  <c r="G20" i="14"/>
  <c r="G39" i="14"/>
  <c r="Q228" i="30"/>
  <c r="D75" i="56"/>
  <c r="R43" i="56"/>
  <c r="S72" i="56"/>
  <c r="E80" i="56"/>
  <c r="N29" i="56"/>
  <c r="Q214" i="30"/>
  <c r="O29" i="56"/>
  <c r="R214" i="30"/>
  <c r="S142" i="56"/>
  <c r="D142" i="56"/>
  <c r="C68" i="56"/>
  <c r="Q77" i="14" l="1"/>
  <c r="P64" i="14"/>
  <c r="H65" i="14"/>
  <c r="R47" i="14"/>
  <c r="P36" i="14"/>
  <c r="Q75" i="14"/>
  <c r="G74" i="14"/>
  <c r="H21" i="14"/>
  <c r="G95" i="14"/>
  <c r="Q39" i="14"/>
  <c r="R49" i="14"/>
  <c r="G76" i="14"/>
  <c r="Q20" i="14"/>
  <c r="G18" i="14"/>
  <c r="H19" i="14"/>
  <c r="G93" i="14"/>
  <c r="Q37" i="14"/>
  <c r="P94" i="14"/>
  <c r="Q66" i="14"/>
  <c r="H67" i="14"/>
  <c r="M9" i="33"/>
  <c r="L8" i="33"/>
  <c r="R47" i="56"/>
  <c r="D66" i="56"/>
  <c r="E156" i="56"/>
  <c r="S140" i="56"/>
  <c r="Q119" i="56"/>
  <c r="R82" i="56"/>
  <c r="Q48" i="56"/>
  <c r="C66" i="56"/>
  <c r="H48" i="14"/>
  <c r="G46" i="14"/>
  <c r="G38" i="14"/>
  <c r="E109" i="56"/>
  <c r="S80" i="56"/>
  <c r="N43" i="56"/>
  <c r="R75" i="56"/>
  <c r="D80" i="56"/>
  <c r="R142" i="56"/>
  <c r="Q68" i="56"/>
  <c r="E179" i="56"/>
  <c r="Q95" i="14" l="1"/>
  <c r="G94" i="14"/>
  <c r="Q38" i="14"/>
  <c r="H39" i="14"/>
  <c r="H77" i="14"/>
  <c r="R21" i="14"/>
  <c r="Q76" i="14"/>
  <c r="R65" i="14"/>
  <c r="I49" i="14"/>
  <c r="R67" i="14"/>
  <c r="H37" i="14"/>
  <c r="H75" i="14"/>
  <c r="R19" i="14"/>
  <c r="Q18" i="14"/>
  <c r="Q46" i="14"/>
  <c r="H66" i="14"/>
  <c r="R48" i="14"/>
  <c r="G92" i="14"/>
  <c r="Q93" i="14"/>
  <c r="I47" i="14"/>
  <c r="I67" i="14"/>
  <c r="S67" i="14" s="1"/>
  <c r="G64" i="14"/>
  <c r="G36" i="14"/>
  <c r="H20" i="14"/>
  <c r="D119" i="56"/>
  <c r="E177" i="56"/>
  <c r="S156" i="56"/>
  <c r="S177" i="56" s="1"/>
  <c r="C156" i="56"/>
  <c r="C85" i="56"/>
  <c r="Q66" i="56"/>
  <c r="D84" i="56"/>
  <c r="R66" i="56"/>
  <c r="C71" i="56"/>
  <c r="Q43" i="56"/>
  <c r="D112" i="56"/>
  <c r="R80" i="56"/>
  <c r="S109" i="56"/>
  <c r="E117" i="56"/>
  <c r="S179" i="56"/>
  <c r="C105" i="56"/>
  <c r="D179" i="56"/>
  <c r="R77" i="14" l="1"/>
  <c r="I65" i="14"/>
  <c r="T47" i="14"/>
  <c r="S47" i="14"/>
  <c r="S49" i="14"/>
  <c r="I21" i="14"/>
  <c r="H95" i="14"/>
  <c r="R39" i="14"/>
  <c r="J49" i="14"/>
  <c r="T49" i="14" s="1"/>
  <c r="Q94" i="14"/>
  <c r="H38" i="14"/>
  <c r="I20" i="14" s="1"/>
  <c r="H76" i="14"/>
  <c r="R20" i="14"/>
  <c r="H74" i="14"/>
  <c r="R75" i="14"/>
  <c r="Q92" i="14"/>
  <c r="H18" i="14"/>
  <c r="Q36" i="14"/>
  <c r="Q64" i="14"/>
  <c r="R66" i="14"/>
  <c r="H93" i="14"/>
  <c r="I19" i="14"/>
  <c r="R37" i="14"/>
  <c r="B33" i="33"/>
  <c r="R74" i="14"/>
  <c r="Q74" i="14"/>
  <c r="I46" i="14"/>
  <c r="H46" i="14"/>
  <c r="J47" i="14"/>
  <c r="Q85" i="56"/>
  <c r="C103" i="56"/>
  <c r="R84" i="56"/>
  <c r="D103" i="56"/>
  <c r="Q156" i="56"/>
  <c r="R119" i="56"/>
  <c r="Q71" i="56"/>
  <c r="C80" i="56"/>
  <c r="E146" i="56"/>
  <c r="S117" i="56"/>
  <c r="R112" i="56"/>
  <c r="D117" i="56"/>
  <c r="R179" i="56"/>
  <c r="Q105" i="56"/>
  <c r="I38" i="14" l="1"/>
  <c r="S20" i="14"/>
  <c r="S46" i="14"/>
  <c r="R46" i="14"/>
  <c r="I77" i="14"/>
  <c r="I39" i="14"/>
  <c r="S21" i="14"/>
  <c r="J67" i="14"/>
  <c r="S65" i="14"/>
  <c r="S38" i="14"/>
  <c r="H94" i="14"/>
  <c r="R38" i="14"/>
  <c r="H36" i="14"/>
  <c r="C10" i="14"/>
  <c r="C8" i="14" s="1"/>
  <c r="J65" i="14"/>
  <c r="T65" i="14" s="1"/>
  <c r="I75" i="14"/>
  <c r="S19" i="14"/>
  <c r="I37" i="14"/>
  <c r="R76" i="14"/>
  <c r="C33" i="33"/>
  <c r="J33" i="33" s="1"/>
  <c r="H92" i="14"/>
  <c r="R93" i="14"/>
  <c r="R18" i="14"/>
  <c r="R95" i="14"/>
  <c r="N9" i="14"/>
  <c r="H64" i="14"/>
  <c r="I48" i="14"/>
  <c r="B34" i="33"/>
  <c r="B32" i="33" s="1"/>
  <c r="J18" i="14"/>
  <c r="J20" i="14"/>
  <c r="T20" i="14" s="1"/>
  <c r="D156" i="56"/>
  <c r="D121" i="56"/>
  <c r="R103" i="56"/>
  <c r="C122" i="56"/>
  <c r="Q103" i="56"/>
  <c r="C108" i="56"/>
  <c r="Q80" i="56"/>
  <c r="S146" i="56"/>
  <c r="E154" i="56"/>
  <c r="D149" i="56"/>
  <c r="R117" i="56"/>
  <c r="C142" i="56"/>
  <c r="S75" i="14" l="1"/>
  <c r="I66" i="14"/>
  <c r="S48" i="14"/>
  <c r="R92" i="14"/>
  <c r="K49" i="14"/>
  <c r="T67" i="14"/>
  <c r="I18" i="14"/>
  <c r="S36" i="14"/>
  <c r="R36" i="14"/>
  <c r="I76" i="14"/>
  <c r="R64" i="14"/>
  <c r="J19" i="14"/>
  <c r="I93" i="14"/>
  <c r="S37" i="14"/>
  <c r="J21" i="14"/>
  <c r="I95" i="14"/>
  <c r="S39" i="14"/>
  <c r="J38" i="14"/>
  <c r="T38" i="14" s="1"/>
  <c r="S94" i="14"/>
  <c r="R94" i="14"/>
  <c r="S77" i="14"/>
  <c r="I94" i="14"/>
  <c r="K47" i="14"/>
  <c r="B38" i="33"/>
  <c r="R121" i="56"/>
  <c r="D140" i="56"/>
  <c r="Q122" i="56"/>
  <c r="C140" i="56"/>
  <c r="R156" i="56"/>
  <c r="R149" i="56"/>
  <c r="D154" i="56"/>
  <c r="Q108" i="56"/>
  <c r="C117" i="56"/>
  <c r="E183" i="56"/>
  <c r="S154" i="56"/>
  <c r="Q142" i="56"/>
  <c r="T18" i="14" l="1"/>
  <c r="S18" i="14"/>
  <c r="J39" i="14"/>
  <c r="J77" i="14"/>
  <c r="T21" i="14"/>
  <c r="S66" i="14"/>
  <c r="I92" i="14"/>
  <c r="S93" i="14"/>
  <c r="K67" i="14"/>
  <c r="U49" i="14"/>
  <c r="S76" i="14"/>
  <c r="K65" i="14"/>
  <c r="U47" i="14"/>
  <c r="J37" i="14"/>
  <c r="J75" i="14"/>
  <c r="T19" i="14"/>
  <c r="K20" i="14"/>
  <c r="S95" i="14"/>
  <c r="I74" i="14"/>
  <c r="S74" i="14" s="1"/>
  <c r="I64" i="14"/>
  <c r="J48" i="14"/>
  <c r="D10" i="14"/>
  <c r="C159" i="56"/>
  <c r="Q140" i="56"/>
  <c r="D158" i="56"/>
  <c r="R140" i="56"/>
  <c r="S183" i="56"/>
  <c r="S191" i="56" s="1"/>
  <c r="E191" i="56"/>
  <c r="C145" i="56"/>
  <c r="Q117" i="56"/>
  <c r="D186" i="56"/>
  <c r="R154" i="56"/>
  <c r="C179" i="56"/>
  <c r="U67" i="14" l="1"/>
  <c r="L49" i="14"/>
  <c r="T77" i="14"/>
  <c r="J74" i="14"/>
  <c r="T75" i="14"/>
  <c r="K38" i="14"/>
  <c r="U20" i="14"/>
  <c r="U65" i="14"/>
  <c r="K21" i="14"/>
  <c r="J95" i="14"/>
  <c r="T39" i="14"/>
  <c r="S64" i="14"/>
  <c r="J93" i="14"/>
  <c r="K19" i="14"/>
  <c r="J36" i="14"/>
  <c r="T37" i="14"/>
  <c r="J66" i="14"/>
  <c r="J76" i="14"/>
  <c r="T48" i="14"/>
  <c r="S92" i="14"/>
  <c r="N10" i="14"/>
  <c r="C34" i="33"/>
  <c r="D8" i="14"/>
  <c r="L47" i="14"/>
  <c r="J46" i="14"/>
  <c r="R158" i="56"/>
  <c r="R177" i="56" s="1"/>
  <c r="D177" i="56"/>
  <c r="Q159" i="56"/>
  <c r="Q177" i="56" s="1"/>
  <c r="C177" i="56"/>
  <c r="R186" i="56"/>
  <c r="R191" i="56" s="1"/>
  <c r="D191" i="56"/>
  <c r="Q145" i="56"/>
  <c r="C154" i="56"/>
  <c r="Q179" i="56"/>
  <c r="T76" i="14" l="1"/>
  <c r="K18" i="14"/>
  <c r="T36" i="14"/>
  <c r="K37" i="14"/>
  <c r="K75" i="14"/>
  <c r="U19" i="14"/>
  <c r="T46" i="14"/>
  <c r="J92" i="14"/>
  <c r="T93" i="14"/>
  <c r="P9" i="14"/>
  <c r="T66" i="14"/>
  <c r="J94" i="14"/>
  <c r="L67" i="14"/>
  <c r="V67" i="14" s="1"/>
  <c r="V49" i="14"/>
  <c r="T95" i="14"/>
  <c r="K39" i="14"/>
  <c r="K77" i="14"/>
  <c r="U21" i="14"/>
  <c r="L65" i="14"/>
  <c r="V65" i="14" s="1"/>
  <c r="V47" i="14"/>
  <c r="D33" i="33"/>
  <c r="K33" i="33" s="1"/>
  <c r="O9" i="14"/>
  <c r="L20" i="14"/>
  <c r="U38" i="14"/>
  <c r="T74" i="14"/>
  <c r="M49" i="14"/>
  <c r="E10" i="14"/>
  <c r="K48" i="14"/>
  <c r="J64" i="14"/>
  <c r="N8" i="14"/>
  <c r="N12" i="14"/>
  <c r="J34" i="33"/>
  <c r="C32" i="33"/>
  <c r="C182" i="56"/>
  <c r="Q154" i="56"/>
  <c r="U75" i="14" l="1"/>
  <c r="K66" i="14"/>
  <c r="K76" i="14"/>
  <c r="K74" i="14" s="1"/>
  <c r="U48" i="14"/>
  <c r="K93" i="14"/>
  <c r="L19" i="14"/>
  <c r="K36" i="14"/>
  <c r="U37" i="14"/>
  <c r="T92" i="14"/>
  <c r="U18" i="14"/>
  <c r="T64" i="14"/>
  <c r="U77" i="14"/>
  <c r="L21" i="14"/>
  <c r="K95" i="14"/>
  <c r="U39" i="14"/>
  <c r="E33" i="33"/>
  <c r="L33" i="33" s="1"/>
  <c r="T94" i="14"/>
  <c r="L38" i="14"/>
  <c r="V20" i="14"/>
  <c r="M47" i="14"/>
  <c r="K46" i="14"/>
  <c r="C38" i="33"/>
  <c r="J32" i="33"/>
  <c r="E8" i="14"/>
  <c r="O10" i="14"/>
  <c r="D34" i="33"/>
  <c r="Q182" i="56"/>
  <c r="Q191" i="56" s="1"/>
  <c r="C191" i="56"/>
  <c r="L39" i="14" l="1"/>
  <c r="L77" i="14"/>
  <c r="V77" i="14" s="1"/>
  <c r="V21" i="14"/>
  <c r="K94" i="14"/>
  <c r="U66" i="14"/>
  <c r="L36" i="14"/>
  <c r="V36" i="14" s="1"/>
  <c r="V38" i="14"/>
  <c r="L18" i="14"/>
  <c r="V18" i="14" s="1"/>
  <c r="U36" i="14"/>
  <c r="L37" i="14"/>
  <c r="L75" i="14"/>
  <c r="V19" i="14"/>
  <c r="K92" i="14"/>
  <c r="U93" i="14"/>
  <c r="U95" i="14"/>
  <c r="U76" i="14"/>
  <c r="U46" i="14"/>
  <c r="U74" i="14"/>
  <c r="D32" i="33"/>
  <c r="K34" i="33"/>
  <c r="J38" i="33"/>
  <c r="O8" i="14"/>
  <c r="O12" i="14"/>
  <c r="F10" i="14"/>
  <c r="L48" i="14"/>
  <c r="K64" i="14"/>
  <c r="V75" i="14" l="1"/>
  <c r="L93" i="14"/>
  <c r="V37" i="14"/>
  <c r="U94" i="14"/>
  <c r="U92" i="14"/>
  <c r="U64" i="14"/>
  <c r="L66" i="14"/>
  <c r="V48" i="14"/>
  <c r="L76" i="14"/>
  <c r="V76" i="14" s="1"/>
  <c r="L95" i="14"/>
  <c r="V95" i="14" s="1"/>
  <c r="V39" i="14"/>
  <c r="F8" i="14"/>
  <c r="E34" i="33"/>
  <c r="P10" i="14"/>
  <c r="L46" i="14"/>
  <c r="V46" i="14" s="1"/>
  <c r="D38" i="33"/>
  <c r="K32" i="33"/>
  <c r="Q9" i="14" l="1"/>
  <c r="F33" i="33"/>
  <c r="V93" i="14"/>
  <c r="L94" i="14"/>
  <c r="V94" i="14" s="1"/>
  <c r="V66" i="14"/>
  <c r="L74" i="14"/>
  <c r="V74" i="14" s="1"/>
  <c r="M48" i="14"/>
  <c r="L64" i="14"/>
  <c r="V64" i="14" s="1"/>
  <c r="K38" i="33"/>
  <c r="E32" i="33"/>
  <c r="L34" i="33"/>
  <c r="P12" i="14"/>
  <c r="P8" i="14"/>
  <c r="G10" i="14"/>
  <c r="L92" i="14" l="1"/>
  <c r="V92" i="14" s="1"/>
  <c r="N33" i="33"/>
  <c r="M33" i="33"/>
  <c r="G33" i="33"/>
  <c r="E38" i="33"/>
  <c r="L38" i="33" s="1"/>
  <c r="L32" i="33"/>
  <c r="G8" i="14"/>
  <c r="Q10" i="14"/>
  <c r="F34" i="33"/>
  <c r="N34" i="33" s="1"/>
  <c r="M34" i="33" l="1"/>
  <c r="F32" i="33"/>
  <c r="N32" i="33" s="1"/>
  <c r="G34" i="33"/>
  <c r="Q12" i="14"/>
  <c r="Q8" i="14"/>
  <c r="G32" i="33" l="1"/>
  <c r="F38" i="33"/>
  <c r="N38" i="33" s="1"/>
  <c r="M32" i="33"/>
  <c r="G38" i="33" l="1"/>
  <c r="M38" i="33"/>
  <c r="H8" i="33" l="1"/>
  <c r="H35" i="33"/>
  <c r="H9" i="33"/>
  <c r="H10" i="33"/>
  <c r="H18" i="33"/>
  <c r="H34" i="33"/>
  <c r="H20" i="33"/>
  <c r="H21" i="33"/>
  <c r="H38" i="33"/>
  <c r="H30" i="33"/>
  <c r="H11" i="33"/>
  <c r="H13" i="33"/>
  <c r="H14" i="33"/>
  <c r="H15" i="33"/>
  <c r="H23" i="33"/>
  <c r="H31" i="33"/>
  <c r="H16" i="33"/>
  <c r="H24" i="33"/>
  <c r="H32" i="33"/>
  <c r="H17" i="33"/>
  <c r="H25" i="33"/>
  <c r="H33" i="33"/>
  <c r="H19" i="33"/>
  <c r="H27" i="33"/>
  <c r="H36" i="33"/>
  <c r="H28" i="33"/>
  <c r="H29" i="33"/>
  <c r="H37" i="33"/>
  <c r="H26" i="33"/>
  <c r="H22" i="33"/>
  <c r="H12" i="33"/>
  <c r="C14" i="86" l="1"/>
  <c r="C9" i="86" s="1"/>
  <c r="C43" i="86" s="1"/>
</calcChain>
</file>

<file path=xl/sharedStrings.xml><?xml version="1.0" encoding="utf-8"?>
<sst xmlns="http://schemas.openxmlformats.org/spreadsheetml/2006/main" count="2441" uniqueCount="613">
  <si>
    <t>Table des matières</t>
  </si>
  <si>
    <t>Légende des cellules</t>
  </si>
  <si>
    <t>Intitulé</t>
  </si>
  <si>
    <t xml:space="preserve">Montant </t>
  </si>
  <si>
    <t>Intitulé 2</t>
  </si>
  <si>
    <t>Intitulé 3</t>
  </si>
  <si>
    <t>Intitulé 4</t>
  </si>
  <si>
    <t>Intitulé 5</t>
  </si>
  <si>
    <t>Intitulé 6</t>
  </si>
  <si>
    <t>Intitulé 7</t>
  </si>
  <si>
    <t>Intitulé 8</t>
  </si>
  <si>
    <t>Intitulé 9</t>
  </si>
  <si>
    <t>Intitulé 10</t>
  </si>
  <si>
    <t>TOTAL</t>
  </si>
  <si>
    <t>Gestion des rechargements des compteurs à budget</t>
  </si>
  <si>
    <t>Gestion des placements des compteurs à budget</t>
  </si>
  <si>
    <t>Gestion de la clientèle</t>
  </si>
  <si>
    <t>Déménagements problématiques (MOZA) et fins de contrat (EOC)</t>
  </si>
  <si>
    <t>Eclairage public</t>
  </si>
  <si>
    <t>Compteurs à budget</t>
  </si>
  <si>
    <t>Marge équitable</t>
  </si>
  <si>
    <t>Réseau</t>
  </si>
  <si>
    <t>Approvisionnements et marchandises</t>
  </si>
  <si>
    <t>Rémunérations, charges sociales et pensions</t>
  </si>
  <si>
    <t>Services et biens divers</t>
  </si>
  <si>
    <t>Intitulé libre 1</t>
  </si>
  <si>
    <t>Intitulé libre 2</t>
  </si>
  <si>
    <t>Intitulé libre 3</t>
  </si>
  <si>
    <t>Intitulé libre 4</t>
  </si>
  <si>
    <t>Intitulé libre 5</t>
  </si>
  <si>
    <t>Autres charges d'exploitation</t>
  </si>
  <si>
    <t>Paramètres fixés</t>
  </si>
  <si>
    <t>Dénomination du GRD</t>
  </si>
  <si>
    <t>Numéro d'entreprise</t>
  </si>
  <si>
    <t>NOM:</t>
  </si>
  <si>
    <t>PRENOM:</t>
  </si>
  <si>
    <t>FONCTION:</t>
  </si>
  <si>
    <t>ADRESSE:</t>
  </si>
  <si>
    <t>E-mail:</t>
  </si>
  <si>
    <t>Tel:</t>
  </si>
  <si>
    <t>Mobile:</t>
  </si>
  <si>
    <t>Coordonnées du GRD</t>
  </si>
  <si>
    <t>Cellules à remplir par le GRD</t>
  </si>
  <si>
    <t>TOTAL hors OSP</t>
  </si>
  <si>
    <t>Investissements de remplacement
(signe positif)</t>
  </si>
  <si>
    <t>Investissements d'extension
(signe positif)</t>
  </si>
  <si>
    <t>Interventions d'utilisateurs du réseau (signe négatif)</t>
  </si>
  <si>
    <t>Subsides 
(signe négatif)</t>
  </si>
  <si>
    <t>Matériel roulant</t>
  </si>
  <si>
    <t>Compteurs intelligents</t>
  </si>
  <si>
    <t>Logiciels</t>
  </si>
  <si>
    <t>TOTAL INVESTISSEMENTS RESEAU</t>
  </si>
  <si>
    <t>Batiments administratifs</t>
  </si>
  <si>
    <t>Mobilier</t>
  </si>
  <si>
    <t>Réseau fibre-optique</t>
  </si>
  <si>
    <t>Outillage et machines</t>
  </si>
  <si>
    <t>TOTAL INVESTISSEMENTS HORS RESEAU</t>
  </si>
  <si>
    <t>Investissements</t>
  </si>
  <si>
    <t>Plus-value indexation historique</t>
  </si>
  <si>
    <t>Subsides (prise en résultat)</t>
  </si>
  <si>
    <t>Solde régulatoire</t>
  </si>
  <si>
    <t>Retour page de garde</t>
  </si>
  <si>
    <t>Tendance</t>
  </si>
  <si>
    <t>Contrôle de concordance</t>
  </si>
  <si>
    <t>(A)</t>
  </si>
  <si>
    <t>Taux d'imposition</t>
  </si>
  <si>
    <t>[I]</t>
  </si>
  <si>
    <t>Charges fiscales de base</t>
  </si>
  <si>
    <t>Dépenses non admises et non déductibles</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</si>
  <si>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</si>
  <si>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</si>
  <si>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</si>
  <si>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</si>
  <si>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</si>
  <si>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</si>
  <si>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</si>
  <si>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</si>
  <si>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</si>
  <si>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</si>
  <si>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</si>
  <si>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</si>
  <si>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</si>
  <si>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</si>
  <si>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</si>
  <si>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</si>
  <si>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</si>
  <si>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</si>
  <si>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</si>
  <si>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</si>
  <si>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</si>
  <si>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</si>
  <si>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</si>
  <si>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</si>
  <si>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</si>
  <si>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</si>
  <si>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</si>
  <si>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</si>
  <si>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</si>
  <si>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</si>
  <si>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</si>
  <si>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Brutage ISOC sur intérêts notionnels = Charges fiscales déductibles sur intérêts notionnels / (1-taux impôt)</t>
  </si>
  <si>
    <t>[III]</t>
  </si>
  <si>
    <t>Bénéfice à déclarer par le GRD</t>
  </si>
  <si>
    <t>IV = [I+II-III]</t>
  </si>
  <si>
    <t>Base imposable</t>
  </si>
  <si>
    <t>Charges fiscales dues sur base imposable</t>
  </si>
  <si>
    <t>CF= [V] x Taux impôt</t>
  </si>
  <si>
    <t>Taux d'imposition effectif</t>
  </si>
  <si>
    <t>CF/Bénéfice à déclarer</t>
  </si>
  <si>
    <t>Majoration de la marge bénéficiaire équitable nette</t>
  </si>
  <si>
    <t>CF/(A)</t>
  </si>
  <si>
    <t>(B)</t>
  </si>
  <si>
    <t>[I]-(A)-(B)</t>
  </si>
  <si>
    <t>(9) = (C) x Taux impôt</t>
  </si>
  <si>
    <t>(D) = (13) x (14)</t>
  </si>
  <si>
    <t>(15) = (D) x Taux impôt</t>
  </si>
  <si>
    <t>(C) = ∑ (1) à (8)</t>
  </si>
  <si>
    <t>V = [IV+(C)+(D)]</t>
  </si>
  <si>
    <t>Prix unitaire</t>
  </si>
  <si>
    <t>Total</t>
  </si>
  <si>
    <t>Investissements d'extension (signe positif)</t>
  </si>
  <si>
    <t>Investissements de remplacement (signe positif)</t>
  </si>
  <si>
    <t>Subsides (prise en résultat) (signe positif)</t>
  </si>
  <si>
    <t>Amortissements et réductions de valeur</t>
  </si>
  <si>
    <t>Plus-value indexation historique (signe négatif)</t>
  </si>
  <si>
    <t>Amort. Et RDV sur investissements (signe négatif)</t>
  </si>
  <si>
    <t>Hors-Réseau</t>
  </si>
  <si>
    <t>Dotations et reprises de réduction de valeurs sur les actifs régulés</t>
  </si>
  <si>
    <t>Moins-values sur la réalisation des actifs régulés</t>
  </si>
  <si>
    <t>kWh</t>
  </si>
  <si>
    <t>gridfee</t>
  </si>
  <si>
    <t>régularisations</t>
  </si>
  <si>
    <t>EUR</t>
  </si>
  <si>
    <t>AIEG</t>
  </si>
  <si>
    <t>AIESH</t>
  </si>
  <si>
    <t>RESA</t>
  </si>
  <si>
    <t>RESEAU D'ENERGIES DE WAVRE</t>
  </si>
  <si>
    <t>Trans HT</t>
  </si>
  <si>
    <t>26-1kV</t>
  </si>
  <si>
    <t>Trans BT</t>
  </si>
  <si>
    <t>BT</t>
  </si>
  <si>
    <t>TOTAL OSP</t>
  </si>
  <si>
    <t xml:space="preserve">Intitulé 1 </t>
  </si>
  <si>
    <t>Quota en %</t>
  </si>
  <si>
    <t>Volume à financer</t>
  </si>
  <si>
    <t>Solde de distribution</t>
  </si>
  <si>
    <t xml:space="preserve">TOTAL </t>
  </si>
  <si>
    <t>TAB3</t>
  </si>
  <si>
    <t>Retour TAB5</t>
  </si>
  <si>
    <t>Secteur</t>
  </si>
  <si>
    <t>TAB5</t>
  </si>
  <si>
    <t>TAB4</t>
  </si>
  <si>
    <t>Produits d'exploitation</t>
  </si>
  <si>
    <t>Pour chacune des années, veuillez documenter les hypothèses retenues. Justifiez les hypothèses sur base des derniers prix d'achat connu et les volumes sur base des données historiques et des meilleures informations à votre disposition.</t>
  </si>
  <si>
    <t>Solde à amortir</t>
  </si>
  <si>
    <t>Charges d'amortissement du capital</t>
  </si>
  <si>
    <t>Rentes</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</si>
  <si>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</si>
  <si>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</si>
  <si>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</si>
  <si>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</si>
  <si>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</si>
  <si>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</si>
  <si>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</si>
  <si>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</si>
  <si>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</si>
  <si>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</si>
  <si>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</si>
  <si>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</si>
  <si>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</si>
  <si>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</si>
  <si>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Evolution du personnel statutaire et de sa masse salariale</t>
  </si>
  <si>
    <t>nombre agents nommés actifs</t>
  </si>
  <si>
    <t>nombre agents contractuels</t>
  </si>
  <si>
    <t>nombre agents total</t>
  </si>
  <si>
    <t>% agents nommés</t>
  </si>
  <si>
    <t>Cotisations de pension de base légale globale</t>
  </si>
  <si>
    <t xml:space="preserve">MS  </t>
  </si>
  <si>
    <t>Taux de cotisation de base légal</t>
  </si>
  <si>
    <t>Evolution du rapport de pension  propre (PPP)</t>
  </si>
  <si>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</si>
  <si>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</si>
  <si>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</si>
  <si>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</si>
  <si>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</si>
  <si>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</si>
  <si>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</si>
  <si>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t>Coefficient de responsabilisation (Cf)</t>
  </si>
  <si>
    <t>Répartition de la cotisation de responsabilisation par secteur d'activité</t>
  </si>
  <si>
    <t>Montants en euro</t>
  </si>
  <si>
    <t>Secteur électricité</t>
  </si>
  <si>
    <t>Secteur gaz</t>
  </si>
  <si>
    <t>Autres secteurs non régulés</t>
  </si>
  <si>
    <t>Activation des coûts (signe négatif)</t>
  </si>
  <si>
    <t>Libellé libre à détailler</t>
  </si>
  <si>
    <t>Commentaires du GRD concernant ses hypothèses d'évolution des coûts</t>
  </si>
  <si>
    <t>Tableau amortissement des capitaux pensions</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</si>
  <si>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</si>
  <si>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</si>
  <si>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</si>
  <si>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</si>
  <si>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</si>
  <si>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</si>
  <si>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</si>
  <si>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</si>
  <si>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</si>
  <si>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</si>
  <si>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</si>
  <si>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</si>
  <si>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</si>
  <si>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</si>
  <si>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</si>
  <si>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</si>
  <si>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</si>
  <si>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</si>
  <si>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</si>
  <si>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</si>
  <si>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</si>
  <si>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</si>
  <si>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Vérification</t>
  </si>
  <si>
    <t>Description</t>
  </si>
  <si>
    <t>Liste des annexes à fournir</t>
  </si>
  <si>
    <t>N° annexe</t>
  </si>
  <si>
    <t>Dotations et reprises de provision</t>
  </si>
  <si>
    <t xml:space="preserve">Charges nettes liées à la promotion des Energies Renouvelables </t>
  </si>
  <si>
    <t>Compensation CREG (signe négatif)</t>
  </si>
  <si>
    <t>TAB1</t>
  </si>
  <si>
    <t>TAB5.1</t>
  </si>
  <si>
    <t>TAB5.2</t>
  </si>
  <si>
    <t>TAB5.3</t>
  </si>
  <si>
    <t xml:space="preserve">Redevance de voirie </t>
  </si>
  <si>
    <t>TAB6</t>
  </si>
  <si>
    <t>TAB7</t>
  </si>
  <si>
    <t>Plus-value sur la réalisation des actifs régulés (signe négatif)</t>
  </si>
  <si>
    <t>Valeur des actifs régulés au 01/01/N</t>
  </si>
  <si>
    <t>Investissements de l'année</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</si>
  <si>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</si>
  <si>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</si>
  <si>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</si>
  <si>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</si>
  <si>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</si>
  <si>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</si>
  <si>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</si>
  <si>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Désinvestissements (signe négatif)</t>
  </si>
  <si>
    <t>Actifs</t>
  </si>
  <si>
    <t>Charges relatives au transit entre GRD</t>
  </si>
  <si>
    <t>Charges nettes relatives au transit</t>
  </si>
  <si>
    <t>Produits relatifs au transit entre GRD (signe négatif)</t>
  </si>
  <si>
    <t>Veuillez décrire ci-dessous les hypothèses retenues pour les différents paramètres repris ci-dessus.</t>
  </si>
  <si>
    <t>Année concernée</t>
  </si>
  <si>
    <t>Volume net de réconciliation</t>
  </si>
  <si>
    <t>Prix unitaire moyen</t>
  </si>
  <si>
    <t>Précompte immobilier</t>
  </si>
  <si>
    <t>Précompte mobilier</t>
  </si>
  <si>
    <t xml:space="preserve">Volume en MWh </t>
  </si>
  <si>
    <t>Pour chacune des années, veuillez documenter les hypothèses retenues. Justifiez les hypothèses sur base des derniers prix d'achat connus et les volumes sur base des données historiques et des meilleures informations à votre disposition.</t>
  </si>
  <si>
    <t>Clients "fournisseur X"</t>
  </si>
  <si>
    <t>Prix unitaire moyen hors régularisation</t>
  </si>
  <si>
    <t>Clients protégés</t>
  </si>
  <si>
    <t>Compensation CREG</t>
  </si>
  <si>
    <t>TOTAL DES PRODUITS</t>
  </si>
  <si>
    <t>Pour chacune des années, veuillez documenter les hypothèses retenues. Justifiez les hypothèses sur base des derniers enrolements notifiés ou tout autre document de support.</t>
  </si>
  <si>
    <t>Total Volume</t>
  </si>
  <si>
    <t>Coût d'achat pour la compensation des pertes sur le réseau</t>
  </si>
  <si>
    <t xml:space="preserve">Charges d'amortissement des actifs régulés </t>
  </si>
  <si>
    <t>Charges d'amortissement/désaffectations relatives aux plus-values iRAB et indexation historique</t>
  </si>
  <si>
    <t>Autres</t>
  </si>
  <si>
    <t>T-MT</t>
  </si>
  <si>
    <t>MT</t>
  </si>
  <si>
    <t>T-BT</t>
  </si>
  <si>
    <t>Pour chacune des années, veuillez documenter les hypothèses retenues.</t>
  </si>
  <si>
    <t xml:space="preserve">Passif régulatoire =&gt;signe positif (+) / Actif régulatoire =&gt;  signe négatif (-)  </t>
  </si>
  <si>
    <t>Charges nettes contrôlables</t>
  </si>
  <si>
    <t>Instructions pour compléter le modèle de rapport</t>
  </si>
  <si>
    <t>Tableau concerné</t>
  </si>
  <si>
    <t>GENERALITE</t>
  </si>
  <si>
    <t>Annexe 2</t>
  </si>
  <si>
    <t>Une copie du ou des dernier(s) contrat(s) attribué(s) pour l'achat d'électricité pour les pertes réseaux avec l'indication du prix unitaire exprimé en EUR/MWh (HP et HC) pour la période régulatoire.</t>
  </si>
  <si>
    <t>Annexe 10</t>
  </si>
  <si>
    <t>Le détail des calculs prévisionnels réalisés pour établir la valorisation en euro et en MWh des volumes de réconciliation.</t>
  </si>
  <si>
    <t>Annexe 11</t>
  </si>
  <si>
    <t>Annexe 12</t>
  </si>
  <si>
    <t>Une copie du dernier Avertissement Extrait de Rôle reçu de l'Administration fiscale relatif à l'impôt des sociétés.</t>
  </si>
  <si>
    <t>Annexe 13</t>
  </si>
  <si>
    <t>Une copie du ou des dernier(s) contrat(s) attribué(s) pour l'achat d'électricité pour la fourniture de la clientèle propre du GRD avec l'indication du prix unitaire exprimé en EUR/MWh (HP et HC) pour la période régulatoire.</t>
  </si>
  <si>
    <t>N/A</t>
  </si>
  <si>
    <t>TOTAL des charges nettes contrôlables hors OSP</t>
  </si>
  <si>
    <t>Synthèse des charges et produits non-contrôlables</t>
  </si>
  <si>
    <t>Charges et produits émanant de factures de transit émises ou reçues par le GRD</t>
  </si>
  <si>
    <t xml:space="preserve">Charges émanant de factures d’achat d’électricité émises par un fournisseur commercial pour la couverture des pertes en réseau électrique </t>
  </si>
  <si>
    <t>Autres impôts, taxes, redevances, surcharges, précomptes immobiliers et mobiliers</t>
  </si>
  <si>
    <t>Charges de distribution supportées par le GRD pour l'alimentation de clientèle propre</t>
  </si>
  <si>
    <t>Charges de transport supportées par le GRD pour l'alimentation de clientèle propre</t>
  </si>
  <si>
    <t xml:space="preserve">Charges d’achat des certificats verts </t>
  </si>
  <si>
    <t>Charges émanant de factures d’achat d'électricité émises par un fournisseur commercial pour l'alimentation de la clientèle propre du GRD</t>
  </si>
  <si>
    <t>Tableau détail</t>
  </si>
  <si>
    <t>TOTAL non contrôlables</t>
  </si>
  <si>
    <t>Volumes d'achat (MWh) pour la compensation des pertes sur le réseau</t>
  </si>
  <si>
    <t>Prix unitaire (€/MWh)</t>
  </si>
  <si>
    <t>TAB 5.3</t>
  </si>
  <si>
    <t>Charges relatives à la redevance de voirie</t>
  </si>
  <si>
    <t>Cotisations de responsabilisation de l’ONSSAPL</t>
  </si>
  <si>
    <t>TOTAL Charges de pension non capitalisées</t>
  </si>
  <si>
    <t xml:space="preserve">Coûts d'achat </t>
  </si>
  <si>
    <t xml:space="preserve">Tarif distribution moyen </t>
  </si>
  <si>
    <t>Coûts de distribution</t>
  </si>
  <si>
    <t xml:space="preserve">Tarif transport moyen </t>
  </si>
  <si>
    <t>Coûts de transport</t>
  </si>
  <si>
    <t>Interventions de tiers dans le financement des actifs régulés</t>
  </si>
  <si>
    <t>Charges nettes hors charges nettes liées aux immobilisations</t>
  </si>
  <si>
    <t xml:space="preserve">Charges et produits non-contrôlables </t>
  </si>
  <si>
    <t>Date de dépôt de la proposition de revenu autorisé</t>
  </si>
  <si>
    <t>Volumes fournis non-soumis au quota (MWh)</t>
  </si>
  <si>
    <t>Volumes fournis soumis au quota (MWh)</t>
  </si>
  <si>
    <t>a</t>
  </si>
  <si>
    <t>Cellules remplies par le GRD</t>
  </si>
  <si>
    <t>TOTAUX</t>
  </si>
  <si>
    <t>Charges d'intérêts sur emprunt  (signe positif)</t>
  </si>
  <si>
    <t>Mbe brute = (Mbe nette - charges d'intérêts sur emprunt) / (1-taux impôt)</t>
  </si>
  <si>
    <t>Pour chacune des années, veuillez documenter les hypothèses retenues. Justifiez les hypothèses sur base des derniers tarifs de transport connus et les volumes sur base des données historiques et des meilleures informations à votre disposition.</t>
  </si>
  <si>
    <t>Produits issus de la facturation (signe négatif)</t>
  </si>
  <si>
    <t>Régularisations et corrections (signes négatifs en cas de produits)</t>
  </si>
  <si>
    <t>Pour chacune des années, veuillez documenter les hypothèses retenues. Justifiez les hypothèses sur base des derniers tarifs de distribution connus et les volumes sur base des données historiques et des meilleures informations à votre disposition.</t>
  </si>
  <si>
    <t>Charges d'achat certificats verts</t>
  </si>
  <si>
    <t>TAB A</t>
  </si>
  <si>
    <t>TAB B</t>
  </si>
  <si>
    <t>Version</t>
  </si>
  <si>
    <t>AIEG (produits en signe négatif)</t>
  </si>
  <si>
    <t>AIESH (produits en signe négatif)</t>
  </si>
  <si>
    <t>RESA (produits en signe négatif)</t>
  </si>
  <si>
    <t>RESEAU D'ENERGIES DE WAVRE (produits en signe négatif)</t>
  </si>
  <si>
    <t>Produits financiers (signe négatif)</t>
  </si>
  <si>
    <t>Evolution</t>
  </si>
  <si>
    <t>2020 - 2019</t>
  </si>
  <si>
    <t>2021 - 2020</t>
  </si>
  <si>
    <t>2023 - 2022</t>
  </si>
  <si>
    <t>Charges de pension non-capitalisées</t>
  </si>
  <si>
    <t>Pour chacune des années, veuillez documenter les hypothèses retenues. Justifiez les hypothèses sur base des dernières notifications de la Région Wallonne.</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</si>
  <si>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</si>
  <si>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Produits d'amortissement des subsides en capital (signe négatif)</t>
  </si>
  <si>
    <t>Budget 2025</t>
  </si>
  <si>
    <t>Budget 2026</t>
  </si>
  <si>
    <t>Budget 2027</t>
  </si>
  <si>
    <t>Budget 2028</t>
  </si>
  <si>
    <t>2025 - 2024</t>
  </si>
  <si>
    <t>2026 - 2025</t>
  </si>
  <si>
    <t>2027 - 2026</t>
  </si>
  <si>
    <t>2028 - 2027</t>
  </si>
  <si>
    <t>Evolution de l'indice santé</t>
  </si>
  <si>
    <t>Facteur de productivité (Yi)</t>
  </si>
  <si>
    <t>Facteur individuel d'efficience (Xi)</t>
  </si>
  <si>
    <t>Pourcentage de rendement autorisé applicable à la RAB hors PV réévaluation</t>
  </si>
  <si>
    <t>Pourcentage de rendement autorisé applicable à la PV de réévaluation</t>
  </si>
  <si>
    <t xml:space="preserve">Intitulé libre </t>
  </si>
  <si>
    <t>Charges financières hors intérêts sur les financements</t>
  </si>
  <si>
    <t>RAPPORT EX-POST 2019</t>
  </si>
  <si>
    <t>RAPPORT EX-POST 2020</t>
  </si>
  <si>
    <t>TOTAL des charges nettes contrôlables OSP</t>
  </si>
  <si>
    <t>TOTAL des charges nettes contrôlables hors OSP + OSP</t>
  </si>
  <si>
    <t>Indice santé - réalité 2020</t>
  </si>
  <si>
    <t>Indice santé - réalité 2021</t>
  </si>
  <si>
    <t>Indice santé - prévision 2023</t>
  </si>
  <si>
    <t>Indice santé - prévision 2024</t>
  </si>
  <si>
    <t>2027 -2026</t>
  </si>
  <si>
    <t>Réalité 2020</t>
  </si>
  <si>
    <t>BUDGET 2025</t>
  </si>
  <si>
    <t>BUDGET 2026</t>
  </si>
  <si>
    <t>BUDGET 2027</t>
  </si>
  <si>
    <t>BUDGET 2028</t>
  </si>
  <si>
    <t>Marge équitable applicable sur la RAB hors PV de réévaluation</t>
  </si>
  <si>
    <t>Marge équitable applicable sur la PV de réévaluation</t>
  </si>
  <si>
    <t>2022 - 2021</t>
  </si>
  <si>
    <t>2024 - 2023</t>
  </si>
  <si>
    <t>Amortissement 2028</t>
  </si>
  <si>
    <t>Meilleure estimation 2023</t>
  </si>
  <si>
    <t>Réalité 2021</t>
  </si>
  <si>
    <t>Réalité 2019</t>
  </si>
  <si>
    <t>ORES ELEC</t>
  </si>
  <si>
    <t>RESA ELEC</t>
  </si>
  <si>
    <t>REW</t>
  </si>
  <si>
    <t>ORES GAZ</t>
  </si>
  <si>
    <t>RESA GAZ</t>
  </si>
  <si>
    <t>1er décile</t>
  </si>
  <si>
    <t>FEC</t>
  </si>
  <si>
    <t>Proposition du GRD</t>
  </si>
  <si>
    <t>Budget retenu</t>
  </si>
  <si>
    <t>Charges nettes contrôlables OSP - réalité 2019</t>
  </si>
  <si>
    <t>Charges nettes contrôlables OSP - réalité 2020</t>
  </si>
  <si>
    <t xml:space="preserve">Montant maximum des charges nettes contrôlables OSP </t>
  </si>
  <si>
    <t>Montant déjà affectés dans les tarifs de distribution</t>
  </si>
  <si>
    <t>Année d'affectation</t>
  </si>
  <si>
    <t>Solde régulatoire non affecté</t>
  </si>
  <si>
    <t>SR SMART</t>
  </si>
  <si>
    <t>Soldes régulatoires déjà affectés</t>
  </si>
  <si>
    <t xml:space="preserve">Solde transport </t>
  </si>
  <si>
    <t>Autre SR</t>
  </si>
  <si>
    <t>Référence décision approbation de la CWaPE</t>
  </si>
  <si>
    <t>Référence décision affectation de la CWaPE</t>
  </si>
  <si>
    <t>Marge équitable RAB hors PV de réévaluation</t>
  </si>
  <si>
    <t>Marge équitable PV de réévaluation</t>
  </si>
  <si>
    <t>Charge fiscale résultant de l'application de l'impôt des sociétés sur la marge bénéficiaire équitable</t>
  </si>
  <si>
    <t xml:space="preserve">Le GRD renseigne les données réelles et les meilleures estimations pour les années 2022 à 2028 des charges de pension non-capitalisées en distinguant les charges d'amortissement et les rentes. Les charges d'amortissement doivent correspondre aux charges reprises dans le tableau d'amortissement des charges de pension. </t>
  </si>
  <si>
    <t>ORES (produits en signe négatif)</t>
  </si>
  <si>
    <t xml:space="preserve">Soldes régulatoires déjà affectés </t>
  </si>
  <si>
    <t>ORES</t>
  </si>
  <si>
    <t>Retour TAB4</t>
  </si>
  <si>
    <t>Veuillez communiquer, le cas échéant, les changements techniques intervenus ou qui devraient intervenir sur leur réseau et impactant de manière significative les volumes de transit entre GRD pour la période régulatoire 2024-2028.</t>
  </si>
  <si>
    <t>TAB 5.1 et 5.2</t>
  </si>
  <si>
    <t>Annexe 1</t>
  </si>
  <si>
    <t>Annexe 3</t>
  </si>
  <si>
    <t>Annexe 4</t>
  </si>
  <si>
    <t>Annexe 5</t>
  </si>
  <si>
    <t>Annexe 6</t>
  </si>
  <si>
    <t>Annexe 7</t>
  </si>
  <si>
    <t>Annexe 8</t>
  </si>
  <si>
    <t>Annexe 9</t>
  </si>
  <si>
    <r>
      <t>Une note explicative concernant les règles en matière d’activation des coûts appliquées en 2023</t>
    </r>
    <r>
      <rPr>
        <sz val="10"/>
        <color theme="1"/>
        <rFont val="Arial"/>
        <family val="2"/>
      </rPr>
      <t>.</t>
    </r>
    <r>
      <rPr>
        <sz val="8"/>
        <color theme="1"/>
        <rFont val="Trebuchet MS"/>
        <family val="2"/>
      </rPr>
      <t xml:space="preserve"> Veuillez démontrer que les frais généraux activés disparaissent effectivement du budget des coûts et fournir une note sur le processus d'activation en le motivant.</t>
    </r>
  </si>
  <si>
    <t>Une copie du courrier émanant de la DG04 reprenant la notification provisoire relative à la redevance pour occupation du domaine public par le réseau électrique de l'année 2022 (à défaut 2021).</t>
  </si>
  <si>
    <t>Modèle de rapport - Proposition de revenu autorisé - Electricité
Période régulatoire 2025 - 2029</t>
  </si>
  <si>
    <t>RAPPORT EX-POST 2021</t>
  </si>
  <si>
    <t>RAPPORT EX-POST 2022</t>
  </si>
  <si>
    <t>Le GRD renseigne, les charges et les produits contrôlables réels des années 2019,2020, 2021 et 2022 tels que repris dans les tableaux 4 (ou 4BIS) et 5 des rapports tarifaires ex-post 2019,2020,2021 et 2022.</t>
  </si>
  <si>
    <t>Charges nettes fixes</t>
  </si>
  <si>
    <t>Charges nettes variables</t>
  </si>
  <si>
    <t>Charges nettes relatives au déploiement des compteurs communicants</t>
  </si>
  <si>
    <t>Indice santé - réalité 2022</t>
  </si>
  <si>
    <t>Charges nettes contrôlables OSP  - réalité 2019 indexées jusque 2022</t>
  </si>
  <si>
    <t>Charges nettes contrôlables OSP  - réalité 2020 indexées jusque 2022</t>
  </si>
  <si>
    <t>Charges nettes contrôlables OSP - réalité 2021</t>
  </si>
  <si>
    <t>Charges nettes contrôlables OSP - réalité 2022</t>
  </si>
  <si>
    <t>Charges nettes contrôlables OSP  - réalité 2021 indexées jusque 2022</t>
  </si>
  <si>
    <t>Moyenne charges nettes contrôlables hors OSP - réalité 2019 à 2022</t>
  </si>
  <si>
    <t>Indice santé - prévision 2025</t>
  </si>
  <si>
    <t>Moyenne charges nettes contrôlables OSP - réalité 19-22 indexées jusque 2025</t>
  </si>
  <si>
    <t>Indice santé - moyenne prévisions 2026-2028</t>
  </si>
  <si>
    <t>Coûts additionnels de transition (exprimés en euros 2025)</t>
  </si>
  <si>
    <t>Montant maximum des charges nettes contrôlables OSP - budget 2026</t>
  </si>
  <si>
    <t>Montant maximum des charges nettes contrôlables OSP - budget 2027</t>
  </si>
  <si>
    <t>Montant maximum des charges nettes contrôlables OSP - budget 2028</t>
  </si>
  <si>
    <t>Montant maximum des charges nettes contrôlables OSP - budget 2029</t>
  </si>
  <si>
    <t>BUDGETS COUTS CONTRÔLABLES OSP - 2025-2029</t>
  </si>
  <si>
    <t>Budget 2029</t>
  </si>
  <si>
    <t>CALCUL MONTANTS MAXIMUM DES COUTS CONTRÔLABLES OSP - BUDGET 2025 - 2029</t>
  </si>
  <si>
    <t>Charges nettes relatives aux immobilisations - réalité 2019</t>
  </si>
  <si>
    <t>Charges nettes relatives aux immobilisations - réalité 2020</t>
  </si>
  <si>
    <t>Charges nettes relatives aux immobilisations - réalité 2021</t>
  </si>
  <si>
    <t>Charges nettes relatives aux immobilisations - réalité 2022</t>
  </si>
  <si>
    <t>Charges nettes relatives aux immobilisations  - réalité 2019 indexées jusque 2022</t>
  </si>
  <si>
    <t>Charges nettes relatives aux immobilisations  - réalité 2020 indexées jusque 2022</t>
  </si>
  <si>
    <t>Charges nettes relatives aux immobilisations  - réalité 2021 indexées jusque 2022</t>
  </si>
  <si>
    <t>Moyenne charges nettes relatives aux immobilisations - réalité 2019 à 2022</t>
  </si>
  <si>
    <t>Charges nettes liées aux immobilisations hors OSP</t>
  </si>
  <si>
    <t>CNI compteurs à budget</t>
  </si>
  <si>
    <t>Autres CNI OSP</t>
  </si>
  <si>
    <t>Charges nettes liées aux immobilisations OSP</t>
  </si>
  <si>
    <t>Charges nettes contrôlables (OPEX) OSP</t>
  </si>
  <si>
    <t>CALCUL MONTANTS MAXIMUM DES CHARGES CONTRÔLABLES RELATIVES AUX IMMOBILISATIONS - BUDGET 2025 - 2029</t>
  </si>
  <si>
    <t>BUDGETS CHARGES NETTES RELATIVES AUX IMMOBILISATIONS - 2025-2029</t>
  </si>
  <si>
    <t>Montant maximum des charges nettes relatives aux immobilisations</t>
  </si>
  <si>
    <t>Dotations (+)/Reprises (-) de provision - réalité 2019</t>
  </si>
  <si>
    <t>Dotations (+)/Reprises (-) de provision - réalité 2020</t>
  </si>
  <si>
    <t>Dotations (+)/Reprises (-) de provision - réalité 2021</t>
  </si>
  <si>
    <t>Dotations (+)/Reprises (-) de provision - réalité 2022</t>
  </si>
  <si>
    <t>Charges nettes contrôlables autres - réalité 2019</t>
  </si>
  <si>
    <t>Charges nettes contrôlables autres après déduction des provisions - réalité 2019</t>
  </si>
  <si>
    <t>Charges nettes contrôlables hors OSP autres - réalité 2020</t>
  </si>
  <si>
    <t>Charges nettes contrôlables autres après déduction des provisions - réalité 2020</t>
  </si>
  <si>
    <t>Charges nettes contrôlables autres - réalité 2021</t>
  </si>
  <si>
    <t>Charges nettes contrôlables autres après déduction des provisions - réalité 2021</t>
  </si>
  <si>
    <t>Charges nettes contrôlables autres- réalité 2022</t>
  </si>
  <si>
    <t>Charges nettes contrôlables autres après déduction des provisions - réalité 2022</t>
  </si>
  <si>
    <t>Charges nettes contrôlables autres - réalité 2019 indexée jusque 2022</t>
  </si>
  <si>
    <t>Charges nettes contrôlables autres - réalité 2020 indexée jusque 2022</t>
  </si>
  <si>
    <t>Charges nettes contrôlables autres  - réalité 2021 indexée jusque 2022</t>
  </si>
  <si>
    <t>Moyenne charges nettes contrôlables autres - réalité 2019 à 2022</t>
  </si>
  <si>
    <t>Moyenne charges nettes contrôlables autres - réalité 19-22 indexée jusque 2025</t>
  </si>
  <si>
    <t>Coûts additionnels de transition 2025</t>
  </si>
  <si>
    <t>Montant maximum des charges nettes contrôlables autres - budget 2025</t>
  </si>
  <si>
    <t>Coûts additionnels de transition 2026</t>
  </si>
  <si>
    <t>Coûts additionnels de transition 2026 indexés</t>
  </si>
  <si>
    <t>Montant maximum des charges nettes contrôlables autres - budget 2026</t>
  </si>
  <si>
    <t>Montant maximum des charges nettes contrôlables autres - budget 2027</t>
  </si>
  <si>
    <t>Montant maximum des charges nettes contrôlables autres - budget 2028</t>
  </si>
  <si>
    <t>Montant maximum des charges nettes contrôlables autres - budget 2029</t>
  </si>
  <si>
    <t>Coûts additionnels de transition 2027</t>
  </si>
  <si>
    <t>Coûts additionnels de transition 2027 indexés</t>
  </si>
  <si>
    <t>Coûts additionnels de transition 2028</t>
  </si>
  <si>
    <t>Coûts additionnels de transition 2028 indexés</t>
  </si>
  <si>
    <t>Coûts additionnels de transition 2029</t>
  </si>
  <si>
    <t>Coûts additionnels de transition 2029 indexés</t>
  </si>
  <si>
    <t>BUDGETS COUTS CONTRÔLABLES AUTRES - 2025-2029</t>
  </si>
  <si>
    <t>Montant maximum des charges nettes contrôlables autres</t>
  </si>
  <si>
    <t>CALCUL MONTANT MAXIMUM CHARGES NETTES CONTRÔLABLES AUTRES- BUDGET 2025 - 2029</t>
  </si>
  <si>
    <t>Moyenne charges nettes relatives aux immobilisations - réalité 19-22 indexée jusque 2025</t>
  </si>
  <si>
    <t>TAB2.1</t>
  </si>
  <si>
    <t>TAB2.2</t>
  </si>
  <si>
    <t>TAB2.3</t>
  </si>
  <si>
    <t>Charges nettes contrôlables réelles 2019, 2020, 2021 et 2022</t>
  </si>
  <si>
    <t>Charges nettes contrôlables autres - budget 2025-2029</t>
  </si>
  <si>
    <t>Charges nettes contrôlables OSP - budget 2025-2029</t>
  </si>
  <si>
    <t>Charges nettes contrôlables relatives aux immobilisations - budget 2025-2029</t>
  </si>
  <si>
    <t>Charges nettes contrôlables autres</t>
  </si>
  <si>
    <t>Charges nettes contrôlables relatives aux obligations de service public</t>
  </si>
  <si>
    <t xml:space="preserve">Le GRD renseigne les éléments suivants :
- les dotations(+)/reprises(-) de provision pour risques et charges comptabilisées au cours des années 2019,2020,2021 et 2022 issues du tableau 4 (4BIS) des rapports ex-post des années 2019 à 2022.
Les autres données utilisées pour le calcul des budgets maximaux des charges nettes contrôlables autres des années 2025 à 2029 sont issues du TAB1 et des paramètres repris au TAB00.
Le GRD a la possibilité de proposer un budget de charges nettes contrôlables autres pour les années 2025 à 2029 inférieur au montant maximal calculé conformément à la méthodologie tarifaire. Le budget retenu est le minimum entre les deux montants (budget proposé par le GRD et budget maximum prévu par la méthodologie tarifaire).
</t>
  </si>
  <si>
    <t>Les données utilisées pour le calcul des budgets maximaux des charges nettes contrôlables OSP des années 2025 à 2029 sont issues du TAB1 et des paramètres repris au TAB00. Le GRD a la possibilité de proposer un budget de charges nettes contrôlables OSP pour les années 2025 à 2029 inférieur au montant maximal calculé conformément à la méthodologie tarifaire. Le budget retenu est le minimum entre les deux montants (budget proposé par le GRD et budget maximum prévu par la méthodologie tarifaire).</t>
  </si>
  <si>
    <t>Les données utilisées pour le calcul des budgets maximaux des charges nettes contrôlables relatives aux immobilisations des années 2025 à 2029 sont issues du TAB1 et des paramètres repris au TAB00. Le GRD a la possibilité de proposer un budget de charges nettes contrôlables relatives aux immobilisations pour les années 2025 à 2029 inférieur au montant maximal calculé conformément à la méthodologie tarifaire. Le budget retenu est le minimum entre les deux montants (budget proposé par le GRD et budget maximum prévu par la méthodologie tarifaire).</t>
  </si>
  <si>
    <t>TAB3.1</t>
  </si>
  <si>
    <t>TAB3.2</t>
  </si>
  <si>
    <t>TAB3.3</t>
  </si>
  <si>
    <t>TAB3.4</t>
  </si>
  <si>
    <t>TAB3.5</t>
  </si>
  <si>
    <t>TAB3.6</t>
  </si>
  <si>
    <t>TAB3.7</t>
  </si>
  <si>
    <t>TAB3.8</t>
  </si>
  <si>
    <t>TAB3.9</t>
  </si>
  <si>
    <t>TAB3.10</t>
  </si>
  <si>
    <t>TAB3.11</t>
  </si>
  <si>
    <t>TAB3.12</t>
  </si>
  <si>
    <t>TAB3.13</t>
  </si>
  <si>
    <t>TAB3.14</t>
  </si>
  <si>
    <t>2028 -2027</t>
  </si>
  <si>
    <t>2029 - 2028</t>
  </si>
  <si>
    <t xml:space="preserve">Charges émanant de factures émises par la société FeReSO ou d'autres sociétés dans le cadre du processus de réconciliation </t>
  </si>
  <si>
    <t>Réalité 2022</t>
  </si>
  <si>
    <t>Meilleure estimation 2024</t>
  </si>
  <si>
    <r>
      <rPr>
        <b/>
        <sz val="10"/>
        <color theme="1"/>
        <rFont val="Calibri"/>
        <family val="2"/>
        <scheme val="minor"/>
      </rPr>
      <t>MS</t>
    </r>
    <r>
      <rPr>
        <sz val="10"/>
        <color theme="1"/>
        <rFont val="Trebuchet MS"/>
        <family val="2"/>
      </rPr>
      <t xml:space="preserve"> </t>
    </r>
    <r>
      <rPr>
        <sz val="10"/>
        <color theme="1"/>
        <rFont val="Calibri"/>
        <family val="2"/>
        <scheme val="minor"/>
      </rPr>
      <t>(Masse salariale des agents nommés actifs du gestionnaire de réseau de distribution assujettie aux cotisation pension pour les membres du personnel nommés à titre définitif)</t>
    </r>
  </si>
  <si>
    <r>
      <rPr>
        <b/>
        <sz val="10"/>
        <color theme="1"/>
        <rFont val="Calibri"/>
        <family val="2"/>
        <scheme val="minor"/>
      </rPr>
      <t>CP</t>
    </r>
    <r>
      <rPr>
        <sz val="10"/>
        <color theme="1"/>
        <rFont val="Trebuchet MS"/>
        <family val="2"/>
      </rPr>
      <t xml:space="preserve"> </t>
    </r>
    <r>
      <rPr>
        <sz val="10"/>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</si>
  <si>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0"/>
        <color theme="1"/>
        <rFont val="Calibri"/>
        <family val="2"/>
        <scheme val="minor"/>
      </rPr>
      <t>MS</t>
    </r>
    <r>
      <rPr>
        <sz val="10"/>
        <color theme="1"/>
        <rFont val="Trebuchet MS"/>
        <family val="2"/>
      </rPr>
      <t xml:space="preserve"> </t>
    </r>
    <r>
      <rPr>
        <sz val="10"/>
        <color theme="1"/>
        <rFont val="Calibri"/>
        <family val="2"/>
        <scheme val="minor"/>
      </rPr>
      <t>(Masse salariale des agents nommés actifs du gestionnaire de réseau de distribution assujettie aux cotisations pension pour les membres du personnel nommé à titre définitif)</t>
    </r>
  </si>
  <si>
    <r>
      <t>Charge de responsabilisation (C</t>
    </r>
    <r>
      <rPr>
        <vertAlign val="subscript"/>
        <sz val="10"/>
        <color theme="1"/>
        <rFont val="Calibri"/>
        <family val="2"/>
        <scheme val="minor"/>
      </rPr>
      <t>resp</t>
    </r>
    <r>
      <rPr>
        <sz val="10"/>
        <color theme="1"/>
        <rFont val="Trebuchet MS"/>
        <family val="2"/>
      </rPr>
      <t xml:space="preserve"> = A-B)</t>
    </r>
  </si>
  <si>
    <r>
      <t>Cotisation de responsabilisation (C</t>
    </r>
    <r>
      <rPr>
        <b/>
        <vertAlign val="subscript"/>
        <sz val="10"/>
        <color theme="1"/>
        <rFont val="Calibri"/>
        <family val="2"/>
        <scheme val="minor"/>
      </rPr>
      <t>resp</t>
    </r>
    <r>
      <rPr>
        <b/>
        <sz val="10"/>
        <color theme="1"/>
        <rFont val="Calibri"/>
        <family val="2"/>
        <scheme val="minor"/>
      </rPr>
      <t xml:space="preserve"> x Cf)</t>
    </r>
  </si>
  <si>
    <t>TAB 3.1</t>
  </si>
  <si>
    <t>TAB 3.2</t>
  </si>
  <si>
    <t>TAB 3.3</t>
  </si>
  <si>
    <t>TAB 3.4</t>
  </si>
  <si>
    <t>TAB 3.5</t>
  </si>
  <si>
    <t>TAB 3.7</t>
  </si>
  <si>
    <t>TAB 3.9</t>
  </si>
  <si>
    <t>TAB 4</t>
  </si>
  <si>
    <t>Un fichier excel qui détaille le calcul du montant des interventions tiers pour les années 2025 à 2029.</t>
  </si>
  <si>
    <t>Une note explicative reprenant les hypothèses retenues pour la détermination du budget des cotisations de responsabilisation des années 2025 à 2029 et notamment les clés de répartition employées pour la ventilation des cotisations de responsabilisation entre les différents secteurs d'activité du GRD (gaz/électricité/autres activités) +  le dernier document reçu de l'ONSS APL permettant de justifier les montants prévisionnels</t>
  </si>
  <si>
    <t>Plan d'action visant à permettre de collecter et rapporter les données pour les indicateurs de qualité à mettre en place en cours de période régulatoire 2025-2029 (rappel : pour les indicateurs provenant du rapport qualité, l'annexe doit reprendre les plans d’actions convenus avec la CWaPE suite aux conclusions de l’audit des rapports qualité électricité et gaz avec échéancier (décision de la CWaPE référencée CD-21b11-CWaPE-0482)</t>
  </si>
  <si>
    <t>Evolution des actifs régulés sur la période 2020-2025</t>
  </si>
  <si>
    <t>Evolution des actifs régulés sur la période 2025-2029</t>
  </si>
  <si>
    <t>BUDGET 2029</t>
  </si>
  <si>
    <t>Montant repris en regard des interventions des URD (TAB5.1 et TAB 5.2)</t>
  </si>
  <si>
    <t>Concordance entre le détail des interventions URD avec le tableau des actifs régulés (TAB5.1 et TAB 5.2)</t>
  </si>
  <si>
    <t>SOLDES REGULATOIRES APPROUVES</t>
  </si>
  <si>
    <t>Synthèse du revenu autorisé des années 2025 à 2029</t>
  </si>
  <si>
    <t>Charges et produits non-contrôlables hors OSP</t>
  </si>
  <si>
    <t>Charges et produits non-contrôlables OSP</t>
  </si>
  <si>
    <t>2029-2025</t>
  </si>
  <si>
    <t>Quote-part  des soldes régulatoires approuvés et affectés</t>
  </si>
  <si>
    <t>INVESTISSEMENTS</t>
  </si>
  <si>
    <t>INVESTISSEMENT RESEAU</t>
  </si>
  <si>
    <t>Compteurs communicants sans prépaiement</t>
  </si>
  <si>
    <t>Compteurs communicants avec prépaiement</t>
  </si>
  <si>
    <t>INVESTISSEMENT IT</t>
  </si>
  <si>
    <t>Libellé à préciser</t>
  </si>
  <si>
    <t>INVESTISSEMENT R&amp;D</t>
  </si>
  <si>
    <t>CHARGES OPERATIONNELLES</t>
  </si>
  <si>
    <t>OPEX IT</t>
  </si>
  <si>
    <t>OPEX HORS IT</t>
  </si>
  <si>
    <t>COUTS ADDITIONNELS COMPTEURS COMMUNICANTS ELECTRICITE</t>
  </si>
  <si>
    <t>CNI réseau additionnelles</t>
  </si>
  <si>
    <t>CNI IT additionnelles</t>
  </si>
  <si>
    <t>CNI R&amp;D additionnelles</t>
  </si>
  <si>
    <t>Charges opérationnelles IT</t>
  </si>
  <si>
    <t>Charges opérationnelles hors IT</t>
  </si>
  <si>
    <t>TOTAL CHARGES DEPLOIEMENT COMPTEURS COMMUNICANTS</t>
  </si>
  <si>
    <t>Charges amortissement additionnelles</t>
  </si>
  <si>
    <t>Charges de désaffectation additionnelles</t>
  </si>
  <si>
    <t>COUTS VARIABLES UNITAIRES</t>
  </si>
  <si>
    <t xml:space="preserve">Nombre cumulé de compteurs smart plaçés </t>
  </si>
  <si>
    <t>Charges désaffectation additionnelles</t>
  </si>
  <si>
    <t xml:space="preserve">Nombre de compteurs smart plaçés </t>
  </si>
  <si>
    <t>Variable à préciser</t>
  </si>
  <si>
    <t>DISTINCTION COUTS FIXES/VARIABLES</t>
  </si>
  <si>
    <t>Check</t>
  </si>
  <si>
    <t>Coût unitaire désaffectations</t>
  </si>
  <si>
    <t>Coût unitaire amortissements</t>
  </si>
  <si>
    <t>Coût unitaire  à préciser</t>
  </si>
  <si>
    <t>%</t>
  </si>
  <si>
    <t xml:space="preserve">Le fichier de calcul des charges nettes relatives au déploiement des compteurs communicants électricité </t>
  </si>
  <si>
    <t>Annexe 14</t>
  </si>
  <si>
    <t>Ce tableau présente la synthèse des charges et produits non-contrôlables pour les années 2025 à 2029. Il se complète automatiquement sur la base des tableaux sous-jacents  3.1 à  3.13.</t>
  </si>
  <si>
    <r>
      <t xml:space="preserve">Le GRD renseigne les données réelles 2019 à 2022 ainsi que les meilleures estimations des charges et produits émanant de factures de transit émises ou reçues par le GRD pour les années 2023 à 2029.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Le GRD renseigne les volumes d'énergie prévisionnels de transit entre GRD comme suit: Charges = Energie transitée en provenance d'autres GRD / Produits = Energie transitée à partir du GRD vers d'autres GRD voisins.  Le GRD renseigne, à </t>
    </r>
    <r>
      <rPr>
        <b/>
        <sz val="8"/>
        <rFont val="Trebuchet MS"/>
        <family val="2"/>
      </rPr>
      <t>l'annexe 3</t>
    </r>
    <r>
      <rPr>
        <sz val="8"/>
        <rFont val="Trebuchet MS"/>
        <family val="2"/>
      </rPr>
      <t>, les éventuels changements techniques intervenus ou qui devraient intervenir sur le réseau au cours de la période régulatoire impactant significativement les volumes de transit entre GRD.</t>
    </r>
  </si>
  <si>
    <t>Le GRD renseigne les données réelles 2019 à 2022 ainsi que les meilleures estimations des charges émanant de factures d'achat d'électricité, supportées par le GRD, pour la couverture des pertes en réseau pour les années 2023 à 2029. Pour ce faire, le GRD indique le coût d'achat réel/prévisionnel et les volumes de pertes en réseau réels/prévisionnels par niveau de tension pour les années 2019 à 2029. Les hypothèses en termes de prix et de volumes sont détaillées de manière exhaustive dans les cases prévues à cet effet en-dessous du tableau.</t>
  </si>
  <si>
    <t xml:space="preserve">Le GRD renseigne les données réelles 2019 à 2022 et les meilleures estimations des charges émanant de factures émises par la société FeReSO ainsi que des volumes de réconciliation  pour les années 2023 à 2029. Les hypothèses prises en compte sont détaillées de manière exhaustive soit dans les cases prévues à cet effet en-dessous du tableau, soit à l'annexe 5. </t>
  </si>
  <si>
    <t xml:space="preserve">Le GRD renseigne les données réelles 2019 à 2022 et les meilleures estimations des charges relatives à la redevance de voirie pour les années 2023 à 2029. Les hypothèses prises en compte sont détaillées de manière exhaustive dans les cases prévues à cet effet en-dessous du tableau. </t>
  </si>
  <si>
    <t>Ce tableau reprend le calcul détaillé de la charge fiscale prévisionnelle applicable à la marge équitable pour les années 2025 à 2029 résultant de l'application de l'impôt des sociétés sur le résultat des activités régulées du GRD. Le GRD complète les données prévisionnelles inhérentes à la marge bénéficiaire équitable, aux charges d'intérêts sur emprunt, aux dépenses non admises et au calcul des intérêts notionnels déductibles.</t>
  </si>
  <si>
    <t>Le GRD renseigne  les données réelles 2019 à 2022 et les meilleures estimations pour les années 2023 à 2029 des taxes, surcharges, redevances, prélèvements fédéraux et locaux, précomptes immobiliers et mobiliers ainsi que de la charge fiscale effectivement due résultant de l'application de l'impôt sur les personnes morale) . Les hypothèses prises en compte sont détaillées de manière exhaustive dans les cases prévues à cet effet en-dessous du tableau.</t>
  </si>
  <si>
    <t xml:space="preserve">Ce tableau reprend le calcul détaillé et l'évolution des cotisations de responsabilisation prévisionnelles pour les années 2019 à 2029. Le GRD renseigne les données réelles 2019 à 2022 et les meilleures estimations relatives au nombre d'agents statutaires, à la masse salariale, aux charges de pension et au coefficient de responsabilisation. Le GRD ventile le montant réel/prévisionnel de la cotisation de responsabilisation entre ses différents secteurs d'activité (électricité, gaz et autres non régulés). Les hypothèses prises en compte sont détaillées de manière exhaustive dans l'annexe 8. </t>
  </si>
  <si>
    <t xml:space="preserve">Le GRD renseigne les données réelles 2019 à 2022 et les meilleures estimations pour les années 2023 à 2029 des charges émanant de factures d'achat d'électricité émises par un fournisseur commercial pour l'alimentation de la clientèle du GRD. Pour ce faire, le GRD indique le prix d'achat unitaire prévisionnel et les volumes de fourniture. Les hypothèses relatives au prix et aux volumes sont détaillées de manière exhaustive dans les cases prévues à cet effet en-dessous du tableau.  </t>
  </si>
  <si>
    <t>Le GRD renseigne les données réelles 2019 à 2022 et les meilleures estimations pour les années 2023 à 2029 des charges de distribution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</si>
  <si>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Le GRD renseigne les données réelles 2019 à 2022 et les meilleures estimations pour les années 2023 à 2029 des charges de transport supportées par le GRD pour l'alimentation de sa clientèle propre . Pour ce faire, le GRD indique le tarif de distribution réel/prévisionnel et les volumes de fourniture réels/prévisionnels. Les hypothèses relatives au prix et aux volumes sont détaillées de manière exhaustive dans les cases prévues à cet effet en-dessous du tableau.</t>
  </si>
  <si>
    <t xml:space="preserve">Le GRD renseigne les données réelles 2019 à 2022 et les meilleures estimations pour les années 2032 à 2029 des produits issus de la facturation d'électricité à sa clientèle propre en distinguant les clients protégés et les clients non-protégés.  Pour ce faire, le GRD indique le prix de vente unitaire prévisionnel et les volumes de fourniture. Les hypothèses relative au prix et aux volumes sont détaillées de manière exhaustive dans les cases prévues à cet effet en-dessous du tableau.
Le GRD renseigne les données réelles et les meilleures estimations pour les années 2019 à 2029 des produits versés par la CREG au titre de compensation. </t>
  </si>
  <si>
    <t xml:space="preserve">Le GRD renseigne les données réelles 2019 à 2022 et les meilleures estimations pour les années 2023 à 2029 des charges  d'achat des certificats verts . Pour ce faire, le GRD indique les volumes prévisionnels de fourniture en distinguant ceux soumis au quota  (fourniture aux clients protégés fédéraux et aux clients non-protégés) et ceux non soumis au quota, le quota de certificats verts ainsi que le prix d'achat unitaire réel/prévisionnel. Les hypothèses relatives au prix et aux volumes sont détaillées de manière exhaustive dans les cases prévues à cet effet en-dessous du tableau. </t>
  </si>
  <si>
    <t xml:space="preserve">Ce tableau permet de déterminer le montant de la marge équitable prévisionnelle des années 2025 à 2029 sur la base de la valeur de la base d'actifs régulés, de la valeur des plus-values iRAB et indexation historique ainsi que des pourcentages de rendement autorisés tels que mentionné au TAB00. Les tableaux d'évolution de la base d'actifs régulés se complètent automatiquement sur base des tableaux sous-jacents 5.1 et 5.2. </t>
  </si>
  <si>
    <t>Ce tableau présente la synthèse des interventions de tiers dans le financement des actifs régulés pour les années 2020 à 2029. Le GRD fournit à l'annexe 13, le fichier de calcul ayant permis la détermination des interventions de tiers pour les années 2025 à 2029 à partir des tarifs non-périodiques.</t>
  </si>
  <si>
    <r>
      <t xml:space="preserve">Ce tableau reprend une vue globale des soldes régulatoires du GRD déjà affectés. Le GRD renseigne :
- le montant des soldes régulatoires des années 2015 à 2021 et indique si ces soldes ont fait l'objet d'une décision d'affectation ou non. Le cas échéant, le GRD indique de quelle manière ces soldes ont été affectés aux tarifs de distribution ;
- le montant des soldes régulatoires issus de la révision des budgets spécifiques "smart metering" et indique si ces soldes ont fait l'objet d'une décision d'affectation ou non. Le cas échéant, le GRD indique de quelle manière ces soldes ont été affectés aux tarifs de distribution ;
- le montant des éventuels autres soldes régulatoires et indique si ces soldes ont fait l'objet d'une décision d'affectation ou non. Le cas échéant, le GRD indique de quelle manière ces soldes ont été affectés aux tarifs de distribution ;
</t>
    </r>
    <r>
      <rPr>
        <u/>
        <sz val="8"/>
        <color rgb="FFFF0000"/>
        <rFont val="Trebuchet MS"/>
        <family val="2"/>
      </rPr>
      <t xml:space="preserve">Remarque </t>
    </r>
    <r>
      <rPr>
        <sz val="8"/>
        <color rgb="FFFF0000"/>
        <rFont val="Trebuchet MS"/>
        <family val="2"/>
      </rPr>
      <t>: le GRD ne fait pas de proposition d'affectation des soldes régulatoires approuvés mais non encore affectés. La proposition d'affectation de ces soldes se fera lors du dépôt de la proposition de tarifs périodiques.</t>
    </r>
  </si>
  <si>
    <t xml:space="preserve">Ce tableau présente la synthèse du revenu autorisé des années 2025 à 2029. Il sert de base pour la détermination des tarifs périodiques de distribution. Il se complète automatiquement sur base des tableaux sous-jacents. 
</t>
  </si>
  <si>
    <t xml:space="preserve">Une note décrivant la méthode de calcul des pointes basse tension réelles des années 2017 à 2022 communiquées à la CWaPE lors du calcul des coûts additionnels liés à l’évolution de la pointe et lors du calcul des scores d’efficience. </t>
  </si>
  <si>
    <t xml:space="preserve">Le GRD renseigne les charges nettes relatives au déploiement des compteurs communicants telles que calculées à travers l'annexe 10. Le GRD détermine quelles sont les charges variables et les charges fixes. Il renseigne  le nombre annuel et cumulé de compteurs communicants pour les années 2025 à 2029 de façon à déterminer les coûts variables unitaires de chaque année de la période régulatoire.  </t>
  </si>
  <si>
    <t>Un budget détaillé et une note explicative relative aux investissements réseau des années 2023 à 2029</t>
  </si>
  <si>
    <t xml:space="preserve">Un budget détaillé et une note explicative relative aux investissements hors réseau (terrains, bâtiment, logiciels, matériel roulant, etc) des années 2023 à 2029 </t>
  </si>
  <si>
    <r>
      <t xml:space="preserve"> Conformément</t>
    </r>
    <r>
      <rPr>
        <sz val="8"/>
        <rFont val="Trebuchet MS"/>
        <family val="2"/>
      </rPr>
      <t xml:space="preserve"> à </t>
    </r>
    <r>
      <rPr>
        <sz val="8"/>
        <color rgb="FFFF0000"/>
        <rFont val="Trebuchet MS"/>
        <family val="2"/>
      </rPr>
      <t>l'article 68</t>
    </r>
    <r>
      <rPr>
        <sz val="8"/>
        <rFont val="Trebuchet MS"/>
        <family val="2"/>
      </rPr>
      <t xml:space="preserve"> de la méthodologie tarifaire 2025-2029</t>
    </r>
    <r>
      <rPr>
        <sz val="8"/>
        <color theme="1"/>
        <rFont val="Trebuchet MS"/>
        <family val="2"/>
      </rPr>
      <t xml:space="preserve">, la proposition de revenu autorisé est déposée à la CWaPE </t>
    </r>
    <r>
      <rPr>
        <b/>
        <u/>
        <sz val="8"/>
        <color rgb="FFFF0000"/>
        <rFont val="Trebuchet MS"/>
        <family val="2"/>
      </rPr>
      <t>au plus tard le 15 octobre 2023</t>
    </r>
    <r>
      <rPr>
        <sz val="8"/>
        <color theme="1"/>
        <rFont val="Trebuchet MS"/>
        <family val="2"/>
      </rPr>
      <t>. La proposition de revenu autorisé est transmise en un exemplaire papier par porteur avec accusé de réception ainsi que sur support électronique. La proposition de revenu autorisé comprend obligatoirement le présent modèle de rapport au format Excel, vierge de toute liaison avec d'autres fichiers qui ne seraient pas transmis à la CWaPE ainsi que l'ensemble des annexes listées au TAB A.</t>
    </r>
  </si>
  <si>
    <t>Charges nettes contrôlables liées aux immobilisations</t>
  </si>
  <si>
    <t>Coordonnées de la personne de contact à laquelle la CWaPE peut s'adresser pour poser toutes les questions relatives à la propositionde revenu autorisé :</t>
  </si>
  <si>
    <t>Le GRD renseigne, pour chaque catégorie d'actif régulé, le montant des investissements, des désinvestissements, des interventions tiers, des subsides, des amortissements réels ou prévisionnels pour les années 2020 à 2025. Le GRD renseigne également le montant de la plus-value iRAB, de la plus-value indexation historique et leur amortissement respectif pour les années 2020 à 2025. Le GRD détaille les hypothèses d'évolution entre 2022 et 2025 prises en compte de manière exhaustive aux annexes 11 et 12.</t>
  </si>
  <si>
    <t>Le GRD renseigne, pour chaque catégorie d'actif régulé, le montant des investissements, des désinvestissements, des interventions tiers, des subsides, des amortissements  prévisionnels pour les années 2025 à 2029. Le GRD renseigne également le montant de la plus-value iRAB, de la plus-value indexation historique et leur amortissement respectif pour les années 2024 à 2028. Pour l'année 2025, les données proviennent automatiquement du tableau 5.1. Le GRD détaille les hypothèses d'évolution entre 2025 et 2029 prises en compte de manière exhaustive aux annexes 11 et 12.</t>
  </si>
  <si>
    <t>Marge équitable OSP</t>
  </si>
  <si>
    <t>Marge OSP</t>
  </si>
  <si>
    <t xml:space="preserve">Produits issus de la facturation de la fourniture de gaz à la clientèle propre du gestionnaire de réseau de distribution ainsi que le montant de la compensation perçue et résultant de l’application du tarif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</si>
</sst>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00%"/>
  </numFmts>
  <fonts count="56" x14ac:knownFonts="1">
    <font>
      <sz val="8"/>
      <color theme="1"/>
      <name val="Trebuchet MS"/>
      <family val="2"/>
    </font>
    <font>
      <sz val="11"/>
      <color theme="1"/>
      <name val="Calibri"/>
      <family val="2"/>
      <scheme val="minor"/>
    </font>
    <font>
      <sz val="11"/>
      <color theme="1"/>
      <name val="Calibri"/>
      <family val="2"/>
      <scheme val="minor"/>
    </font>
    <font>
      <sz val="10"/>
      <color theme="1"/>
      <name val="Trebuchet MS"/>
      <family val="2"/>
    </font>
    <font>
      <sz val="10"/>
      <color theme="1"/>
      <name val="Trebuchet MS"/>
      <family val="2"/>
    </font>
    <font>
      <sz val="10"/>
      <color theme="0"/>
      <name val="Trebuchet MS"/>
      <family val="2"/>
    </font>
    <font>
      <sz val="8"/>
      <color theme="0"/>
      <name val="Trebuchet MS"/>
      <family val="2"/>
    </font>
    <font>
      <sz val="8"/>
      <color theme="1"/>
      <name val="Trebuchet MS"/>
      <family val="2"/>
    </font>
    <font>
      <b/>
      <sz val="8"/>
      <color theme="1"/>
      <name val="Trebuchet MS"/>
      <family val="2"/>
    </font>
    <font>
      <i/>
      <sz val="8"/>
      <color theme="1"/>
      <name val="Trebuchet MS"/>
      <family val="2"/>
    </font>
    <font>
      <u/>
      <sz val="10"/>
      <color theme="10"/>
      <name val="Trebuchet MS"/>
      <family val="2"/>
    </font>
    <font>
      <b/>
      <sz val="16"/>
      <color theme="0"/>
      <name val="Trebuchet MS"/>
      <family val="2"/>
    </font>
    <font>
      <i/>
      <sz val="8"/>
      <color theme="4"/>
      <name val="Trebuchet MS"/>
      <family val="2"/>
    </font>
    <font>
      <b/>
      <i/>
      <sz val="8"/>
      <color theme="5"/>
      <name val="Trebuchet MS"/>
      <family val="2"/>
    </font>
    <font>
      <sz val="10"/>
      <color rgb="FF9C6500"/>
      <name val="Trebuchet MS"/>
      <family val="2"/>
    </font>
    <font>
      <sz val="10"/>
      <name val="Arial"/>
      <family val="2"/>
    </font>
    <font>
      <sz val="11"/>
      <color theme="1"/>
      <name val="Calibri"/>
      <family val="2"/>
      <scheme val="minor"/>
    </font>
    <font>
      <sz val="8"/>
      <color theme="1"/>
      <name val="Calibri"/>
      <family val="2"/>
    </font>
    <font>
      <b/>
      <sz val="8"/>
      <color theme="1"/>
      <name val="Calibri"/>
      <family val="2"/>
    </font>
    <font>
      <sz val="8"/>
      <color theme="1"/>
      <name val="Times New Roman"/>
      <family val="1"/>
    </font>
    <font>
      <sz val="12"/>
      <color theme="0"/>
      <name val="Calibri"/>
      <family val="2"/>
      <scheme val="minor"/>
    </font>
    <font>
      <sz val="16"/>
      <color theme="0"/>
      <name val="Trebuchet MS"/>
      <family val="2"/>
    </font>
    <font>
      <i/>
      <sz val="8"/>
      <name val="Trebuchet MS"/>
      <family val="2"/>
    </font>
    <font>
      <sz val="8"/>
      <name val="Trebuchet MS"/>
      <family val="2"/>
    </font>
    <font>
      <sz val="12"/>
      <color theme="1"/>
      <name val="Trebuchet MS"/>
      <family val="2"/>
    </font>
    <font>
      <u/>
      <sz val="8"/>
      <color theme="10"/>
      <name val="Trebuchet MS"/>
      <family val="2"/>
    </font>
    <font>
      <sz val="8"/>
      <color rgb="FF003399"/>
      <name val="Trebuchet MS"/>
      <family val="2"/>
    </font>
    <font>
      <u/>
      <sz val="8"/>
      <name val="Trebuchet MS"/>
      <family val="2"/>
    </font>
    <font>
      <sz val="10"/>
      <color theme="1"/>
      <name val="Arial"/>
      <family val="2"/>
    </font>
    <font>
      <b/>
      <u/>
      <sz val="8"/>
      <color rgb="FFFF0000"/>
      <name val="Trebuchet MS"/>
      <family val="2"/>
    </font>
    <font>
      <b/>
      <sz val="8"/>
      <color rgb="FFFF0000"/>
      <name val="Trebuchet MS"/>
      <family val="2"/>
    </font>
    <font>
      <sz val="8"/>
      <color rgb="FFFF0000"/>
      <name val="Trebuchet MS"/>
      <family val="2"/>
    </font>
    <font>
      <b/>
      <u/>
      <sz val="8"/>
      <color theme="1"/>
      <name val="Trebuchet MS"/>
      <family val="2"/>
    </font>
    <font>
      <b/>
      <sz val="8"/>
      <name val="Trebuchet MS"/>
      <family val="2"/>
    </font>
    <font>
      <b/>
      <sz val="10"/>
      <color theme="0"/>
      <name val="Trebuchet MS"/>
      <family val="2"/>
    </font>
    <font>
      <sz val="10"/>
      <color theme="1"/>
      <name val="Wingdings 2"/>
      <family val="1"/>
      <charset val="2"/>
    </font>
    <font>
      <b/>
      <i/>
      <sz val="10"/>
      <color theme="5"/>
      <name val="Trebuchet MS"/>
      <family val="2"/>
    </font>
    <font>
      <b/>
      <sz val="10"/>
      <color theme="1"/>
      <name val="Trebuchet MS"/>
      <family val="2"/>
    </font>
    <font>
      <i/>
      <sz val="10"/>
      <color theme="4"/>
      <name val="Trebuchet MS"/>
      <family val="2"/>
    </font>
    <font>
      <i/>
      <sz val="10"/>
      <color rgb="FFFF0000"/>
      <name val="Trebuchet MS"/>
      <family val="2"/>
    </font>
    <font>
      <i/>
      <sz val="10"/>
      <color theme="5"/>
      <name val="Trebuchet MS"/>
      <family val="2"/>
    </font>
    <font>
      <sz val="12"/>
      <color theme="0"/>
      <name val="Trebuchet MS"/>
      <family val="2"/>
    </font>
    <font>
      <sz val="16"/>
      <color theme="1"/>
      <name val="Trebuchet MS"/>
      <family val="2"/>
    </font>
    <font>
      <b/>
      <sz val="10"/>
      <color theme="1"/>
      <name val="Calibri"/>
      <family val="2"/>
      <scheme val="minor"/>
    </font>
    <font>
      <sz val="10"/>
      <color theme="1"/>
      <name val="Calibri"/>
      <family val="2"/>
      <scheme val="minor"/>
    </font>
    <font>
      <sz val="10"/>
      <color rgb="FF002060"/>
      <name val="Calibri"/>
      <family val="2"/>
      <scheme val="minor"/>
    </font>
    <font>
      <vertAlign val="subscript"/>
      <sz val="10"/>
      <color theme="1"/>
      <name val="Calibri"/>
      <family val="2"/>
      <scheme val="minor"/>
    </font>
    <font>
      <b/>
      <vertAlign val="subscript"/>
      <sz val="10"/>
      <color theme="1"/>
      <name val="Calibri"/>
      <family val="2"/>
      <scheme val="minor"/>
    </font>
    <font>
      <b/>
      <u/>
      <sz val="10"/>
      <color theme="1"/>
      <name val="Calibri"/>
      <family val="2"/>
      <scheme val="minor"/>
    </font>
    <font>
      <sz val="10"/>
      <color rgb="FFFF0000"/>
      <name val="Trebuchet MS"/>
      <family val="2"/>
    </font>
    <font>
      <b/>
      <i/>
      <sz val="10"/>
      <color rgb="FFFF0000"/>
      <name val="Trebuchet MS"/>
      <family val="2"/>
    </font>
    <font>
      <sz val="11"/>
      <color theme="0"/>
      <name val="Trebuchet MS"/>
      <family val="2"/>
    </font>
    <font>
      <sz val="11"/>
      <color theme="1"/>
      <name val="Trebuchet MS"/>
      <family val="2"/>
    </font>
    <font>
      <b/>
      <sz val="11"/>
      <color theme="0"/>
      <name val="Trebuchet MS"/>
      <family val="2"/>
    </font>
    <font>
      <i/>
      <sz val="10"/>
      <color theme="1"/>
      <name val="Trebuchet MS"/>
      <family val="2"/>
    </font>
    <font>
      <u/>
      <sz val="8"/>
      <color rgb="FFFF0000"/>
      <name val="Trebuchet MS"/>
      <family val="2"/>
    </font>
  </fonts>
  <fills count="19">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FFEB9C"/>
      </patternFill>
    </fill>
    <fill>
      <patternFill patternType="solid">
        <fgColor theme="7" tint="0.79998168889431442"/>
        <bgColor indexed="65"/>
      </patternFill>
    </fill>
    <fill>
      <patternFill patternType="solid">
        <fgColor theme="6" tint="0.79998168889431442"/>
        <bgColor indexed="64"/>
      </patternFill>
    </fill>
    <fill>
      <patternFill patternType="solid">
        <fgColor theme="5" tint="0.79998168889431442"/>
        <bgColor indexed="64"/>
      </patternFill>
    </fill>
    <fill>
      <patternFill patternType="lightDown">
        <bgColor theme="0"/>
      </patternFill>
    </fill>
    <fill>
      <patternFill patternType="solid">
        <fgColor theme="7"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rgb="FFFFFF00"/>
        <bgColor indexed="64"/>
      </patternFill>
    </fill>
    <fill>
      <patternFill patternType="solid">
        <fgColor theme="9" tint="-9.9978637043366805E-2"/>
        <bgColor indexed="64"/>
      </patternFill>
    </fill>
  </fills>
  <borders count="9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bottom/>
      <diagonal/>
    </border>
    <border>
      <left style="medium">
        <color theme="5"/>
      </left>
      <right/>
      <top style="medium">
        <color theme="5"/>
      </top>
      <bottom/>
      <diagonal/>
    </border>
    <border>
      <left/>
      <right style="medium">
        <color theme="5"/>
      </right>
      <top style="medium">
        <color theme="5"/>
      </top>
      <bottom/>
      <diagonal/>
    </border>
    <border>
      <left/>
      <right style="medium">
        <color theme="5"/>
      </right>
      <top/>
      <bottom style="medium">
        <color theme="5"/>
      </bottom>
      <diagonal/>
    </border>
    <border>
      <left/>
      <right/>
      <top style="medium">
        <color theme="5"/>
      </top>
      <bottom/>
      <diagonal/>
    </border>
    <border>
      <left style="medium">
        <color theme="5"/>
      </left>
      <right style="thin">
        <color theme="0"/>
      </right>
      <top/>
      <bottom/>
      <diagonal/>
    </border>
    <border>
      <left/>
      <right style="medium">
        <color theme="5"/>
      </right>
      <top/>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theme="5"/>
      </left>
      <right/>
      <top/>
      <bottom/>
      <diagonal/>
    </border>
    <border>
      <left style="medium">
        <color theme="5"/>
      </left>
      <right/>
      <top/>
      <bottom style="medium">
        <color theme="5"/>
      </bottom>
      <diagonal/>
    </border>
    <border>
      <left/>
      <right/>
      <top/>
      <bottom style="medium">
        <color theme="5"/>
      </bottom>
      <diagonal/>
    </border>
    <border>
      <left style="dashDot">
        <color theme="5"/>
      </left>
      <right style="dashDot">
        <color theme="5"/>
      </right>
      <top style="dashDot">
        <color theme="5"/>
      </top>
      <bottom style="dashDot">
        <color theme="5"/>
      </bottom>
      <diagonal/>
    </border>
    <border>
      <left style="dashDot">
        <color theme="5"/>
      </left>
      <right style="dashDot">
        <color theme="5"/>
      </right>
      <top/>
      <bottom style="dashDot">
        <color theme="5"/>
      </bottom>
      <diagonal/>
    </border>
    <border>
      <left style="dashDot">
        <color theme="5"/>
      </left>
      <right style="dashDot">
        <color theme="5"/>
      </right>
      <top style="dashDot">
        <color theme="5"/>
      </top>
      <bottom/>
      <diagonal/>
    </border>
    <border>
      <left/>
      <right/>
      <top style="dashDot">
        <color theme="5"/>
      </top>
      <bottom style="dashDot">
        <color theme="5"/>
      </bottom>
      <diagonal/>
    </border>
    <border>
      <left style="thin">
        <color theme="0"/>
      </left>
      <right/>
      <top style="medium">
        <color theme="5"/>
      </top>
      <bottom style="thin">
        <color theme="0"/>
      </bottom>
      <diagonal/>
    </border>
    <border>
      <left/>
      <right/>
      <top style="thin">
        <color theme="5"/>
      </top>
      <bottom style="medium">
        <color theme="5"/>
      </bottom>
      <diagonal/>
    </border>
    <border>
      <left style="medium">
        <color theme="5"/>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5"/>
      </left>
      <right style="thin">
        <color theme="0"/>
      </right>
      <top style="medium">
        <color theme="5"/>
      </top>
      <bottom/>
      <diagonal/>
    </border>
    <border>
      <left style="thin">
        <color theme="5"/>
      </left>
      <right style="thin">
        <color theme="5"/>
      </right>
      <top style="thin">
        <color theme="5"/>
      </top>
      <bottom style="thin">
        <color theme="5"/>
      </bottom>
      <diagonal/>
    </border>
    <border>
      <left style="thin">
        <color theme="5"/>
      </left>
      <right style="thin">
        <color theme="5"/>
      </right>
      <top style="thin">
        <color theme="5"/>
      </top>
      <bottom/>
      <diagonal/>
    </border>
    <border>
      <left/>
      <right/>
      <top/>
      <bottom style="thin">
        <color theme="0"/>
      </bottom>
      <diagonal/>
    </border>
    <border>
      <left/>
      <right style="thin">
        <color theme="0"/>
      </right>
      <top style="thin">
        <color theme="0"/>
      </top>
      <bottom style="thin">
        <color theme="0"/>
      </bottom>
      <diagonal/>
    </border>
    <border>
      <left style="thin">
        <color theme="0"/>
      </left>
      <right/>
      <top/>
      <bottom/>
      <diagonal/>
    </border>
    <border>
      <left style="medium">
        <color theme="5"/>
      </left>
      <right style="medium">
        <color theme="5"/>
      </right>
      <top/>
      <bottom style="medium">
        <color theme="5"/>
      </bottom>
      <diagonal/>
    </border>
    <border>
      <left style="medium">
        <color theme="5"/>
      </left>
      <right style="medium">
        <color theme="5"/>
      </right>
      <top style="medium">
        <color theme="5"/>
      </top>
      <bottom style="medium">
        <color theme="5"/>
      </bottom>
      <diagonal/>
    </border>
    <border>
      <left style="dashDot">
        <color theme="5"/>
      </left>
      <right style="dashDot">
        <color theme="5"/>
      </right>
      <top/>
      <bottom/>
      <diagonal/>
    </border>
    <border>
      <left/>
      <right style="thin">
        <color theme="0"/>
      </right>
      <top/>
      <bottom style="thin">
        <color theme="0"/>
      </bottom>
      <diagonal/>
    </border>
    <border>
      <left/>
      <right style="thin">
        <color theme="0"/>
      </right>
      <top style="thin">
        <color theme="0"/>
      </top>
      <bottom/>
      <diagonal/>
    </border>
    <border>
      <left/>
      <right style="thin">
        <color theme="0"/>
      </right>
      <top/>
      <bottom/>
      <diagonal/>
    </border>
    <border>
      <left style="medium">
        <color theme="5"/>
      </left>
      <right/>
      <top style="thin">
        <color theme="0"/>
      </top>
      <bottom/>
      <diagonal/>
    </border>
    <border>
      <left style="dashDot">
        <color theme="5"/>
      </left>
      <right style="dashDot">
        <color theme="5"/>
      </right>
      <top style="dashDot">
        <color theme="5"/>
      </top>
      <bottom style="thin">
        <color theme="0"/>
      </bottom>
      <diagonal/>
    </border>
    <border>
      <left/>
      <right/>
      <top style="thin">
        <color theme="4"/>
      </top>
      <bottom style="thin">
        <color theme="4"/>
      </bottom>
      <diagonal/>
    </border>
    <border>
      <left style="medium">
        <color theme="0"/>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dashDot">
        <color theme="5"/>
      </left>
      <right style="dashDot">
        <color theme="5"/>
      </right>
      <top style="thin">
        <color indexed="64"/>
      </top>
      <bottom style="dashDot">
        <color theme="5"/>
      </bottom>
      <diagonal/>
    </border>
    <border>
      <left style="dashDot">
        <color theme="5"/>
      </left>
      <right style="thin">
        <color indexed="64"/>
      </right>
      <top style="thin">
        <color indexed="64"/>
      </top>
      <bottom style="dashDot">
        <color theme="5"/>
      </bottom>
      <diagonal/>
    </border>
    <border>
      <left style="thin">
        <color indexed="64"/>
      </left>
      <right style="dashDot">
        <color theme="5"/>
      </right>
      <top style="dashDot">
        <color theme="5"/>
      </top>
      <bottom style="dashDot">
        <color theme="5"/>
      </bottom>
      <diagonal/>
    </border>
    <border>
      <left style="dashDot">
        <color theme="5"/>
      </left>
      <right style="thin">
        <color indexed="64"/>
      </right>
      <top style="dashDot">
        <color theme="5"/>
      </top>
      <bottom style="dashDot">
        <color theme="5"/>
      </bottom>
      <diagonal/>
    </border>
    <border>
      <left/>
      <right style="thin">
        <color indexed="64"/>
      </right>
      <top/>
      <bottom/>
      <diagonal/>
    </border>
    <border>
      <left style="thin">
        <color indexed="64"/>
      </left>
      <right style="dashDot">
        <color theme="5"/>
      </right>
      <top style="dashDot">
        <color theme="5"/>
      </top>
      <bottom style="thin">
        <color indexed="64"/>
      </bottom>
      <diagonal/>
    </border>
    <border>
      <left style="dashDot">
        <color theme="5"/>
      </left>
      <right style="dashDot">
        <color theme="5"/>
      </right>
      <top style="dashDot">
        <color theme="5"/>
      </top>
      <bottom style="thin">
        <color indexed="64"/>
      </bottom>
      <diagonal/>
    </border>
    <border>
      <left style="dashDot">
        <color theme="5"/>
      </left>
      <right style="thin">
        <color indexed="64"/>
      </right>
      <top style="dashDot">
        <color theme="5"/>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5"/>
      </left>
      <right/>
      <top/>
      <bottom style="dashDot">
        <color theme="5"/>
      </bottom>
      <diagonal/>
    </border>
    <border>
      <left/>
      <right/>
      <top/>
      <bottom style="dashDot">
        <color theme="5"/>
      </bottom>
      <diagonal/>
    </border>
    <border>
      <left/>
      <right style="dashDot">
        <color theme="5"/>
      </right>
      <top/>
      <bottom style="dashDot">
        <color theme="5"/>
      </bottom>
      <diagonal/>
    </border>
    <border>
      <left style="medium">
        <color theme="5"/>
      </left>
      <right/>
      <top style="medium">
        <color theme="5"/>
      </top>
      <bottom style="dashDot">
        <color theme="5"/>
      </bottom>
      <diagonal/>
    </border>
    <border>
      <left/>
      <right/>
      <top style="medium">
        <color theme="5"/>
      </top>
      <bottom style="dashDot">
        <color theme="5"/>
      </bottom>
      <diagonal/>
    </border>
    <border>
      <left/>
      <right style="dashDot">
        <color theme="5"/>
      </right>
      <top style="medium">
        <color theme="5"/>
      </top>
      <bottom style="dashDot">
        <color theme="5"/>
      </bottom>
      <diagonal/>
    </border>
    <border>
      <left style="medium">
        <color theme="5"/>
      </left>
      <right/>
      <top style="dashDot">
        <color theme="5"/>
      </top>
      <bottom style="dashDot">
        <color theme="5"/>
      </bottom>
      <diagonal/>
    </border>
    <border>
      <left/>
      <right style="dashDot">
        <color theme="5"/>
      </right>
      <top style="dashDot">
        <color theme="5"/>
      </top>
      <bottom style="dashDot">
        <color theme="5"/>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dashDot">
        <color theme="5"/>
      </left>
      <right style="thin">
        <color indexed="64"/>
      </right>
      <top/>
      <bottom style="dashDot">
        <color theme="5"/>
      </bottom>
      <diagonal/>
    </border>
    <border>
      <left style="thin">
        <color indexed="64"/>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diagonal/>
    </border>
  </borders>
  <cellStyleXfs count="26">
    <xf numFmtId="0" fontId="0" fillId="0" borderId="0"/>
    <xf numFmtId="9" fontId="4" fillId="0" borderId="0" applyFon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10" fillId="0" borderId="0" applyNumberFormat="0" applyFill="0" applyBorder="0" applyAlignment="0" applyProtection="0"/>
    <xf numFmtId="0" fontId="14" fillId="9" borderId="0" applyNumberFormat="0" applyBorder="0" applyAlignment="0" applyProtection="0"/>
    <xf numFmtId="0" fontId="15" fillId="0" borderId="0"/>
    <xf numFmtId="0" fontId="15" fillId="0" borderId="0"/>
    <xf numFmtId="0" fontId="15" fillId="0" borderId="0"/>
    <xf numFmtId="0" fontId="16" fillId="0" borderId="0"/>
    <xf numFmtId="0" fontId="7" fillId="0" borderId="0"/>
    <xf numFmtId="0" fontId="5" fillId="2" borderId="0" applyNumberFormat="0" applyBorder="0" applyAlignment="0" applyProtection="0"/>
    <xf numFmtId="0" fontId="7" fillId="4" borderId="0" applyNumberFormat="0" applyBorder="0" applyAlignment="0" applyProtection="0"/>
    <xf numFmtId="0" fontId="6" fillId="3" borderId="0" applyNumberFormat="0" applyBorder="0" applyAlignment="0" applyProtection="0"/>
    <xf numFmtId="3" fontId="7" fillId="6" borderId="20">
      <alignment horizontal="left"/>
      <protection locked="0"/>
    </xf>
    <xf numFmtId="3" fontId="7" fillId="8" borderId="0">
      <alignment horizontal="right"/>
      <protection hidden="1"/>
    </xf>
    <xf numFmtId="9" fontId="3" fillId="0" borderId="0" applyFont="0" applyFill="0" applyBorder="0" applyAlignment="0" applyProtection="0"/>
    <xf numFmtId="0" fontId="3" fillId="10" borderId="0" applyNumberFormat="0" applyBorder="0" applyAlignment="0" applyProtection="0"/>
    <xf numFmtId="0" fontId="7" fillId="6" borderId="20">
      <alignment horizontal="left"/>
      <protection locked="0"/>
    </xf>
    <xf numFmtId="0" fontId="7" fillId="4" borderId="0" applyNumberFormat="0" applyBorder="0" applyAlignment="0" applyProtection="0"/>
    <xf numFmtId="0" fontId="14" fillId="9" borderId="0" applyNumberFormat="0" applyBorder="0" applyAlignment="0" applyProtection="0"/>
    <xf numFmtId="3" fontId="7" fillId="6" borderId="20" applyAlignment="0">
      <alignment horizontal="left"/>
      <protection locked="0"/>
    </xf>
    <xf numFmtId="9" fontId="2" fillId="0" borderId="0" applyFont="0" applyFill="0" applyBorder="0" applyAlignment="0" applyProtection="0"/>
    <xf numFmtId="0" fontId="1" fillId="0" borderId="0"/>
  </cellStyleXfs>
  <cellXfs count="544">
    <xf numFmtId="0" fontId="0" fillId="0" borderId="0" xfId="0"/>
    <xf numFmtId="0" fontId="0" fillId="6" borderId="0" xfId="0" applyFill="1" applyProtection="1">
      <protection hidden="1"/>
    </xf>
    <xf numFmtId="0" fontId="7" fillId="6" borderId="0" xfId="0" applyFont="1" applyFill="1" applyProtection="1">
      <protection hidden="1"/>
    </xf>
    <xf numFmtId="0" fontId="12" fillId="6" borderId="0" xfId="0" applyFont="1" applyFill="1" applyAlignment="1" applyProtection="1">
      <alignment vertical="top" wrapText="1"/>
      <protection hidden="1"/>
    </xf>
    <xf numFmtId="0" fontId="0" fillId="6" borderId="0" xfId="0" applyFill="1" applyAlignment="1" applyProtection="1">
      <alignment wrapText="1"/>
      <protection hidden="1"/>
    </xf>
    <xf numFmtId="0" fontId="7" fillId="4" borderId="0" xfId="4" applyBorder="1" applyProtection="1">
      <protection hidden="1"/>
    </xf>
    <xf numFmtId="3" fontId="0" fillId="6" borderId="0" xfId="0" applyNumberFormat="1" applyFill="1" applyProtection="1">
      <protection hidden="1"/>
    </xf>
    <xf numFmtId="0" fontId="8" fillId="6" borderId="17" xfId="0" applyFont="1" applyFill="1" applyBorder="1" applyAlignment="1" applyProtection="1">
      <alignment horizontal="right"/>
      <protection hidden="1"/>
    </xf>
    <xf numFmtId="0" fontId="7" fillId="4" borderId="13" xfId="4" applyBorder="1" applyProtection="1">
      <protection hidden="1"/>
    </xf>
    <xf numFmtId="0" fontId="8" fillId="6" borderId="18" xfId="0" applyFont="1" applyFill="1" applyBorder="1" applyAlignment="1" applyProtection="1">
      <alignment horizontal="right"/>
      <protection hidden="1"/>
    </xf>
    <xf numFmtId="10" fontId="0" fillId="6" borderId="0" xfId="0" applyNumberFormat="1" applyFill="1" applyProtection="1">
      <protection hidden="1"/>
    </xf>
    <xf numFmtId="0" fontId="6" fillId="3" borderId="6" xfId="3" applyBorder="1" applyAlignment="1" applyProtection="1">
      <alignment horizontal="center" vertical="center"/>
      <protection hidden="1"/>
    </xf>
    <xf numFmtId="0" fontId="7" fillId="6" borderId="0" xfId="0" applyFont="1" applyFill="1" applyAlignment="1" applyProtection="1">
      <alignment vertical="center"/>
      <protection hidden="1"/>
    </xf>
    <xf numFmtId="0" fontId="10" fillId="6" borderId="0" xfId="6" applyFill="1" applyAlignment="1" applyProtection="1">
      <alignment wrapText="1"/>
      <protection hidden="1"/>
    </xf>
    <xf numFmtId="0" fontId="10" fillId="6" borderId="0" xfId="6" applyFill="1" applyAlignment="1" applyProtection="1">
      <protection hidden="1"/>
    </xf>
    <xf numFmtId="0" fontId="7" fillId="6" borderId="30" xfId="0" applyFont="1" applyFill="1" applyBorder="1" applyAlignment="1" applyProtection="1">
      <alignment vertical="center"/>
      <protection hidden="1"/>
    </xf>
    <xf numFmtId="0" fontId="13" fillId="6" borderId="0" xfId="0" applyFont="1" applyFill="1" applyAlignment="1" applyProtection="1">
      <alignment wrapText="1"/>
      <protection hidden="1"/>
    </xf>
    <xf numFmtId="4" fontId="0" fillId="6" borderId="0" xfId="0" applyNumberFormat="1" applyFill="1" applyProtection="1">
      <protection hidden="1"/>
    </xf>
    <xf numFmtId="0" fontId="9" fillId="6" borderId="0" xfId="0" applyFont="1" applyFill="1" applyAlignment="1" applyProtection="1">
      <alignment horizontal="left" wrapText="1" indent="2"/>
      <protection hidden="1"/>
    </xf>
    <xf numFmtId="0" fontId="6" fillId="3" borderId="24" xfId="3" applyBorder="1" applyAlignment="1" applyProtection="1">
      <alignment horizontal="center" vertical="center"/>
      <protection hidden="1"/>
    </xf>
    <xf numFmtId="3" fontId="7" fillId="6" borderId="0" xfId="0" applyNumberFormat="1" applyFont="1" applyFill="1" applyAlignment="1" applyProtection="1">
      <alignment horizontal="center"/>
      <protection hidden="1"/>
    </xf>
    <xf numFmtId="3" fontId="0" fillId="6" borderId="0" xfId="0" applyNumberFormat="1" applyFill="1" applyAlignment="1" applyProtection="1">
      <alignment wrapText="1"/>
      <protection hidden="1"/>
    </xf>
    <xf numFmtId="0" fontId="0" fillId="6" borderId="0" xfId="0" applyFill="1" applyAlignment="1" applyProtection="1">
      <alignment vertical="center"/>
      <protection hidden="1"/>
    </xf>
    <xf numFmtId="0" fontId="6" fillId="3" borderId="2" xfId="3" applyBorder="1" applyAlignment="1" applyProtection="1">
      <alignment horizontal="center" vertical="center"/>
      <protection hidden="1"/>
    </xf>
    <xf numFmtId="0" fontId="10" fillId="6" borderId="0" xfId="6" applyFill="1" applyProtection="1">
      <protection hidden="1"/>
    </xf>
    <xf numFmtId="0" fontId="6" fillId="6" borderId="0" xfId="0" applyFont="1" applyFill="1" applyProtection="1">
      <protection hidden="1"/>
    </xf>
    <xf numFmtId="3" fontId="6" fillId="6" borderId="0" xfId="0" applyNumberFormat="1" applyFont="1" applyFill="1" applyProtection="1">
      <protection hidden="1"/>
    </xf>
    <xf numFmtId="3" fontId="6" fillId="6" borderId="0" xfId="0" applyNumberFormat="1" applyFont="1" applyFill="1" applyAlignment="1" applyProtection="1">
      <alignment vertical="center"/>
      <protection hidden="1"/>
    </xf>
    <xf numFmtId="0" fontId="6" fillId="6" borderId="0" xfId="0" applyFont="1" applyFill="1" applyAlignment="1" applyProtection="1">
      <alignment vertical="center"/>
      <protection hidden="1"/>
    </xf>
    <xf numFmtId="0" fontId="11" fillId="2" borderId="0" xfId="2" applyFont="1" applyAlignment="1" applyProtection="1">
      <alignment horizontal="center" wrapText="1"/>
      <protection hidden="1"/>
    </xf>
    <xf numFmtId="0" fontId="7" fillId="6" borderId="0" xfId="12" applyFill="1" applyProtection="1">
      <protection hidden="1"/>
    </xf>
    <xf numFmtId="3" fontId="7" fillId="6" borderId="0" xfId="12" applyNumberFormat="1" applyFill="1" applyProtection="1">
      <protection hidden="1"/>
    </xf>
    <xf numFmtId="3" fontId="7" fillId="8" borderId="0" xfId="12" applyNumberFormat="1" applyFill="1" applyProtection="1">
      <protection hidden="1"/>
    </xf>
    <xf numFmtId="0" fontId="0" fillId="6" borderId="0" xfId="0" applyFill="1"/>
    <xf numFmtId="0" fontId="17" fillId="6" borderId="0" xfId="0" applyFont="1" applyFill="1" applyAlignment="1" applyProtection="1">
      <alignment vertical="center"/>
      <protection hidden="1"/>
    </xf>
    <xf numFmtId="0" fontId="18" fillId="6" borderId="25" xfId="0" applyFont="1" applyFill="1" applyBorder="1" applyAlignment="1" applyProtection="1">
      <alignment vertical="center"/>
      <protection hidden="1"/>
    </xf>
    <xf numFmtId="3" fontId="18" fillId="6" borderId="25" xfId="0" applyNumberFormat="1" applyFont="1" applyFill="1" applyBorder="1" applyAlignment="1" applyProtection="1">
      <alignment vertical="center"/>
      <protection hidden="1"/>
    </xf>
    <xf numFmtId="0" fontId="19" fillId="6" borderId="0" xfId="0" applyFont="1" applyFill="1" applyProtection="1">
      <protection hidden="1"/>
    </xf>
    <xf numFmtId="3" fontId="0" fillId="0" borderId="0" xfId="0" applyNumberFormat="1" applyProtection="1">
      <protection hidden="1"/>
    </xf>
    <xf numFmtId="0" fontId="0" fillId="6" borderId="0" xfId="0" applyFill="1" applyAlignment="1">
      <alignment horizontal="center"/>
    </xf>
    <xf numFmtId="4" fontId="22" fillId="6" borderId="0" xfId="3" applyNumberFormat="1" applyFont="1" applyFill="1" applyBorder="1" applyAlignment="1" applyProtection="1">
      <alignment vertical="center" wrapText="1"/>
      <protection hidden="1"/>
    </xf>
    <xf numFmtId="0" fontId="0" fillId="6" borderId="0" xfId="0" applyFill="1" applyAlignment="1">
      <alignment horizontal="center" vertical="center"/>
    </xf>
    <xf numFmtId="0" fontId="0" fillId="6" borderId="1" xfId="0" applyFill="1" applyBorder="1" applyProtection="1">
      <protection hidden="1"/>
    </xf>
    <xf numFmtId="0" fontId="10" fillId="6" borderId="0" xfId="6" applyFill="1" applyProtection="1"/>
    <xf numFmtId="0" fontId="20" fillId="6" borderId="0" xfId="0" applyFont="1" applyFill="1" applyAlignment="1">
      <alignment horizontal="center"/>
    </xf>
    <xf numFmtId="0" fontId="0" fillId="6" borderId="0" xfId="0" applyFill="1" applyAlignment="1">
      <alignment wrapText="1"/>
    </xf>
    <xf numFmtId="0" fontId="7" fillId="6" borderId="0" xfId="0" applyFont="1" applyFill="1"/>
    <xf numFmtId="0" fontId="7" fillId="6" borderId="0" xfId="4" applyFill="1" applyAlignment="1" applyProtection="1">
      <alignment horizontal="left"/>
    </xf>
    <xf numFmtId="3" fontId="6" fillId="3" borderId="1" xfId="3" applyNumberFormat="1" applyBorder="1" applyAlignment="1" applyProtection="1">
      <alignment horizontal="right"/>
    </xf>
    <xf numFmtId="3" fontId="7" fillId="6" borderId="20" xfId="16" applyAlignment="1">
      <alignment wrapText="1"/>
      <protection locked="0"/>
    </xf>
    <xf numFmtId="0" fontId="11" fillId="2" borderId="0" xfId="2" applyFont="1" applyAlignment="1" applyProtection="1">
      <protection hidden="1"/>
    </xf>
    <xf numFmtId="3" fontId="6" fillId="3" borderId="1" xfId="3" applyNumberFormat="1" applyBorder="1" applyAlignment="1" applyProtection="1">
      <alignment horizontal="center" vertical="center" wrapText="1"/>
    </xf>
    <xf numFmtId="0" fontId="10" fillId="6" borderId="0" xfId="6" applyFill="1" applyAlignment="1" applyProtection="1">
      <alignment wrapText="1"/>
    </xf>
    <xf numFmtId="0" fontId="7" fillId="6" borderId="0" xfId="12" applyFill="1" applyAlignment="1" applyProtection="1">
      <alignment wrapText="1"/>
      <protection hidden="1"/>
    </xf>
    <xf numFmtId="0" fontId="10" fillId="6" borderId="0" xfId="6" applyFill="1" applyAlignment="1" applyProtection="1"/>
    <xf numFmtId="0" fontId="0" fillId="6" borderId="0" xfId="0" applyFill="1" applyAlignment="1">
      <alignment vertical="center"/>
    </xf>
    <xf numFmtId="0" fontId="6" fillId="3" borderId="1" xfId="3" applyBorder="1" applyAlignment="1" applyProtection="1">
      <alignment horizontal="center" vertical="center" wrapText="1"/>
    </xf>
    <xf numFmtId="0" fontId="6" fillId="6" borderId="0" xfId="5" applyFont="1" applyFill="1" applyBorder="1" applyAlignment="1" applyProtection="1">
      <alignment horizontal="center" vertical="center" wrapText="1"/>
      <protection hidden="1"/>
    </xf>
    <xf numFmtId="0" fontId="21" fillId="2" borderId="0" xfId="2" applyFont="1" applyAlignment="1" applyProtection="1"/>
    <xf numFmtId="0" fontId="11" fillId="2" borderId="0" xfId="2" applyFont="1" applyAlignment="1" applyProtection="1"/>
    <xf numFmtId="0" fontId="0" fillId="6" borderId="43" xfId="0" applyFill="1" applyBorder="1" applyAlignment="1">
      <alignment vertical="center"/>
    </xf>
    <xf numFmtId="0" fontId="0" fillId="6" borderId="17" xfId="12" applyFont="1" applyFill="1" applyBorder="1" applyAlignment="1" applyProtection="1">
      <alignment vertical="center" wrapText="1"/>
      <protection hidden="1"/>
    </xf>
    <xf numFmtId="3" fontId="0" fillId="6" borderId="0" xfId="0" applyNumberFormat="1" applyFill="1" applyAlignment="1">
      <alignment wrapText="1"/>
    </xf>
    <xf numFmtId="0" fontId="12" fillId="6" borderId="0" xfId="0" applyFont="1" applyFill="1" applyAlignment="1">
      <alignment vertical="top" wrapText="1"/>
    </xf>
    <xf numFmtId="0" fontId="0" fillId="6" borderId="1" xfId="0" applyFill="1" applyBorder="1"/>
    <xf numFmtId="3" fontId="0" fillId="6" borderId="0" xfId="0" applyNumberFormat="1" applyFill="1"/>
    <xf numFmtId="3" fontId="6" fillId="7" borderId="1" xfId="3" applyNumberFormat="1" applyFill="1" applyBorder="1" applyAlignment="1" applyProtection="1">
      <alignment wrapText="1"/>
    </xf>
    <xf numFmtId="3" fontId="6" fillId="7" borderId="1" xfId="3" applyNumberFormat="1" applyFill="1" applyBorder="1" applyProtection="1"/>
    <xf numFmtId="0" fontId="0" fillId="4" borderId="26" xfId="4" applyFont="1" applyBorder="1" applyAlignment="1" applyProtection="1">
      <alignment wrapText="1"/>
    </xf>
    <xf numFmtId="0" fontId="0" fillId="6" borderId="0" xfId="0" applyFill="1" applyAlignment="1">
      <alignment horizontal="center" vertical="center" wrapText="1"/>
    </xf>
    <xf numFmtId="3" fontId="0" fillId="6" borderId="0" xfId="0" applyNumberFormat="1" applyFill="1" applyAlignment="1">
      <alignment horizontal="center" vertical="center" wrapText="1"/>
    </xf>
    <xf numFmtId="3" fontId="7" fillId="6" borderId="20" xfId="16" applyAlignment="1">
      <alignment vertical="center" wrapText="1"/>
      <protection locked="0"/>
    </xf>
    <xf numFmtId="3" fontId="6" fillId="3" borderId="1" xfId="15" applyNumberFormat="1" applyBorder="1" applyProtection="1">
      <protection hidden="1"/>
    </xf>
    <xf numFmtId="3" fontId="6" fillId="3" borderId="1" xfId="15" applyNumberFormat="1" applyBorder="1" applyAlignment="1" applyProtection="1">
      <alignment horizontal="center" vertical="center" wrapText="1"/>
      <protection hidden="1"/>
    </xf>
    <xf numFmtId="0" fontId="6" fillId="3" borderId="1" xfId="15" applyBorder="1" applyAlignment="1" applyProtection="1">
      <alignment horizontal="center" vertical="center" wrapText="1"/>
      <protection hidden="1"/>
    </xf>
    <xf numFmtId="3" fontId="7" fillId="4" borderId="0" xfId="14" applyNumberFormat="1" applyAlignment="1" applyProtection="1">
      <alignment wrapText="1"/>
      <protection hidden="1"/>
    </xf>
    <xf numFmtId="3" fontId="7" fillId="6" borderId="0" xfId="12" applyNumberFormat="1" applyFill="1" applyAlignment="1" applyProtection="1">
      <alignment wrapText="1"/>
      <protection hidden="1"/>
    </xf>
    <xf numFmtId="3" fontId="7" fillId="6" borderId="0" xfId="14" applyNumberFormat="1" applyFill="1" applyAlignment="1" applyProtection="1">
      <alignment wrapText="1"/>
      <protection hidden="1"/>
    </xf>
    <xf numFmtId="3" fontId="7" fillId="4" borderId="0" xfId="21" applyNumberFormat="1" applyAlignment="1" applyProtection="1">
      <alignment wrapText="1"/>
      <protection hidden="1"/>
    </xf>
    <xf numFmtId="0" fontId="7" fillId="6" borderId="0" xfId="12" applyFill="1" applyAlignment="1" applyProtection="1">
      <alignment horizontal="left"/>
      <protection hidden="1"/>
    </xf>
    <xf numFmtId="0" fontId="21" fillId="2" borderId="0" xfId="2" applyFont="1" applyAlignment="1" applyProtection="1">
      <alignment vertical="center"/>
      <protection hidden="1"/>
    </xf>
    <xf numFmtId="0" fontId="12" fillId="6" borderId="0" xfId="12" applyFont="1" applyFill="1" applyAlignment="1" applyProtection="1">
      <alignment vertical="top" wrapText="1"/>
      <protection hidden="1"/>
    </xf>
    <xf numFmtId="3" fontId="12" fillId="6" borderId="0" xfId="12" applyNumberFormat="1" applyFont="1" applyFill="1" applyAlignment="1" applyProtection="1">
      <alignment vertical="top" wrapText="1"/>
      <protection hidden="1"/>
    </xf>
    <xf numFmtId="0" fontId="7" fillId="6" borderId="1" xfId="12" applyFill="1" applyBorder="1" applyProtection="1">
      <protection hidden="1"/>
    </xf>
    <xf numFmtId="0" fontId="7" fillId="6" borderId="17" xfId="12" applyFill="1" applyBorder="1" applyAlignment="1" applyProtection="1">
      <alignment vertical="center" wrapText="1"/>
      <protection hidden="1"/>
    </xf>
    <xf numFmtId="0" fontId="7" fillId="6" borderId="0" xfId="12" applyFill="1" applyAlignment="1" applyProtection="1">
      <alignment vertical="center"/>
      <protection hidden="1"/>
    </xf>
    <xf numFmtId="0" fontId="6" fillId="3" borderId="1" xfId="15" applyBorder="1" applyAlignment="1" applyProtection="1">
      <alignment vertical="center" wrapText="1"/>
      <protection hidden="1"/>
    </xf>
    <xf numFmtId="9" fontId="7" fillId="6" borderId="1" xfId="4" applyNumberFormat="1" applyFill="1" applyBorder="1" applyAlignment="1" applyProtection="1">
      <alignment horizontal="right" vertical="center" wrapText="1"/>
    </xf>
    <xf numFmtId="3" fontId="6" fillId="7" borderId="1" xfId="15" applyNumberFormat="1" applyFill="1" applyBorder="1" applyAlignment="1" applyProtection="1">
      <alignment vertical="center"/>
      <protection hidden="1"/>
    </xf>
    <xf numFmtId="9" fontId="6" fillId="7" borderId="1" xfId="4" applyNumberFormat="1" applyFont="1" applyFill="1" applyBorder="1" applyAlignment="1" applyProtection="1">
      <alignment horizontal="right" vertical="center" wrapText="1"/>
    </xf>
    <xf numFmtId="9" fontId="7" fillId="6" borderId="28" xfId="4" applyNumberFormat="1" applyFill="1" applyBorder="1" applyAlignment="1" applyProtection="1">
      <alignment horizontal="right" vertical="center" wrapText="1"/>
    </xf>
    <xf numFmtId="9" fontId="7" fillId="6" borderId="4" xfId="4" applyNumberFormat="1" applyFill="1" applyBorder="1" applyAlignment="1" applyProtection="1">
      <alignment horizontal="right" vertical="center" wrapText="1"/>
    </xf>
    <xf numFmtId="3" fontId="7" fillId="6" borderId="21" xfId="16" applyBorder="1" applyAlignment="1">
      <alignment wrapText="1"/>
      <protection locked="0"/>
    </xf>
    <xf numFmtId="3" fontId="7" fillId="6" borderId="42" xfId="16" applyBorder="1" applyAlignment="1">
      <alignment wrapText="1"/>
      <protection locked="0"/>
    </xf>
    <xf numFmtId="3" fontId="7" fillId="6" borderId="1" xfId="0" applyNumberFormat="1" applyFont="1" applyFill="1" applyBorder="1" applyProtection="1">
      <protection hidden="1"/>
    </xf>
    <xf numFmtId="3" fontId="7" fillId="6" borderId="1" xfId="0" applyNumberFormat="1" applyFont="1" applyFill="1" applyBorder="1" applyAlignment="1" applyProtection="1">
      <alignment vertical="center"/>
      <protection locked="0"/>
    </xf>
    <xf numFmtId="3" fontId="0" fillId="6" borderId="1" xfId="0" applyNumberFormat="1" applyFill="1" applyBorder="1" applyAlignment="1" applyProtection="1">
      <alignment wrapText="1"/>
      <protection hidden="1"/>
    </xf>
    <xf numFmtId="0" fontId="0" fillId="6" borderId="1" xfId="0" applyFill="1" applyBorder="1" applyAlignment="1" applyProtection="1">
      <alignment wrapText="1"/>
      <protection hidden="1"/>
    </xf>
    <xf numFmtId="3" fontId="0" fillId="6" borderId="1" xfId="0" applyNumberFormat="1" applyFill="1" applyBorder="1" applyProtection="1">
      <protection hidden="1"/>
    </xf>
    <xf numFmtId="0" fontId="0" fillId="6" borderId="1" xfId="0" applyFill="1" applyBorder="1" applyAlignment="1" applyProtection="1">
      <alignment vertical="center" wrapText="1"/>
      <protection hidden="1"/>
    </xf>
    <xf numFmtId="0" fontId="7" fillId="6" borderId="1" xfId="0" applyFont="1" applyFill="1" applyBorder="1" applyAlignment="1" applyProtection="1">
      <alignment wrapText="1"/>
      <protection hidden="1"/>
    </xf>
    <xf numFmtId="3" fontId="0" fillId="6" borderId="1" xfId="0" applyNumberFormat="1" applyFill="1" applyBorder="1" applyAlignment="1">
      <alignment vertical="center"/>
    </xf>
    <xf numFmtId="0" fontId="6" fillId="3" borderId="1" xfId="3" applyBorder="1" applyAlignment="1" applyProtection="1">
      <alignment horizontal="center" vertical="center"/>
    </xf>
    <xf numFmtId="3" fontId="5" fillId="6" borderId="0" xfId="7" applyNumberFormat="1" applyFont="1" applyFill="1" applyAlignment="1" applyProtection="1">
      <alignment vertical="center"/>
    </xf>
    <xf numFmtId="3" fontId="7" fillId="6" borderId="20" xfId="23" applyAlignment="1">
      <alignment wrapText="1"/>
      <protection locked="0"/>
    </xf>
    <xf numFmtId="0" fontId="11" fillId="2" borderId="0" xfId="2" applyFont="1" applyAlignment="1" applyProtection="1">
      <alignment wrapText="1"/>
    </xf>
    <xf numFmtId="0" fontId="6" fillId="3" borderId="29" xfId="3" applyBorder="1" applyAlignment="1" applyProtection="1">
      <alignment horizontal="center" vertical="center" wrapText="1"/>
    </xf>
    <xf numFmtId="0" fontId="6" fillId="3" borderId="11" xfId="3" applyBorder="1" applyAlignment="1" applyProtection="1">
      <alignment horizontal="center" vertical="center" wrapText="1"/>
    </xf>
    <xf numFmtId="10" fontId="0" fillId="6" borderId="0" xfId="18" applyNumberFormat="1" applyFont="1" applyFill="1" applyProtection="1">
      <protection hidden="1"/>
    </xf>
    <xf numFmtId="0" fontId="7" fillId="4" borderId="0" xfId="21" applyAlignment="1" applyProtection="1">
      <alignment wrapText="1"/>
      <protection hidden="1"/>
    </xf>
    <xf numFmtId="3" fontId="7" fillId="6" borderId="0" xfId="21" applyNumberFormat="1" applyFill="1" applyProtection="1">
      <protection hidden="1"/>
    </xf>
    <xf numFmtId="10" fontId="0" fillId="6" borderId="0" xfId="18" applyNumberFormat="1" applyFont="1" applyFill="1" applyAlignment="1" applyProtection="1">
      <alignment wrapText="1"/>
      <protection hidden="1"/>
    </xf>
    <xf numFmtId="0" fontId="7" fillId="6" borderId="0" xfId="21" applyFill="1" applyProtection="1">
      <protection hidden="1"/>
    </xf>
    <xf numFmtId="10" fontId="7" fillId="6" borderId="20" xfId="1" applyNumberFormat="1" applyFont="1" applyFill="1" applyBorder="1" applyAlignment="1" applyProtection="1">
      <alignment wrapText="1"/>
      <protection locked="0"/>
    </xf>
    <xf numFmtId="10" fontId="0" fillId="6" borderId="0" xfId="18" applyNumberFormat="1" applyFont="1" applyFill="1" applyBorder="1" applyProtection="1">
      <protection hidden="1"/>
    </xf>
    <xf numFmtId="10" fontId="0" fillId="6" borderId="0" xfId="18" applyNumberFormat="1" applyFont="1" applyFill="1" applyBorder="1" applyAlignment="1" applyProtection="1">
      <alignment wrapText="1"/>
      <protection hidden="1"/>
    </xf>
    <xf numFmtId="3" fontId="7" fillId="6" borderId="20" xfId="23" applyAlignment="1">
      <alignment vertical="center" wrapText="1"/>
      <protection locked="0"/>
    </xf>
    <xf numFmtId="3" fontId="6" fillId="3" borderId="1" xfId="3" applyNumberFormat="1" applyBorder="1" applyAlignment="1" applyProtection="1">
      <alignment vertical="center" wrapText="1"/>
      <protection hidden="1"/>
    </xf>
    <xf numFmtId="3" fontId="6" fillId="3" borderId="1" xfId="3" applyNumberFormat="1" applyBorder="1" applyAlignment="1" applyProtection="1">
      <alignment vertical="center"/>
      <protection hidden="1"/>
    </xf>
    <xf numFmtId="9" fontId="6" fillId="3" borderId="1" xfId="3" applyNumberFormat="1" applyBorder="1" applyAlignment="1" applyProtection="1">
      <alignment horizontal="right" vertical="center" wrapText="1"/>
      <protection hidden="1"/>
    </xf>
    <xf numFmtId="3" fontId="6" fillId="3" borderId="30" xfId="3" applyNumberFormat="1" applyBorder="1" applyAlignment="1" applyProtection="1">
      <alignment horizontal="center" vertical="center"/>
      <protection hidden="1"/>
    </xf>
    <xf numFmtId="0" fontId="6" fillId="3" borderId="1" xfId="3" applyBorder="1" applyAlignment="1" applyProtection="1">
      <alignment vertical="center" wrapText="1"/>
      <protection hidden="1"/>
    </xf>
    <xf numFmtId="0" fontId="0" fillId="6" borderId="27" xfId="0" applyFill="1" applyBorder="1" applyAlignment="1" applyProtection="1">
      <alignment horizontal="left"/>
      <protection hidden="1"/>
    </xf>
    <xf numFmtId="3" fontId="7" fillId="6" borderId="20" xfId="23" applyAlignment="1">
      <alignment horizontal="right"/>
      <protection locked="0"/>
    </xf>
    <xf numFmtId="3" fontId="7" fillId="6" borderId="20" xfId="23" applyAlignment="1">
      <alignment horizontal="right" vertical="center"/>
      <protection locked="0"/>
    </xf>
    <xf numFmtId="3" fontId="6" fillId="7" borderId="1" xfId="3" applyNumberFormat="1" applyFill="1" applyBorder="1" applyAlignment="1" applyProtection="1">
      <alignment vertical="center" wrapText="1"/>
    </xf>
    <xf numFmtId="3" fontId="6" fillId="7" borderId="1" xfId="3" applyNumberFormat="1" applyFill="1" applyBorder="1" applyAlignment="1" applyProtection="1">
      <alignment vertical="center"/>
    </xf>
    <xf numFmtId="0" fontId="0" fillId="6" borderId="1" xfId="0" applyFill="1" applyBorder="1" applyAlignment="1">
      <alignment vertical="center"/>
    </xf>
    <xf numFmtId="0" fontId="6" fillId="2" borderId="1" xfId="2" applyFont="1" applyBorder="1" applyProtection="1"/>
    <xf numFmtId="3" fontId="7" fillId="6" borderId="20" xfId="23" applyAlignment="1">
      <alignment horizontal="left" indent="3"/>
      <protection locked="0"/>
    </xf>
    <xf numFmtId="0" fontId="6" fillId="6" borderId="0" xfId="0" applyFont="1" applyFill="1" applyAlignment="1">
      <alignment horizontal="center" wrapText="1"/>
    </xf>
    <xf numFmtId="3" fontId="6" fillId="6" borderId="0" xfId="0" applyNumberFormat="1" applyFont="1" applyFill="1" applyAlignment="1">
      <alignment horizontal="center" wrapText="1"/>
    </xf>
    <xf numFmtId="3" fontId="6" fillId="6" borderId="0" xfId="0" applyNumberFormat="1" applyFont="1" applyFill="1" applyAlignment="1" applyProtection="1">
      <alignment horizontal="center" wrapText="1"/>
      <protection hidden="1"/>
    </xf>
    <xf numFmtId="3" fontId="6" fillId="6" borderId="0" xfId="0" applyNumberFormat="1" applyFont="1" applyFill="1"/>
    <xf numFmtId="3" fontId="6" fillId="6" borderId="0" xfId="0" applyNumberFormat="1" applyFont="1" applyFill="1" applyAlignment="1">
      <alignment horizontal="center" vertical="center" wrapText="1"/>
    </xf>
    <xf numFmtId="0" fontId="20" fillId="6" borderId="0" xfId="0" applyFont="1" applyFill="1" applyAlignment="1">
      <alignment horizontal="center" wrapText="1"/>
    </xf>
    <xf numFmtId="0" fontId="0" fillId="12" borderId="0" xfId="0" applyFill="1"/>
    <xf numFmtId="3" fontId="6" fillId="3" borderId="1" xfId="3" applyNumberFormat="1" applyBorder="1" applyAlignment="1" applyProtection="1">
      <alignment horizontal="left"/>
    </xf>
    <xf numFmtId="3" fontId="6" fillId="3" borderId="1" xfId="3" applyNumberFormat="1" applyBorder="1" applyAlignment="1" applyProtection="1">
      <alignment horizontal="right" vertical="center"/>
    </xf>
    <xf numFmtId="4" fontId="6" fillId="3" borderId="1" xfId="3" applyNumberFormat="1" applyBorder="1" applyAlignment="1" applyProtection="1">
      <alignment vertical="center" wrapText="1"/>
    </xf>
    <xf numFmtId="4" fontId="6" fillId="7" borderId="27" xfId="3" applyNumberFormat="1" applyFill="1" applyBorder="1" applyAlignment="1" applyProtection="1">
      <alignment horizontal="left" vertical="center" wrapText="1"/>
    </xf>
    <xf numFmtId="3" fontId="6" fillId="3" borderId="1" xfId="3" applyNumberFormat="1" applyBorder="1" applyAlignment="1" applyProtection="1">
      <alignment horizontal="left" wrapText="1"/>
    </xf>
    <xf numFmtId="0" fontId="25" fillId="6" borderId="0" xfId="6" applyFont="1" applyFill="1" applyAlignment="1" applyProtection="1"/>
    <xf numFmtId="0" fontId="6" fillId="2" borderId="0" xfId="13" applyFont="1" applyAlignment="1" applyProtection="1"/>
    <xf numFmtId="0" fontId="7" fillId="6" borderId="0" xfId="12" applyFill="1"/>
    <xf numFmtId="0" fontId="6" fillId="3" borderId="0" xfId="15" applyBorder="1" applyAlignment="1" applyProtection="1">
      <alignment horizontal="center"/>
    </xf>
    <xf numFmtId="0" fontId="23" fillId="6" borderId="0" xfId="12" applyFont="1" applyFill="1" applyAlignment="1">
      <alignment horizontal="left" wrapText="1"/>
    </xf>
    <xf numFmtId="0" fontId="6" fillId="3" borderId="0" xfId="15" applyBorder="1" applyAlignment="1" applyProtection="1">
      <alignment horizontal="left" vertical="center" wrapText="1"/>
    </xf>
    <xf numFmtId="3" fontId="6" fillId="3" borderId="0" xfId="15" applyNumberFormat="1" applyBorder="1" applyAlignment="1" applyProtection="1">
      <alignment horizontal="right" vertical="center" wrapText="1"/>
    </xf>
    <xf numFmtId="0" fontId="26" fillId="6" borderId="0" xfId="12" applyFont="1" applyFill="1" applyAlignment="1">
      <alignment horizontal="center" vertical="center" wrapText="1"/>
    </xf>
    <xf numFmtId="4" fontId="23" fillId="6" borderId="0" xfId="12" applyNumberFormat="1" applyFont="1" applyFill="1" applyAlignment="1">
      <alignment horizontal="center"/>
    </xf>
    <xf numFmtId="0" fontId="23" fillId="6" borderId="0" xfId="12" applyFont="1" applyFill="1"/>
    <xf numFmtId="0" fontId="27" fillId="6" borderId="0" xfId="12" applyFont="1" applyFill="1"/>
    <xf numFmtId="4" fontId="23" fillId="6" borderId="0" xfId="12" applyNumberFormat="1" applyFont="1" applyFill="1"/>
    <xf numFmtId="0" fontId="6" fillId="3" borderId="1" xfId="3" applyBorder="1" applyAlignment="1" applyProtection="1">
      <alignment horizontal="left" vertical="center"/>
    </xf>
    <xf numFmtId="0" fontId="0" fillId="6" borderId="43" xfId="0" applyFill="1" applyBorder="1" applyAlignment="1">
      <alignment horizontal="left" vertical="center" wrapText="1"/>
    </xf>
    <xf numFmtId="0" fontId="11" fillId="6" borderId="0" xfId="2" applyFont="1" applyFill="1" applyAlignment="1" applyProtection="1">
      <alignment horizontal="left" wrapText="1"/>
      <protection hidden="1"/>
    </xf>
    <xf numFmtId="0" fontId="8" fillId="6" borderId="0" xfId="0" applyFont="1" applyFill="1" applyAlignment="1" applyProtection="1">
      <alignment horizontal="right"/>
      <protection hidden="1"/>
    </xf>
    <xf numFmtId="0" fontId="7" fillId="6" borderId="0" xfId="4" applyFill="1" applyBorder="1" applyAlignment="1" applyProtection="1">
      <alignment horizontal="center"/>
      <protection hidden="1"/>
    </xf>
    <xf numFmtId="0" fontId="11" fillId="6" borderId="0" xfId="2" applyFont="1" applyFill="1" applyAlignment="1" applyProtection="1">
      <alignment horizontal="center" wrapText="1"/>
      <protection hidden="1"/>
    </xf>
    <xf numFmtId="0" fontId="0" fillId="6" borderId="17" xfId="0" applyFill="1" applyBorder="1" applyProtection="1">
      <protection hidden="1"/>
    </xf>
    <xf numFmtId="0" fontId="23" fillId="6" borderId="43" xfId="0" applyFont="1" applyFill="1" applyBorder="1" applyAlignment="1">
      <alignment horizontal="left" vertical="center" wrapText="1"/>
    </xf>
    <xf numFmtId="0" fontId="10" fillId="6" borderId="0" xfId="6" applyFill="1" applyAlignment="1" applyProtection="1">
      <alignment horizontal="left"/>
      <protection hidden="1"/>
    </xf>
    <xf numFmtId="0" fontId="0" fillId="6" borderId="0" xfId="0" applyFill="1" applyAlignment="1" applyProtection="1">
      <alignment horizontal="left" wrapText="1"/>
      <protection hidden="1"/>
    </xf>
    <xf numFmtId="0" fontId="0" fillId="6" borderId="0" xfId="0" applyFill="1" applyAlignment="1">
      <alignment horizontal="left"/>
    </xf>
    <xf numFmtId="0" fontId="23" fillId="6" borderId="0" xfId="0" applyFont="1" applyFill="1" applyAlignment="1">
      <alignment wrapText="1"/>
    </xf>
    <xf numFmtId="0" fontId="23" fillId="6" borderId="43" xfId="0" applyFont="1" applyFill="1" applyBorder="1" applyAlignment="1">
      <alignment vertical="center" wrapText="1"/>
    </xf>
    <xf numFmtId="0" fontId="10" fillId="6" borderId="0" xfId="6" applyFill="1" applyAlignment="1" applyProtection="1">
      <alignment horizontal="center"/>
      <protection hidden="1"/>
    </xf>
    <xf numFmtId="0" fontId="0" fillId="6" borderId="0" xfId="0" applyFill="1" applyAlignment="1" applyProtection="1">
      <alignment horizontal="center" wrapText="1"/>
      <protection hidden="1"/>
    </xf>
    <xf numFmtId="0" fontId="23" fillId="6" borderId="43" xfId="0" applyFont="1" applyFill="1" applyBorder="1" applyAlignment="1">
      <alignment horizontal="center" vertical="center" wrapText="1"/>
    </xf>
    <xf numFmtId="0" fontId="11" fillId="6" borderId="0" xfId="2" applyFont="1" applyFill="1" applyBorder="1" applyAlignment="1" applyProtection="1">
      <alignment horizontal="left" wrapText="1"/>
      <protection hidden="1"/>
    </xf>
    <xf numFmtId="14" fontId="7" fillId="6" borderId="20" xfId="23" applyNumberFormat="1" applyAlignment="1">
      <alignment horizontal="right"/>
      <protection locked="0"/>
    </xf>
    <xf numFmtId="9" fontId="7" fillId="6" borderId="20" xfId="1" applyFont="1" applyFill="1" applyBorder="1" applyAlignment="1" applyProtection="1">
      <alignment wrapText="1"/>
      <protection locked="0"/>
    </xf>
    <xf numFmtId="10" fontId="7" fillId="13" borderId="20" xfId="1" applyNumberFormat="1" applyFont="1" applyFill="1" applyBorder="1" applyAlignment="1" applyProtection="1">
      <alignment wrapText="1"/>
      <protection locked="0"/>
    </xf>
    <xf numFmtId="3" fontId="0" fillId="6" borderId="20" xfId="0" applyNumberFormat="1" applyFill="1" applyBorder="1"/>
    <xf numFmtId="0" fontId="9" fillId="6" borderId="0" xfId="0" applyFont="1" applyFill="1"/>
    <xf numFmtId="3" fontId="6" fillId="6" borderId="20" xfId="0" applyNumberFormat="1" applyFont="1" applyFill="1" applyBorder="1"/>
    <xf numFmtId="0" fontId="6" fillId="3" borderId="30" xfId="3" applyBorder="1" applyAlignment="1" applyProtection="1">
      <alignment horizontal="center" vertical="center" wrapText="1"/>
      <protection hidden="1"/>
    </xf>
    <xf numFmtId="0" fontId="6" fillId="3" borderId="1" xfId="3" applyBorder="1" applyAlignment="1" applyProtection="1">
      <alignment horizontal="center" vertical="center" wrapText="1"/>
      <protection hidden="1"/>
    </xf>
    <xf numFmtId="0" fontId="6" fillId="3" borderId="29" xfId="3" applyBorder="1" applyAlignment="1" applyProtection="1">
      <alignment horizontal="center" vertical="center" wrapText="1"/>
      <protection hidden="1"/>
    </xf>
    <xf numFmtId="0" fontId="6" fillId="3" borderId="12" xfId="3" applyBorder="1" applyAlignment="1" applyProtection="1">
      <alignment horizontal="center" vertical="center" wrapText="1"/>
      <protection hidden="1"/>
    </xf>
    <xf numFmtId="0" fontId="6" fillId="3" borderId="24" xfId="3" applyBorder="1" applyAlignment="1" applyProtection="1">
      <alignment horizontal="center" vertical="center" wrapText="1"/>
      <protection hidden="1"/>
    </xf>
    <xf numFmtId="164" fontId="7" fillId="6" borderId="0" xfId="12" applyNumberFormat="1" applyFill="1" applyProtection="1">
      <protection hidden="1"/>
    </xf>
    <xf numFmtId="3" fontId="7" fillId="6" borderId="20" xfId="20" applyNumberFormat="1" applyAlignment="1">
      <protection locked="0"/>
    </xf>
    <xf numFmtId="0" fontId="7" fillId="6" borderId="0" xfId="4" applyFill="1" applyAlignment="1" applyProtection="1">
      <alignment horizontal="left" wrapText="1"/>
    </xf>
    <xf numFmtId="0" fontId="6" fillId="3" borderId="1" xfId="3" applyBorder="1" applyAlignment="1" applyProtection="1">
      <alignment horizontal="center"/>
    </xf>
    <xf numFmtId="0" fontId="7" fillId="4" borderId="20" xfId="21" applyBorder="1" applyAlignment="1">
      <alignment vertical="center" wrapText="1"/>
    </xf>
    <xf numFmtId="3" fontId="7" fillId="15" borderId="23" xfId="4" applyNumberFormat="1" applyFill="1" applyBorder="1" applyProtection="1"/>
    <xf numFmtId="3" fontId="7" fillId="15" borderId="0" xfId="4" applyNumberFormat="1" applyFill="1" applyBorder="1" applyProtection="1"/>
    <xf numFmtId="3" fontId="7" fillId="15" borderId="20" xfId="23" applyFill="1" applyAlignment="1">
      <alignment horizontal="right"/>
      <protection locked="0"/>
    </xf>
    <xf numFmtId="0" fontId="7" fillId="6" borderId="20" xfId="21" applyFill="1" applyBorder="1" applyAlignment="1">
      <alignment vertical="center" wrapText="1"/>
    </xf>
    <xf numFmtId="0" fontId="0" fillId="0" borderId="48" xfId="0" applyBorder="1"/>
    <xf numFmtId="166" fontId="0" fillId="0" borderId="48" xfId="1" applyNumberFormat="1" applyFont="1" applyBorder="1"/>
    <xf numFmtId="165" fontId="0" fillId="0" borderId="48" xfId="0" applyNumberFormat="1" applyBorder="1" applyAlignment="1">
      <alignment horizontal="right"/>
    </xf>
    <xf numFmtId="0" fontId="32" fillId="0" borderId="48" xfId="0" applyFont="1" applyBorder="1"/>
    <xf numFmtId="0" fontId="32" fillId="6" borderId="0" xfId="4" applyFont="1" applyFill="1" applyAlignment="1" applyProtection="1">
      <alignment horizontal="left"/>
    </xf>
    <xf numFmtId="3" fontId="7" fillId="6" borderId="20" xfId="21" applyNumberFormat="1" applyFill="1" applyBorder="1" applyAlignment="1">
      <alignment vertical="center" wrapText="1"/>
    </xf>
    <xf numFmtId="10" fontId="7" fillId="6" borderId="20" xfId="1" applyNumberFormat="1" applyFont="1" applyFill="1" applyBorder="1" applyAlignment="1">
      <alignment vertical="center" wrapText="1"/>
    </xf>
    <xf numFmtId="3" fontId="7" fillId="6" borderId="20" xfId="23" applyAlignment="1">
      <protection locked="0"/>
    </xf>
    <xf numFmtId="3" fontId="7" fillId="16" borderId="20" xfId="23" applyFill="1" applyAlignment="1">
      <alignment horizontal="right"/>
      <protection locked="0"/>
    </xf>
    <xf numFmtId="0" fontId="7" fillId="15" borderId="20" xfId="21" applyFill="1" applyBorder="1" applyAlignment="1">
      <alignment vertical="center" wrapText="1"/>
    </xf>
    <xf numFmtId="3" fontId="7" fillId="15" borderId="20" xfId="21" applyNumberFormat="1" applyFill="1" applyBorder="1" applyAlignment="1">
      <alignment vertical="center" wrapText="1"/>
    </xf>
    <xf numFmtId="0" fontId="6" fillId="7" borderId="20" xfId="21" applyFont="1" applyFill="1" applyBorder="1" applyAlignment="1">
      <alignment vertical="center" wrapText="1"/>
    </xf>
    <xf numFmtId="3" fontId="6" fillId="7" borderId="20" xfId="21" applyNumberFormat="1" applyFont="1" applyFill="1" applyBorder="1" applyAlignment="1">
      <alignment vertical="center" wrapText="1"/>
    </xf>
    <xf numFmtId="165" fontId="7" fillId="6" borderId="20" xfId="1" applyNumberFormat="1" applyFont="1" applyFill="1" applyBorder="1" applyAlignment="1" applyProtection="1">
      <alignment wrapText="1"/>
      <protection locked="0"/>
    </xf>
    <xf numFmtId="165" fontId="7" fillId="6" borderId="20" xfId="1" applyNumberFormat="1" applyFont="1" applyFill="1" applyBorder="1" applyAlignment="1">
      <alignment vertical="center" wrapText="1"/>
    </xf>
    <xf numFmtId="0" fontId="7" fillId="0" borderId="0" xfId="21" applyFill="1" applyBorder="1" applyAlignment="1">
      <alignment vertical="center" wrapText="1"/>
    </xf>
    <xf numFmtId="3" fontId="7" fillId="6" borderId="0" xfId="21" applyNumberFormat="1" applyFill="1" applyBorder="1" applyAlignment="1">
      <alignment vertical="center" wrapText="1"/>
    </xf>
    <xf numFmtId="1" fontId="6" fillId="7" borderId="49" xfId="21" applyNumberFormat="1" applyFont="1" applyFill="1" applyBorder="1" applyAlignment="1">
      <alignment horizontal="center" vertical="center" wrapText="1"/>
    </xf>
    <xf numFmtId="1" fontId="6" fillId="7" borderId="50" xfId="21" applyNumberFormat="1" applyFont="1" applyFill="1" applyBorder="1" applyAlignment="1">
      <alignment horizontal="center" vertical="center" wrapText="1"/>
    </xf>
    <xf numFmtId="0" fontId="7" fillId="16" borderId="51" xfId="21" applyFill="1" applyBorder="1" applyAlignment="1">
      <alignment vertical="center" wrapText="1"/>
    </xf>
    <xf numFmtId="3" fontId="7" fillId="16" borderId="52" xfId="23" applyFill="1" applyBorder="1" applyAlignment="1">
      <alignment horizontal="right"/>
      <protection locked="0"/>
    </xf>
    <xf numFmtId="0" fontId="7" fillId="6" borderId="51" xfId="21" applyFill="1" applyBorder="1" applyAlignment="1">
      <alignment vertical="center" wrapText="1"/>
    </xf>
    <xf numFmtId="3" fontId="7" fillId="6" borderId="0" xfId="4" applyNumberFormat="1" applyFill="1" applyBorder="1" applyAlignment="1" applyProtection="1">
      <alignment horizontal="right"/>
    </xf>
    <xf numFmtId="3" fontId="7" fillId="6" borderId="53" xfId="4" applyNumberFormat="1" applyFill="1" applyBorder="1" applyAlignment="1" applyProtection="1">
      <alignment horizontal="right"/>
    </xf>
    <xf numFmtId="0" fontId="6" fillId="7" borderId="54" xfId="21" applyFont="1" applyFill="1" applyBorder="1" applyAlignment="1">
      <alignment vertical="center" wrapText="1"/>
    </xf>
    <xf numFmtId="3" fontId="6" fillId="7" borderId="55" xfId="21" applyNumberFormat="1" applyFont="1" applyFill="1" applyBorder="1" applyAlignment="1">
      <alignment vertical="center" wrapText="1"/>
    </xf>
    <xf numFmtId="3" fontId="6" fillId="7" borderId="56" xfId="21" applyNumberFormat="1" applyFont="1" applyFill="1" applyBorder="1" applyAlignment="1">
      <alignment vertical="center" wrapText="1"/>
    </xf>
    <xf numFmtId="3" fontId="7" fillId="13" borderId="20" xfId="23" applyFill="1" applyAlignment="1">
      <alignment wrapText="1"/>
      <protection locked="0"/>
    </xf>
    <xf numFmtId="0" fontId="6" fillId="3" borderId="28" xfId="15" applyBorder="1" applyAlignment="1" applyProtection="1">
      <alignment horizontal="center" vertical="center"/>
    </xf>
    <xf numFmtId="0" fontId="6" fillId="3" borderId="7" xfId="15" applyBorder="1" applyAlignment="1" applyProtection="1">
      <alignment horizontal="center" vertical="center"/>
    </xf>
    <xf numFmtId="3" fontId="7" fillId="8" borderId="0" xfId="12" applyNumberFormat="1" applyFill="1" applyAlignment="1">
      <alignment vertical="center"/>
    </xf>
    <xf numFmtId="3" fontId="7" fillId="4" borderId="0" xfId="14" applyNumberFormat="1" applyAlignment="1" applyProtection="1">
      <alignment vertical="center"/>
    </xf>
    <xf numFmtId="0" fontId="0" fillId="12" borderId="0" xfId="14" applyFont="1" applyFill="1" applyAlignment="1" applyProtection="1">
      <alignment vertical="center" wrapText="1"/>
    </xf>
    <xf numFmtId="0" fontId="6" fillId="6" borderId="0" xfId="15" applyFill="1" applyBorder="1" applyAlignment="1" applyProtection="1">
      <alignment horizontal="center"/>
    </xf>
    <xf numFmtId="3" fontId="0" fillId="4" borderId="59" xfId="14" applyNumberFormat="1" applyFont="1" applyBorder="1" applyAlignment="1" applyProtection="1">
      <alignment vertical="center"/>
    </xf>
    <xf numFmtId="3" fontId="0" fillId="4" borderId="60" xfId="14" applyNumberFormat="1" applyFont="1" applyBorder="1" applyAlignment="1" applyProtection="1">
      <alignment vertical="center"/>
    </xf>
    <xf numFmtId="3" fontId="7" fillId="12" borderId="60" xfId="14" applyNumberFormat="1" applyFill="1" applyBorder="1" applyAlignment="1" applyProtection="1">
      <alignment vertical="center"/>
    </xf>
    <xf numFmtId="3" fontId="7" fillId="12" borderId="61" xfId="14" applyNumberFormat="1" applyFill="1" applyBorder="1" applyAlignment="1" applyProtection="1">
      <alignment vertical="center"/>
    </xf>
    <xf numFmtId="0" fontId="0" fillId="0" borderId="43" xfId="0" applyBorder="1" applyAlignment="1">
      <alignment vertical="center"/>
    </xf>
    <xf numFmtId="0" fontId="0" fillId="0" borderId="43" xfId="0" applyBorder="1" applyAlignment="1">
      <alignment horizontal="left" vertical="center" wrapText="1"/>
    </xf>
    <xf numFmtId="0" fontId="6" fillId="0" borderId="0" xfId="15" applyFill="1" applyBorder="1" applyAlignment="1" applyProtection="1">
      <alignment vertical="center" wrapText="1"/>
      <protection hidden="1"/>
    </xf>
    <xf numFmtId="0" fontId="7" fillId="0" borderId="0" xfId="12" applyAlignment="1" applyProtection="1">
      <alignment vertical="center"/>
      <protection hidden="1"/>
    </xf>
    <xf numFmtId="9" fontId="6" fillId="0" borderId="0" xfId="4" applyNumberFormat="1" applyFont="1" applyFill="1" applyBorder="1" applyAlignment="1" applyProtection="1">
      <alignment horizontal="right" vertical="center" wrapText="1"/>
    </xf>
    <xf numFmtId="3" fontId="14" fillId="0" borderId="0" xfId="22" applyNumberFormat="1" applyFill="1" applyBorder="1" applyAlignment="1" applyProtection="1">
      <alignment vertical="center"/>
      <protection hidden="1"/>
    </xf>
    <xf numFmtId="3" fontId="6" fillId="0" borderId="5" xfId="15" applyNumberFormat="1" applyFill="1" applyBorder="1" applyAlignment="1" applyProtection="1">
      <alignment vertical="center"/>
      <protection hidden="1"/>
    </xf>
    <xf numFmtId="3" fontId="6" fillId="0" borderId="32" xfId="15" applyNumberFormat="1" applyFill="1" applyBorder="1" applyAlignment="1" applyProtection="1">
      <alignment vertical="center"/>
      <protection hidden="1"/>
    </xf>
    <xf numFmtId="9" fontId="6" fillId="0" borderId="32" xfId="4" applyNumberFormat="1" applyFont="1" applyFill="1" applyBorder="1" applyAlignment="1" applyProtection="1">
      <alignment horizontal="right" vertical="center" wrapText="1"/>
    </xf>
    <xf numFmtId="3" fontId="24" fillId="0" borderId="32" xfId="21" applyNumberFormat="1" applyFont="1" applyFill="1" applyBorder="1" applyAlignment="1" applyProtection="1">
      <protection hidden="1"/>
    </xf>
    <xf numFmtId="0" fontId="7" fillId="0" borderId="0" xfId="12" applyProtection="1">
      <protection hidden="1"/>
    </xf>
    <xf numFmtId="3" fontId="10" fillId="0" borderId="30" xfId="6" applyNumberFormat="1" applyFill="1" applyBorder="1" applyAlignment="1" applyProtection="1">
      <alignment horizontal="center" vertical="center"/>
      <protection hidden="1"/>
    </xf>
    <xf numFmtId="0" fontId="0" fillId="0" borderId="0" xfId="0" applyAlignment="1" applyProtection="1">
      <alignment horizontal="center"/>
      <protection hidden="1"/>
    </xf>
    <xf numFmtId="0" fontId="23" fillId="0" borderId="43" xfId="0" applyFont="1" applyBorder="1" applyAlignment="1">
      <alignment horizontal="center" vertical="center" wrapText="1"/>
    </xf>
    <xf numFmtId="0" fontId="23" fillId="0" borderId="43" xfId="0" applyFont="1" applyBorder="1" applyAlignment="1">
      <alignment horizontal="left" vertical="center" wrapText="1"/>
    </xf>
    <xf numFmtId="0" fontId="11" fillId="2" borderId="0" xfId="2" applyFont="1" applyAlignment="1" applyProtection="1">
      <alignment horizontal="left"/>
      <protection hidden="1"/>
    </xf>
    <xf numFmtId="3" fontId="10" fillId="6" borderId="30" xfId="6" applyNumberFormat="1" applyFill="1" applyBorder="1" applyAlignment="1" applyProtection="1">
      <alignment horizontal="center" vertical="center"/>
      <protection hidden="1"/>
    </xf>
    <xf numFmtId="0" fontId="23" fillId="0" borderId="43" xfId="0" applyFont="1" applyBorder="1" applyAlignment="1">
      <alignment vertical="center" wrapText="1"/>
    </xf>
    <xf numFmtId="0" fontId="3" fillId="6" borderId="0" xfId="0" applyFont="1" applyFill="1"/>
    <xf numFmtId="3" fontId="3" fillId="6" borderId="0" xfId="0" applyNumberFormat="1" applyFont="1" applyFill="1"/>
    <xf numFmtId="0" fontId="3" fillId="6" borderId="0" xfId="0" applyFont="1" applyFill="1" applyAlignment="1">
      <alignment horizontal="left" vertical="center" wrapText="1"/>
    </xf>
    <xf numFmtId="0" fontId="35" fillId="6" borderId="0" xfId="0" applyFont="1" applyFill="1" applyAlignment="1">
      <alignment horizontal="center" vertical="center"/>
    </xf>
    <xf numFmtId="0" fontId="36" fillId="6" borderId="0" xfId="0" applyFont="1" applyFill="1" applyAlignment="1">
      <alignment horizontal="left" vertical="center" wrapText="1"/>
    </xf>
    <xf numFmtId="10" fontId="3" fillId="6" borderId="0" xfId="0" applyNumberFormat="1" applyFont="1" applyFill="1" applyAlignment="1">
      <alignment vertical="center"/>
    </xf>
    <xf numFmtId="0" fontId="3" fillId="6" borderId="0" xfId="0" applyFont="1" applyFill="1" applyAlignment="1">
      <alignment horizontal="left" vertical="center"/>
    </xf>
    <xf numFmtId="3" fontId="3" fillId="6" borderId="0" xfId="0" applyNumberFormat="1" applyFont="1" applyFill="1" applyAlignment="1">
      <alignment vertical="center"/>
    </xf>
    <xf numFmtId="0" fontId="3" fillId="6" borderId="0" xfId="0" applyFont="1" applyFill="1" applyAlignment="1">
      <alignment vertical="center"/>
    </xf>
    <xf numFmtId="0" fontId="5" fillId="3" borderId="1" xfId="3" applyFont="1" applyBorder="1" applyAlignment="1" applyProtection="1">
      <alignment vertical="center" wrapText="1"/>
    </xf>
    <xf numFmtId="0" fontId="5" fillId="3" borderId="1" xfId="3" applyFont="1" applyBorder="1" applyAlignment="1" applyProtection="1">
      <alignment horizontal="center" vertical="center" wrapText="1"/>
    </xf>
    <xf numFmtId="3" fontId="34" fillId="7" borderId="17" xfId="3" applyNumberFormat="1" applyFont="1" applyFill="1" applyBorder="1" applyAlignment="1" applyProtection="1">
      <alignment wrapText="1"/>
      <protection hidden="1"/>
    </xf>
    <xf numFmtId="3" fontId="37" fillId="6" borderId="0" xfId="0" applyNumberFormat="1" applyFont="1" applyFill="1"/>
    <xf numFmtId="0" fontId="37" fillId="6" borderId="0" xfId="0" applyFont="1" applyFill="1"/>
    <xf numFmtId="9" fontId="37" fillId="6" borderId="0" xfId="18" applyFont="1" applyFill="1" applyBorder="1" applyAlignment="1" applyProtection="1">
      <alignment horizontal="right" wrapText="1"/>
    </xf>
    <xf numFmtId="0" fontId="37" fillId="4" borderId="41" xfId="4" applyFont="1" applyBorder="1" applyAlignment="1" applyProtection="1">
      <alignment wrapText="1"/>
      <protection hidden="1"/>
    </xf>
    <xf numFmtId="0" fontId="37" fillId="4" borderId="26" xfId="4" applyFont="1" applyBorder="1" applyAlignment="1" applyProtection="1">
      <alignment wrapText="1"/>
      <protection hidden="1"/>
    </xf>
    <xf numFmtId="0" fontId="3" fillId="6" borderId="17" xfId="0" applyFont="1" applyFill="1" applyBorder="1" applyAlignment="1" applyProtection="1">
      <alignment horizontal="left" wrapText="1" indent="2"/>
      <protection hidden="1"/>
    </xf>
    <xf numFmtId="9" fontId="3" fillId="6" borderId="0" xfId="18" applyFont="1" applyFill="1" applyBorder="1" applyAlignment="1" applyProtection="1">
      <alignment horizontal="right" wrapText="1"/>
    </xf>
    <xf numFmtId="3" fontId="34" fillId="7" borderId="27" xfId="3" applyNumberFormat="1" applyFont="1" applyFill="1" applyBorder="1" applyAlignment="1" applyProtection="1">
      <alignment wrapText="1"/>
      <protection hidden="1"/>
    </xf>
    <xf numFmtId="0" fontId="3" fillId="4" borderId="26" xfId="4" applyFont="1" applyBorder="1" applyAlignment="1" applyProtection="1">
      <alignment wrapText="1"/>
      <protection hidden="1"/>
    </xf>
    <xf numFmtId="0" fontId="3" fillId="4" borderId="27" xfId="4" applyFont="1" applyBorder="1" applyAlignment="1" applyProtection="1">
      <alignment wrapText="1"/>
      <protection hidden="1"/>
    </xf>
    <xf numFmtId="4" fontId="34" fillId="3" borderId="27" xfId="3" applyNumberFormat="1" applyFont="1" applyBorder="1" applyAlignment="1" applyProtection="1">
      <alignment wrapText="1"/>
      <protection hidden="1"/>
    </xf>
    <xf numFmtId="0" fontId="3" fillId="6" borderId="0" xfId="0" applyFont="1" applyFill="1" applyAlignment="1">
      <alignment wrapText="1"/>
    </xf>
    <xf numFmtId="3" fontId="34" fillId="7" borderId="0" xfId="0" applyNumberFormat="1" applyFont="1" applyFill="1"/>
    <xf numFmtId="3" fontId="37" fillId="12" borderId="0" xfId="0" applyNumberFormat="1" applyFont="1" applyFill="1"/>
    <xf numFmtId="0" fontId="11" fillId="2" borderId="0" xfId="2" applyFont="1" applyAlignment="1" applyProtection="1">
      <alignment horizontal="left"/>
    </xf>
    <xf numFmtId="0" fontId="7" fillId="6" borderId="0" xfId="21" applyFill="1" applyBorder="1" applyAlignment="1">
      <alignment vertical="center" wrapText="1"/>
    </xf>
    <xf numFmtId="3" fontId="6" fillId="7" borderId="0" xfId="3" applyNumberFormat="1" applyFill="1" applyBorder="1" applyProtection="1"/>
    <xf numFmtId="3" fontId="0" fillId="0" borderId="0" xfId="0" applyNumberFormat="1"/>
    <xf numFmtId="3" fontId="7" fillId="14" borderId="20" xfId="23" applyFill="1" applyAlignment="1">
      <alignment wrapText="1"/>
      <protection locked="0"/>
    </xf>
    <xf numFmtId="3" fontId="7" fillId="14" borderId="20" xfId="23" applyFill="1" applyAlignment="1">
      <alignment horizontal="right"/>
      <protection locked="0"/>
    </xf>
    <xf numFmtId="3" fontId="7" fillId="6" borderId="20" xfId="1" applyNumberFormat="1" applyFont="1" applyFill="1" applyBorder="1" applyAlignment="1">
      <alignment vertical="center" wrapText="1"/>
    </xf>
    <xf numFmtId="3" fontId="7" fillId="6" borderId="20" xfId="1" applyNumberFormat="1" applyFont="1" applyFill="1" applyBorder="1" applyAlignment="1" applyProtection="1">
      <alignment wrapText="1"/>
      <protection locked="0"/>
    </xf>
    <xf numFmtId="3" fontId="6" fillId="0" borderId="0" xfId="15" applyNumberFormat="1" applyFill="1" applyBorder="1" applyAlignment="1" applyProtection="1">
      <alignment horizontal="left" vertical="center"/>
      <protection hidden="1"/>
    </xf>
    <xf numFmtId="3" fontId="7" fillId="0" borderId="0" xfId="12" applyNumberFormat="1" applyAlignment="1" applyProtection="1">
      <alignment wrapText="1"/>
      <protection hidden="1"/>
    </xf>
    <xf numFmtId="3" fontId="7" fillId="0" borderId="0" xfId="14" applyNumberFormat="1" applyFill="1" applyAlignment="1" applyProtection="1">
      <alignment wrapText="1"/>
      <protection hidden="1"/>
    </xf>
    <xf numFmtId="3" fontId="7" fillId="0" borderId="0" xfId="12" applyNumberFormat="1" applyProtection="1">
      <protection hidden="1"/>
    </xf>
    <xf numFmtId="0" fontId="10" fillId="17" borderId="0" xfId="6" applyFill="1" applyAlignment="1" applyProtection="1">
      <alignment wrapText="1"/>
      <protection hidden="1"/>
    </xf>
    <xf numFmtId="3" fontId="3" fillId="6" borderId="0" xfId="0" applyNumberFormat="1" applyFont="1" applyFill="1" applyAlignment="1">
      <alignment wrapText="1"/>
    </xf>
    <xf numFmtId="0" fontId="38" fillId="6" borderId="0" xfId="0" applyFont="1" applyFill="1" applyAlignment="1">
      <alignment vertical="top" wrapText="1"/>
    </xf>
    <xf numFmtId="0" fontId="3" fillId="6" borderId="1" xfId="0" applyFont="1" applyFill="1" applyBorder="1"/>
    <xf numFmtId="0" fontId="5" fillId="3" borderId="33" xfId="3" applyFont="1" applyBorder="1" applyAlignment="1" applyProtection="1">
      <alignment vertical="center" wrapText="1"/>
    </xf>
    <xf numFmtId="0" fontId="5" fillId="3" borderId="24" xfId="3" applyFont="1" applyBorder="1" applyAlignment="1" applyProtection="1">
      <alignment horizontal="center" vertical="center"/>
      <protection hidden="1"/>
    </xf>
    <xf numFmtId="0" fontId="5" fillId="3" borderId="24" xfId="3" applyFont="1" applyBorder="1" applyAlignment="1" applyProtection="1">
      <alignment horizontal="center" vertical="center" wrapText="1"/>
      <protection hidden="1"/>
    </xf>
    <xf numFmtId="0" fontId="5" fillId="3" borderId="1" xfId="3" applyFont="1" applyBorder="1" applyAlignment="1" applyProtection="1">
      <alignment horizontal="center" vertical="center" wrapText="1"/>
      <protection hidden="1"/>
    </xf>
    <xf numFmtId="0" fontId="3" fillId="6" borderId="4" xfId="0" applyFont="1" applyFill="1" applyBorder="1" applyAlignment="1">
      <alignment vertical="center" wrapText="1"/>
    </xf>
    <xf numFmtId="3" fontId="3" fillId="6" borderId="20" xfId="23" applyFont="1" applyAlignment="1">
      <alignment wrapText="1"/>
      <protection locked="0"/>
    </xf>
    <xf numFmtId="9" fontId="3" fillId="6" borderId="32" xfId="4" applyNumberFormat="1" applyFont="1" applyFill="1" applyBorder="1" applyAlignment="1" applyProtection="1">
      <alignment horizontal="right" vertical="center" wrapText="1"/>
    </xf>
    <xf numFmtId="0" fontId="39" fillId="6" borderId="0" xfId="0" applyFont="1" applyFill="1"/>
    <xf numFmtId="0" fontId="40" fillId="11" borderId="35" xfId="0" applyFont="1" applyFill="1" applyBorder="1" applyAlignment="1">
      <alignment horizontal="center" vertical="center" wrapText="1"/>
    </xf>
    <xf numFmtId="0" fontId="40" fillId="11" borderId="36" xfId="0" applyFont="1" applyFill="1" applyBorder="1" applyAlignment="1">
      <alignment horizontal="center" vertical="center" wrapText="1"/>
    </xf>
    <xf numFmtId="0" fontId="3" fillId="6" borderId="17" xfId="12" applyFont="1" applyFill="1" applyBorder="1" applyAlignment="1" applyProtection="1">
      <alignment vertical="center" wrapText="1"/>
      <protection hidden="1"/>
    </xf>
    <xf numFmtId="3" fontId="3" fillId="6" borderId="21" xfId="23" applyFont="1" applyBorder="1" applyAlignment="1">
      <alignment wrapText="1"/>
      <protection locked="0"/>
    </xf>
    <xf numFmtId="9" fontId="3" fillId="6" borderId="28" xfId="4" applyNumberFormat="1" applyFont="1" applyFill="1" applyBorder="1" applyAlignment="1" applyProtection="1">
      <alignment horizontal="right" vertical="center" wrapText="1"/>
    </xf>
    <xf numFmtId="0" fontId="3" fillId="12" borderId="27" xfId="0" applyFont="1" applyFill="1" applyBorder="1" applyAlignment="1">
      <alignment vertical="center" wrapText="1"/>
    </xf>
    <xf numFmtId="4" fontId="3" fillId="6" borderId="34" xfId="0" applyNumberFormat="1" applyFont="1" applyFill="1" applyBorder="1" applyAlignment="1">
      <alignment vertical="center" wrapText="1"/>
    </xf>
    <xf numFmtId="0" fontId="3" fillId="6" borderId="0" xfId="0" applyFont="1" applyFill="1" applyAlignment="1">
      <alignment horizontal="left" wrapText="1"/>
    </xf>
    <xf numFmtId="0" fontId="41" fillId="3" borderId="36" xfId="3" applyFont="1" applyBorder="1" applyAlignment="1" applyProtection="1">
      <alignment horizontal="center" wrapText="1"/>
    </xf>
    <xf numFmtId="0" fontId="41" fillId="3" borderId="14" xfId="3" applyFont="1" applyBorder="1" applyAlignment="1" applyProtection="1">
      <alignment horizontal="center" wrapText="1"/>
    </xf>
    <xf numFmtId="0" fontId="24" fillId="6" borderId="0" xfId="0" applyFont="1" applyFill="1"/>
    <xf numFmtId="0" fontId="42" fillId="6" borderId="0" xfId="0" applyFont="1" applyFill="1"/>
    <xf numFmtId="3" fontId="3" fillId="6" borderId="0" xfId="0" applyNumberFormat="1" applyFont="1" applyFill="1" applyProtection="1">
      <protection hidden="1"/>
    </xf>
    <xf numFmtId="3" fontId="3" fillId="6" borderId="0" xfId="0" applyNumberFormat="1" applyFont="1" applyFill="1" applyAlignment="1" applyProtection="1">
      <alignment wrapText="1"/>
      <protection hidden="1"/>
    </xf>
    <xf numFmtId="0" fontId="3" fillId="6" borderId="0" xfId="0" applyFont="1" applyFill="1" applyAlignment="1" applyProtection="1">
      <alignment wrapText="1"/>
      <protection hidden="1"/>
    </xf>
    <xf numFmtId="0" fontId="3" fillId="6" borderId="0" xfId="0" applyFont="1" applyFill="1" applyProtection="1">
      <protection hidden="1"/>
    </xf>
    <xf numFmtId="0" fontId="3" fillId="6" borderId="0" xfId="12" applyFont="1" applyFill="1" applyProtection="1">
      <protection hidden="1"/>
    </xf>
    <xf numFmtId="0" fontId="3" fillId="6" borderId="17" xfId="12" applyFont="1" applyFill="1" applyBorder="1" applyAlignment="1" applyProtection="1">
      <alignment horizontal="left" vertical="center" wrapText="1" indent="3"/>
      <protection hidden="1"/>
    </xf>
    <xf numFmtId="3" fontId="3" fillId="6" borderId="21" xfId="16" applyFont="1" applyBorder="1" applyAlignment="1">
      <alignment wrapText="1"/>
      <protection locked="0"/>
    </xf>
    <xf numFmtId="0" fontId="3" fillId="6" borderId="0" xfId="12" applyFont="1" applyFill="1" applyAlignment="1" applyProtection="1">
      <alignment vertical="center"/>
      <protection hidden="1"/>
    </xf>
    <xf numFmtId="3" fontId="3" fillId="6" borderId="37" xfId="16" applyFont="1" applyBorder="1" applyAlignment="1">
      <alignment wrapText="1"/>
      <protection locked="0"/>
    </xf>
    <xf numFmtId="9" fontId="3" fillId="6" borderId="4" xfId="4" applyNumberFormat="1" applyFont="1" applyFill="1" applyBorder="1" applyAlignment="1" applyProtection="1">
      <alignment horizontal="right" vertical="center" wrapText="1"/>
    </xf>
    <xf numFmtId="0" fontId="5" fillId="7" borderId="1" xfId="15" applyFont="1" applyFill="1" applyBorder="1" applyAlignment="1" applyProtection="1">
      <alignment horizontal="left" vertical="center"/>
      <protection hidden="1"/>
    </xf>
    <xf numFmtId="3" fontId="5" fillId="7" borderId="1" xfId="15" applyNumberFormat="1" applyFont="1" applyFill="1" applyBorder="1" applyAlignment="1" applyProtection="1">
      <alignment horizontal="right" vertical="center"/>
      <protection hidden="1"/>
    </xf>
    <xf numFmtId="9" fontId="5" fillId="7" borderId="1" xfId="4" applyNumberFormat="1" applyFont="1" applyFill="1" applyBorder="1" applyAlignment="1" applyProtection="1">
      <alignment horizontal="right" vertical="center" wrapText="1"/>
    </xf>
    <xf numFmtId="0" fontId="3" fillId="4" borderId="0" xfId="4" applyFont="1" applyAlignment="1" applyProtection="1">
      <alignment wrapText="1"/>
      <protection hidden="1"/>
    </xf>
    <xf numFmtId="3" fontId="3" fillId="6" borderId="20" xfId="16" applyFont="1" applyAlignment="1">
      <alignment wrapText="1"/>
      <protection locked="0"/>
    </xf>
    <xf numFmtId="9" fontId="3" fillId="6" borderId="33" xfId="4" applyNumberFormat="1" applyFont="1" applyFill="1" applyBorder="1" applyAlignment="1" applyProtection="1">
      <alignment horizontal="right" vertical="center" wrapText="1"/>
    </xf>
    <xf numFmtId="3" fontId="3" fillId="6" borderId="0" xfId="12" applyNumberFormat="1" applyFont="1" applyFill="1" applyAlignment="1" applyProtection="1">
      <alignment vertical="center"/>
      <protection hidden="1"/>
    </xf>
    <xf numFmtId="0" fontId="42" fillId="6" borderId="0" xfId="0" applyFont="1" applyFill="1" applyProtection="1">
      <protection hidden="1"/>
    </xf>
    <xf numFmtId="0" fontId="5" fillId="3" borderId="33" xfId="3" applyFont="1" applyBorder="1" applyAlignment="1" applyProtection="1">
      <alignment horizontal="center" vertical="center" wrapText="1"/>
    </xf>
    <xf numFmtId="9" fontId="3" fillId="6" borderId="11" xfId="4" applyNumberFormat="1" applyFont="1" applyFill="1" applyBorder="1" applyAlignment="1" applyProtection="1">
      <alignment horizontal="right" vertical="center" wrapText="1"/>
    </xf>
    <xf numFmtId="3" fontId="3" fillId="6" borderId="20" xfId="23" applyFont="1" applyAlignment="1">
      <alignment vertical="center" wrapText="1"/>
      <protection locked="0"/>
    </xf>
    <xf numFmtId="9" fontId="3" fillId="6" borderId="0" xfId="4" applyNumberFormat="1" applyFont="1" applyFill="1" applyBorder="1" applyAlignment="1" applyProtection="1">
      <alignment horizontal="right" vertical="center" wrapText="1"/>
    </xf>
    <xf numFmtId="0" fontId="3" fillId="6" borderId="44" xfId="0" applyFont="1" applyFill="1" applyBorder="1"/>
    <xf numFmtId="0" fontId="5" fillId="3" borderId="3" xfId="3" applyFont="1" applyBorder="1" applyAlignment="1" applyProtection="1">
      <alignment wrapText="1"/>
    </xf>
    <xf numFmtId="3" fontId="5" fillId="3" borderId="3" xfId="3" applyNumberFormat="1" applyFont="1" applyBorder="1" applyAlignment="1" applyProtection="1">
      <alignment horizontal="right"/>
    </xf>
    <xf numFmtId="9" fontId="5" fillId="3" borderId="3" xfId="3" applyNumberFormat="1" applyFont="1" applyBorder="1" applyAlignment="1" applyProtection="1">
      <alignment wrapText="1"/>
    </xf>
    <xf numFmtId="0" fontId="3" fillId="4" borderId="0" xfId="4" applyFont="1" applyProtection="1"/>
    <xf numFmtId="0" fontId="5" fillId="3" borderId="2" xfId="3" applyFont="1" applyBorder="1" applyAlignment="1" applyProtection="1">
      <alignment horizontal="center" vertical="center" wrapText="1"/>
    </xf>
    <xf numFmtId="0" fontId="43" fillId="6" borderId="0" xfId="0" applyFont="1" applyFill="1" applyAlignment="1">
      <alignment horizontal="right"/>
    </xf>
    <xf numFmtId="10" fontId="43" fillId="6" borderId="0" xfId="0" applyNumberFormat="1" applyFont="1" applyFill="1" applyAlignment="1">
      <alignment horizontal="right"/>
    </xf>
    <xf numFmtId="0" fontId="3" fillId="6" borderId="0" xfId="0" applyFont="1" applyFill="1" applyAlignment="1">
      <alignment vertical="center" wrapText="1"/>
    </xf>
    <xf numFmtId="0" fontId="44" fillId="6" borderId="0" xfId="0" applyFont="1" applyFill="1" applyAlignment="1">
      <alignment horizontal="right"/>
    </xf>
    <xf numFmtId="3" fontId="44" fillId="6" borderId="0" xfId="0" applyNumberFormat="1" applyFont="1" applyFill="1" applyAlignment="1">
      <alignment vertical="center"/>
    </xf>
    <xf numFmtId="10" fontId="3" fillId="6" borderId="20" xfId="1" applyNumberFormat="1" applyFont="1" applyFill="1" applyBorder="1" applyAlignment="1" applyProtection="1">
      <alignment wrapText="1"/>
      <protection locked="0"/>
    </xf>
    <xf numFmtId="0" fontId="45" fillId="6" borderId="0" xfId="0" applyFont="1" applyFill="1"/>
    <xf numFmtId="9" fontId="3" fillId="6" borderId="0" xfId="0" applyNumberFormat="1" applyFont="1" applyFill="1"/>
    <xf numFmtId="3" fontId="43" fillId="6" borderId="0" xfId="0" applyNumberFormat="1" applyFont="1" applyFill="1"/>
    <xf numFmtId="0" fontId="48" fillId="6" borderId="0" xfId="0" applyFont="1" applyFill="1"/>
    <xf numFmtId="0" fontId="5" fillId="3" borderId="1" xfId="3" applyFont="1" applyBorder="1" applyAlignment="1" applyProtection="1"/>
    <xf numFmtId="3" fontId="5" fillId="3" borderId="1" xfId="3" applyNumberFormat="1" applyFont="1" applyBorder="1" applyAlignment="1" applyProtection="1"/>
    <xf numFmtId="3" fontId="5" fillId="3" borderId="2" xfId="3" applyNumberFormat="1" applyFont="1" applyBorder="1" applyAlignment="1" applyProtection="1">
      <alignment horizontal="right" vertical="center"/>
    </xf>
    <xf numFmtId="0" fontId="3" fillId="4" borderId="0" xfId="4" applyFont="1" applyAlignment="1" applyProtection="1"/>
    <xf numFmtId="0" fontId="3" fillId="6" borderId="0" xfId="4" applyFont="1" applyFill="1" applyAlignment="1" applyProtection="1">
      <alignment horizontal="left"/>
    </xf>
    <xf numFmtId="4" fontId="5" fillId="3" borderId="1" xfId="3" applyNumberFormat="1" applyFont="1" applyBorder="1" applyAlignment="1" applyProtection="1">
      <alignment horizontal="center" vertical="center" wrapText="1"/>
    </xf>
    <xf numFmtId="3" fontId="5" fillId="3" borderId="1" xfId="3" applyNumberFormat="1" applyFont="1" applyBorder="1" applyAlignment="1" applyProtection="1">
      <alignment horizontal="right" vertical="center" wrapText="1"/>
    </xf>
    <xf numFmtId="0" fontId="3" fillId="6" borderId="34" xfId="0" applyFont="1" applyFill="1" applyBorder="1" applyAlignment="1">
      <alignment horizontal="center"/>
    </xf>
    <xf numFmtId="3" fontId="5" fillId="3" borderId="7" xfId="3" applyNumberFormat="1" applyFont="1" applyBorder="1" applyAlignment="1" applyProtection="1">
      <alignment horizontal="left" vertical="center" wrapText="1"/>
    </xf>
    <xf numFmtId="3" fontId="5" fillId="3" borderId="7" xfId="3" applyNumberFormat="1" applyFont="1" applyBorder="1" applyAlignment="1" applyProtection="1">
      <alignment horizontal="right" vertical="center" wrapText="1"/>
    </xf>
    <xf numFmtId="9" fontId="5" fillId="3" borderId="0" xfId="3" applyNumberFormat="1" applyFont="1" applyBorder="1" applyAlignment="1" applyProtection="1">
      <alignment horizontal="right" vertical="center" wrapText="1"/>
    </xf>
    <xf numFmtId="0" fontId="3" fillId="6" borderId="0" xfId="0" applyFont="1" applyFill="1" applyAlignment="1">
      <alignment horizontal="center"/>
    </xf>
    <xf numFmtId="0" fontId="3" fillId="6" borderId="34" xfId="0" applyFont="1" applyFill="1" applyBorder="1" applyAlignment="1">
      <alignment vertical="center"/>
    </xf>
    <xf numFmtId="9" fontId="3" fillId="6" borderId="38" xfId="4" applyNumberFormat="1" applyFont="1" applyFill="1" applyBorder="1" applyAlignment="1" applyProtection="1">
      <alignment horizontal="right" vertical="center" wrapText="1"/>
    </xf>
    <xf numFmtId="0" fontId="39" fillId="6" borderId="0" xfId="0" applyFont="1" applyFill="1" applyAlignment="1">
      <alignment vertical="center" wrapText="1"/>
    </xf>
    <xf numFmtId="0" fontId="36" fillId="6" borderId="0" xfId="0" applyFont="1" applyFill="1" applyAlignment="1">
      <alignment horizontal="left" vertical="top" wrapText="1"/>
    </xf>
    <xf numFmtId="0" fontId="3" fillId="6" borderId="0" xfId="12" applyFont="1" applyFill="1" applyAlignment="1" applyProtection="1">
      <alignment wrapText="1"/>
      <protection hidden="1"/>
    </xf>
    <xf numFmtId="0" fontId="38" fillId="6" borderId="0" xfId="12" applyFont="1" applyFill="1" applyAlignment="1" applyProtection="1">
      <alignment vertical="top" wrapText="1"/>
      <protection hidden="1"/>
    </xf>
    <xf numFmtId="3" fontId="38" fillId="6" borderId="0" xfId="12" applyNumberFormat="1" applyFont="1" applyFill="1" applyAlignment="1" applyProtection="1">
      <alignment vertical="top" wrapText="1"/>
      <protection hidden="1"/>
    </xf>
    <xf numFmtId="3" fontId="3" fillId="6" borderId="0" xfId="12" applyNumberFormat="1" applyFont="1" applyFill="1" applyProtection="1">
      <protection hidden="1"/>
    </xf>
    <xf numFmtId="0" fontId="3" fillId="6" borderId="17" xfId="12" applyFont="1" applyFill="1" applyBorder="1" applyAlignment="1" applyProtection="1">
      <alignment wrapText="1"/>
      <protection hidden="1"/>
    </xf>
    <xf numFmtId="3" fontId="3" fillId="6" borderId="0" xfId="12" applyNumberFormat="1" applyFont="1" applyFill="1" applyAlignment="1" applyProtection="1">
      <alignment vertical="center" wrapText="1"/>
      <protection hidden="1"/>
    </xf>
    <xf numFmtId="0" fontId="3" fillId="0" borderId="0" xfId="12" applyFont="1" applyAlignment="1" applyProtection="1">
      <alignment vertical="center" wrapText="1"/>
      <protection hidden="1"/>
    </xf>
    <xf numFmtId="3" fontId="3" fillId="0" borderId="0" xfId="23" applyFont="1" applyFill="1" applyBorder="1" applyAlignment="1">
      <alignment wrapText="1"/>
      <protection locked="0"/>
    </xf>
    <xf numFmtId="0" fontId="49" fillId="6" borderId="0" xfId="0" applyFont="1" applyFill="1" applyProtection="1">
      <protection hidden="1"/>
    </xf>
    <xf numFmtId="0" fontId="49" fillId="6" borderId="0" xfId="0" applyFont="1" applyFill="1"/>
    <xf numFmtId="0" fontId="3" fillId="6" borderId="17" xfId="0" applyFont="1" applyFill="1" applyBorder="1" applyAlignment="1" applyProtection="1">
      <alignment vertical="center" wrapText="1"/>
      <protection hidden="1"/>
    </xf>
    <xf numFmtId="9" fontId="3" fillId="6" borderId="0" xfId="4" applyNumberFormat="1" applyFont="1" applyFill="1" applyBorder="1" applyAlignment="1" applyProtection="1">
      <alignment horizontal="right" vertical="center" wrapText="1"/>
      <protection hidden="1"/>
    </xf>
    <xf numFmtId="9" fontId="3" fillId="6" borderId="40" xfId="4" applyNumberFormat="1" applyFont="1" applyFill="1" applyBorder="1" applyAlignment="1" applyProtection="1">
      <alignment horizontal="right" vertical="center" wrapText="1"/>
      <protection hidden="1"/>
    </xf>
    <xf numFmtId="0" fontId="3" fillId="6" borderId="0" xfId="0" applyFont="1" applyFill="1" applyAlignment="1" applyProtection="1">
      <alignment vertical="center"/>
      <protection hidden="1"/>
    </xf>
    <xf numFmtId="9" fontId="3" fillId="6" borderId="20" xfId="1" applyFont="1" applyFill="1" applyBorder="1" applyAlignment="1" applyProtection="1">
      <alignment wrapText="1"/>
      <protection locked="0"/>
    </xf>
    <xf numFmtId="0" fontId="3" fillId="4" borderId="17" xfId="4" applyFont="1" applyBorder="1" applyAlignment="1" applyProtection="1">
      <alignment vertical="center" wrapText="1"/>
      <protection hidden="1"/>
    </xf>
    <xf numFmtId="3" fontId="3" fillId="6" borderId="0" xfId="4" applyNumberFormat="1" applyFont="1" applyFill="1" applyBorder="1" applyAlignment="1" applyProtection="1">
      <alignment vertical="center"/>
      <protection hidden="1"/>
    </xf>
    <xf numFmtId="3" fontId="3" fillId="6" borderId="22" xfId="23" applyFont="1" applyBorder="1" applyAlignment="1">
      <alignment wrapText="1"/>
      <protection locked="0"/>
    </xf>
    <xf numFmtId="3" fontId="3" fillId="6" borderId="22" xfId="0" applyNumberFormat="1" applyFont="1" applyFill="1" applyBorder="1" applyAlignment="1" applyProtection="1">
      <alignment vertical="center" wrapText="1"/>
      <protection hidden="1"/>
    </xf>
    <xf numFmtId="0" fontId="5" fillId="3" borderId="1" xfId="3" applyFont="1" applyBorder="1" applyAlignment="1" applyProtection="1">
      <alignment vertical="center" wrapText="1"/>
      <protection hidden="1"/>
    </xf>
    <xf numFmtId="3" fontId="5" fillId="3" borderId="1" xfId="3" applyNumberFormat="1" applyFont="1" applyBorder="1" applyAlignment="1" applyProtection="1">
      <alignment vertical="center"/>
      <protection hidden="1"/>
    </xf>
    <xf numFmtId="9" fontId="5" fillId="3" borderId="1" xfId="3" applyNumberFormat="1" applyFont="1" applyBorder="1" applyAlignment="1" applyProtection="1">
      <alignment horizontal="right" vertical="center" wrapText="1"/>
      <protection hidden="1"/>
    </xf>
    <xf numFmtId="0" fontId="50" fillId="6" borderId="0" xfId="0" applyFont="1" applyFill="1" applyProtection="1">
      <protection hidden="1"/>
    </xf>
    <xf numFmtId="0" fontId="36" fillId="6" borderId="0" xfId="0" applyFont="1" applyFill="1"/>
    <xf numFmtId="3" fontId="3" fillId="6" borderId="0" xfId="0" applyNumberFormat="1" applyFont="1" applyFill="1" applyAlignment="1">
      <alignment horizontal="right"/>
    </xf>
    <xf numFmtId="9" fontId="3" fillId="6" borderId="0" xfId="1" applyFont="1" applyFill="1" applyBorder="1" applyProtection="1"/>
    <xf numFmtId="9" fontId="5" fillId="3" borderId="1" xfId="1" applyFont="1" applyFill="1" applyBorder="1" applyAlignment="1" applyProtection="1">
      <alignment horizontal="right" vertical="center" wrapText="1"/>
    </xf>
    <xf numFmtId="0" fontId="3" fillId="4" borderId="0" xfId="4" applyFont="1" applyAlignment="1" applyProtection="1">
      <alignment horizontal="center"/>
    </xf>
    <xf numFmtId="3" fontId="3" fillId="4" borderId="0" xfId="4" applyNumberFormat="1" applyFont="1" applyProtection="1"/>
    <xf numFmtId="3" fontId="3" fillId="6" borderId="0" xfId="4" applyNumberFormat="1" applyFont="1" applyFill="1" applyProtection="1"/>
    <xf numFmtId="0" fontId="5" fillId="6" borderId="0" xfId="0" applyFont="1" applyFill="1"/>
    <xf numFmtId="0" fontId="3" fillId="6" borderId="0" xfId="0" applyFont="1" applyFill="1" applyAlignment="1">
      <alignment horizontal="left" indent="4"/>
    </xf>
    <xf numFmtId="3" fontId="3" fillId="6" borderId="0" xfId="0" applyNumberFormat="1" applyFont="1" applyFill="1" applyAlignment="1">
      <alignment horizontal="left" indent="4"/>
    </xf>
    <xf numFmtId="3" fontId="3" fillId="12" borderId="0" xfId="0" applyNumberFormat="1" applyFont="1" applyFill="1"/>
    <xf numFmtId="3" fontId="3" fillId="12" borderId="0" xfId="4" applyNumberFormat="1" applyFont="1" applyFill="1" applyProtection="1"/>
    <xf numFmtId="0" fontId="3" fillId="12" borderId="0" xfId="0" applyFont="1" applyFill="1"/>
    <xf numFmtId="3" fontId="7" fillId="6" borderId="0" xfId="4" applyNumberFormat="1" applyFill="1" applyAlignment="1" applyProtection="1">
      <alignment horizontal="right"/>
    </xf>
    <xf numFmtId="0" fontId="34" fillId="3" borderId="1" xfId="3" applyFont="1" applyBorder="1" applyAlignment="1" applyProtection="1">
      <alignment horizontal="center" vertical="center" wrapText="1"/>
    </xf>
    <xf numFmtId="0" fontId="0" fillId="6" borderId="70" xfId="0" applyFill="1" applyBorder="1" applyAlignment="1">
      <alignment horizontal="center" vertical="center" textRotation="90"/>
    </xf>
    <xf numFmtId="9" fontId="37" fillId="6" borderId="0" xfId="1" applyFont="1" applyFill="1"/>
    <xf numFmtId="0" fontId="1" fillId="0" borderId="70" xfId="25" applyBorder="1"/>
    <xf numFmtId="0" fontId="51" fillId="3" borderId="1" xfId="3" applyFont="1" applyBorder="1" applyAlignment="1" applyProtection="1">
      <alignment horizontal="center" vertical="center" wrapText="1"/>
      <protection hidden="1"/>
    </xf>
    <xf numFmtId="0" fontId="52" fillId="6" borderId="0" xfId="0" applyFont="1" applyFill="1" applyProtection="1">
      <protection hidden="1"/>
    </xf>
    <xf numFmtId="0" fontId="52" fillId="6" borderId="0" xfId="0" applyFont="1" applyFill="1" applyAlignment="1" applyProtection="1">
      <alignment wrapText="1"/>
      <protection hidden="1"/>
    </xf>
    <xf numFmtId="0" fontId="51" fillId="3" borderId="78" xfId="3" applyFont="1" applyBorder="1" applyAlignment="1" applyProtection="1">
      <alignment horizontal="center" vertical="center" wrapText="1"/>
      <protection hidden="1"/>
    </xf>
    <xf numFmtId="0" fontId="51" fillId="3" borderId="79" xfId="3" applyFont="1" applyBorder="1" applyAlignment="1" applyProtection="1">
      <alignment horizontal="center" vertical="center" wrapText="1"/>
      <protection hidden="1"/>
    </xf>
    <xf numFmtId="0" fontId="3" fillId="6" borderId="70" xfId="0" applyFont="1" applyFill="1" applyBorder="1" applyAlignment="1" applyProtection="1">
      <alignment wrapText="1"/>
      <protection hidden="1"/>
    </xf>
    <xf numFmtId="0" fontId="3" fillId="6" borderId="53" xfId="0" applyFont="1" applyFill="1" applyBorder="1" applyAlignment="1" applyProtection="1">
      <alignment wrapText="1"/>
      <protection hidden="1"/>
    </xf>
    <xf numFmtId="0" fontId="3" fillId="12" borderId="81" xfId="0" applyFont="1" applyFill="1" applyBorder="1" applyAlignment="1">
      <alignment vertical="center" wrapText="1"/>
    </xf>
    <xf numFmtId="0" fontId="3" fillId="11" borderId="0" xfId="0" applyFont="1" applyFill="1" applyProtection="1">
      <protection hidden="1"/>
    </xf>
    <xf numFmtId="0" fontId="3" fillId="11" borderId="53" xfId="0" applyFont="1" applyFill="1" applyBorder="1" applyProtection="1">
      <protection hidden="1"/>
    </xf>
    <xf numFmtId="0" fontId="3" fillId="11" borderId="0" xfId="0" applyFont="1" applyFill="1" applyAlignment="1" applyProtection="1">
      <alignment wrapText="1"/>
      <protection hidden="1"/>
    </xf>
    <xf numFmtId="0" fontId="3" fillId="11" borderId="53" xfId="0" applyFont="1" applyFill="1" applyBorder="1" applyAlignment="1" applyProtection="1">
      <alignment wrapText="1"/>
      <protection hidden="1"/>
    </xf>
    <xf numFmtId="0" fontId="3" fillId="11" borderId="70" xfId="0" applyFont="1" applyFill="1" applyBorder="1" applyAlignment="1" applyProtection="1">
      <alignment wrapText="1"/>
      <protection hidden="1"/>
    </xf>
    <xf numFmtId="3" fontId="5" fillId="3" borderId="83" xfId="3" applyNumberFormat="1" applyFont="1" applyBorder="1" applyAlignment="1" applyProtection="1">
      <alignment horizontal="left" vertical="center" wrapText="1"/>
    </xf>
    <xf numFmtId="3" fontId="5" fillId="3" borderId="84" xfId="3" applyNumberFormat="1" applyFont="1" applyBorder="1" applyAlignment="1" applyProtection="1">
      <alignment horizontal="left" vertical="center" wrapText="1"/>
    </xf>
    <xf numFmtId="3" fontId="5" fillId="3" borderId="84" xfId="3" applyNumberFormat="1" applyFont="1" applyBorder="1" applyAlignment="1" applyProtection="1">
      <alignment horizontal="right" vertical="center" wrapText="1"/>
    </xf>
    <xf numFmtId="3" fontId="5" fillId="3" borderId="85" xfId="3" applyNumberFormat="1" applyFont="1" applyBorder="1" applyAlignment="1" applyProtection="1">
      <alignment horizontal="right" vertical="center" wrapText="1"/>
    </xf>
    <xf numFmtId="0" fontId="51" fillId="3" borderId="81" xfId="3" applyFont="1" applyBorder="1" applyAlignment="1" applyProtection="1">
      <alignment horizontal="center" vertical="center" wrapText="1"/>
      <protection hidden="1"/>
    </xf>
    <xf numFmtId="3" fontId="3" fillId="6" borderId="88" xfId="23" applyFont="1" applyBorder="1" applyAlignment="1">
      <alignment wrapText="1"/>
      <protection locked="0"/>
    </xf>
    <xf numFmtId="0" fontId="51" fillId="3" borderId="91" xfId="3" applyFont="1" applyBorder="1" applyAlignment="1" applyProtection="1">
      <alignment horizontal="center" vertical="center" wrapText="1"/>
      <protection hidden="1"/>
    </xf>
    <xf numFmtId="0" fontId="51" fillId="3" borderId="92" xfId="3" applyFont="1" applyBorder="1" applyAlignment="1" applyProtection="1">
      <alignment horizontal="center" vertical="center" wrapText="1"/>
      <protection hidden="1"/>
    </xf>
    <xf numFmtId="0" fontId="54" fillId="6" borderId="0" xfId="0" applyFont="1" applyFill="1" applyAlignment="1" applyProtection="1">
      <alignment wrapText="1"/>
      <protection hidden="1"/>
    </xf>
    <xf numFmtId="0" fontId="54" fillId="6" borderId="0" xfId="0" applyFont="1" applyFill="1" applyProtection="1">
      <protection hidden="1"/>
    </xf>
    <xf numFmtId="0" fontId="3" fillId="12" borderId="0" xfId="0" applyFont="1" applyFill="1" applyProtection="1">
      <protection hidden="1"/>
    </xf>
    <xf numFmtId="0" fontId="3" fillId="12" borderId="53" xfId="0" applyFont="1" applyFill="1" applyBorder="1" applyProtection="1">
      <protection hidden="1"/>
    </xf>
    <xf numFmtId="3" fontId="3" fillId="6" borderId="49" xfId="23" applyFont="1" applyBorder="1" applyAlignment="1">
      <alignment wrapText="1"/>
      <protection locked="0"/>
    </xf>
    <xf numFmtId="3" fontId="3" fillId="6" borderId="50" xfId="23" applyFont="1" applyBorder="1" applyAlignment="1">
      <alignment wrapText="1"/>
      <protection locked="0"/>
    </xf>
    <xf numFmtId="0" fontId="3" fillId="12" borderId="74" xfId="0" applyFont="1" applyFill="1" applyBorder="1" applyProtection="1">
      <protection hidden="1"/>
    </xf>
    <xf numFmtId="0" fontId="3" fillId="12" borderId="75" xfId="0" applyFont="1" applyFill="1" applyBorder="1" applyProtection="1">
      <protection hidden="1"/>
    </xf>
    <xf numFmtId="0" fontId="51" fillId="3" borderId="2" xfId="3" applyFont="1" applyBorder="1" applyAlignment="1" applyProtection="1">
      <alignment horizontal="center" vertical="center" wrapText="1"/>
      <protection hidden="1"/>
    </xf>
    <xf numFmtId="0" fontId="51" fillId="3" borderId="93" xfId="3" applyFont="1" applyBorder="1" applyAlignment="1" applyProtection="1">
      <alignment horizontal="center" vertical="center" wrapText="1"/>
      <protection hidden="1"/>
    </xf>
    <xf numFmtId="0" fontId="51" fillId="6" borderId="0" xfId="3" applyFont="1" applyFill="1" applyBorder="1" applyAlignment="1" applyProtection="1">
      <alignment horizontal="left" vertical="center" wrapText="1"/>
      <protection hidden="1"/>
    </xf>
    <xf numFmtId="0" fontId="51" fillId="6" borderId="0" xfId="3" applyFont="1" applyFill="1" applyBorder="1" applyAlignment="1" applyProtection="1">
      <alignment horizontal="center" vertical="center" wrapText="1"/>
      <protection hidden="1"/>
    </xf>
    <xf numFmtId="3" fontId="5" fillId="6" borderId="0" xfId="3" applyNumberFormat="1" applyFont="1" applyFill="1" applyBorder="1" applyAlignment="1" applyProtection="1">
      <alignment horizontal="left" vertical="center" wrapText="1"/>
    </xf>
    <xf numFmtId="3" fontId="5" fillId="6" borderId="0" xfId="3" applyNumberFormat="1" applyFont="1" applyFill="1" applyBorder="1" applyAlignment="1" applyProtection="1">
      <alignment horizontal="right" vertical="center" wrapText="1"/>
    </xf>
    <xf numFmtId="9" fontId="34" fillId="7" borderId="0" xfId="1" applyFont="1" applyFill="1"/>
    <xf numFmtId="9" fontId="37" fillId="12" borderId="0" xfId="1" applyFont="1" applyFill="1"/>
    <xf numFmtId="9" fontId="3" fillId="6" borderId="0" xfId="1" applyFont="1" applyFill="1"/>
    <xf numFmtId="9" fontId="34" fillId="7" borderId="27" xfId="1" applyFont="1" applyFill="1" applyBorder="1" applyAlignment="1" applyProtection="1">
      <alignment wrapText="1"/>
      <protection hidden="1"/>
    </xf>
    <xf numFmtId="0" fontId="10" fillId="0" borderId="43" xfId="6" quotePrefix="1" applyFill="1" applyBorder="1" applyAlignment="1" applyProtection="1">
      <alignment horizontal="center" vertical="center"/>
    </xf>
    <xf numFmtId="0" fontId="10" fillId="0" borderId="0" xfId="6" quotePrefix="1" applyFill="1" applyBorder="1" applyAlignment="1" applyProtection="1">
      <alignment horizontal="center" vertical="center"/>
    </xf>
    <xf numFmtId="3" fontId="10" fillId="0" borderId="31" xfId="6" applyNumberFormat="1" applyFill="1" applyBorder="1" applyAlignment="1" applyProtection="1">
      <alignment horizontal="center" vertical="center"/>
      <protection hidden="1"/>
    </xf>
    <xf numFmtId="3" fontId="3" fillId="0" borderId="20" xfId="16" applyFont="1" applyFill="1" applyAlignment="1">
      <alignment wrapText="1"/>
      <protection locked="0"/>
    </xf>
    <xf numFmtId="0" fontId="5" fillId="2" borderId="0" xfId="2" applyAlignment="1" applyProtection="1">
      <alignment horizontal="center" wrapText="1"/>
      <protection hidden="1"/>
    </xf>
    <xf numFmtId="0" fontId="0" fillId="0" borderId="43" xfId="0" applyBorder="1" applyAlignment="1">
      <alignment vertical="center" wrapText="1"/>
    </xf>
    <xf numFmtId="0" fontId="0" fillId="6" borderId="43" xfId="0" applyFill="1" applyBorder="1" applyAlignment="1">
      <alignment vertical="center" wrapText="1"/>
    </xf>
    <xf numFmtId="0" fontId="5" fillId="2" borderId="8" xfId="2" applyBorder="1" applyAlignment="1" applyProtection="1">
      <alignment horizontal="left" wrapText="1"/>
      <protection hidden="1"/>
    </xf>
    <xf numFmtId="0" fontId="5" fillId="2" borderId="11" xfId="2" applyBorder="1" applyAlignment="1" applyProtection="1">
      <alignment horizontal="left" wrapText="1"/>
      <protection hidden="1"/>
    </xf>
    <xf numFmtId="0" fontId="5" fillId="2" borderId="9" xfId="2" applyBorder="1" applyAlignment="1" applyProtection="1">
      <alignment horizontal="left" wrapText="1"/>
      <protection hidden="1"/>
    </xf>
    <xf numFmtId="0" fontId="7" fillId="4" borderId="0" xfId="4" applyBorder="1" applyAlignment="1" applyProtection="1">
      <alignment horizontal="center"/>
      <protection hidden="1"/>
    </xf>
    <xf numFmtId="0" fontId="7" fillId="4" borderId="13" xfId="4" applyBorder="1" applyAlignment="1" applyProtection="1">
      <alignment horizontal="center"/>
      <protection hidden="1"/>
    </xf>
    <xf numFmtId="0" fontId="7" fillId="4" borderId="19" xfId="4" applyBorder="1" applyAlignment="1" applyProtection="1">
      <alignment horizontal="center"/>
      <protection hidden="1"/>
    </xf>
    <xf numFmtId="0" fontId="7" fillId="4" borderId="10" xfId="4" applyBorder="1" applyAlignment="1" applyProtection="1">
      <alignment horizontal="center"/>
      <protection hidden="1"/>
    </xf>
    <xf numFmtId="0" fontId="23" fillId="6" borderId="43" xfId="0" applyFont="1" applyFill="1" applyBorder="1" applyAlignment="1">
      <alignment vertical="center" wrapText="1"/>
    </xf>
    <xf numFmtId="0" fontId="0" fillId="6" borderId="43" xfId="0" applyFill="1" applyBorder="1" applyAlignment="1">
      <alignment horizontal="left" vertical="center" wrapText="1"/>
    </xf>
    <xf numFmtId="0" fontId="0" fillId="6" borderId="14" xfId="2" applyFont="1" applyFill="1" applyBorder="1" applyAlignment="1" applyProtection="1">
      <alignment horizontal="left" vertical="center" wrapText="1"/>
      <protection hidden="1"/>
    </xf>
    <xf numFmtId="0" fontId="0" fillId="6" borderId="15" xfId="2" applyFont="1" applyFill="1" applyBorder="1" applyAlignment="1" applyProtection="1">
      <alignment horizontal="left" vertical="center" wrapText="1"/>
      <protection hidden="1"/>
    </xf>
    <xf numFmtId="0" fontId="8" fillId="6" borderId="16" xfId="2" applyFont="1" applyFill="1" applyBorder="1" applyAlignment="1" applyProtection="1">
      <alignment horizontal="left" vertical="center" wrapText="1"/>
      <protection hidden="1"/>
    </xf>
    <xf numFmtId="0" fontId="30" fillId="6" borderId="45" xfId="2" applyFont="1" applyFill="1" applyBorder="1" applyAlignment="1" applyProtection="1">
      <alignment horizontal="left" wrapText="1"/>
      <protection hidden="1"/>
    </xf>
    <xf numFmtId="0" fontId="30" fillId="6" borderId="46" xfId="2" applyFont="1" applyFill="1" applyBorder="1" applyAlignment="1" applyProtection="1">
      <alignment horizontal="left" wrapText="1"/>
      <protection hidden="1"/>
    </xf>
    <xf numFmtId="0" fontId="30" fillId="6" borderId="47" xfId="2" applyFont="1" applyFill="1" applyBorder="1" applyAlignment="1" applyProtection="1">
      <alignment horizontal="left" wrapText="1"/>
      <protection hidden="1"/>
    </xf>
    <xf numFmtId="0" fontId="6" fillId="3" borderId="1" xfId="3" applyBorder="1" applyAlignment="1" applyProtection="1">
      <alignment horizontal="center" vertical="center" wrapText="1"/>
    </xf>
    <xf numFmtId="0" fontId="11" fillId="2" borderId="0" xfId="2" applyFont="1" applyAlignment="1" applyProtection="1">
      <alignment horizontal="left"/>
    </xf>
    <xf numFmtId="0" fontId="6" fillId="3" borderId="5" xfId="3" applyBorder="1" applyAlignment="1" applyProtection="1">
      <alignment horizontal="center" vertical="center"/>
    </xf>
    <xf numFmtId="0" fontId="6" fillId="3" borderId="32" xfId="3" applyBorder="1" applyAlignment="1" applyProtection="1">
      <alignment horizontal="center" vertical="center"/>
    </xf>
    <xf numFmtId="0" fontId="6" fillId="3" borderId="38" xfId="3" applyBorder="1" applyAlignment="1" applyProtection="1">
      <alignment horizontal="center" vertical="center"/>
    </xf>
    <xf numFmtId="3" fontId="6" fillId="3" borderId="28" xfId="15" applyNumberFormat="1" applyBorder="1" applyAlignment="1" applyProtection="1">
      <alignment horizontal="left" vertical="center"/>
      <protection hidden="1"/>
    </xf>
    <xf numFmtId="3" fontId="6" fillId="3" borderId="4" xfId="15" applyNumberFormat="1" applyBorder="1" applyAlignment="1" applyProtection="1">
      <alignment horizontal="left" vertical="center"/>
      <protection hidden="1"/>
    </xf>
    <xf numFmtId="3" fontId="24" fillId="4" borderId="27" xfId="21" applyNumberFormat="1" applyFont="1" applyBorder="1" applyAlignment="1" applyProtection="1">
      <alignment horizontal="center"/>
      <protection hidden="1"/>
    </xf>
    <xf numFmtId="3" fontId="24" fillId="4" borderId="28" xfId="21" applyNumberFormat="1" applyFont="1" applyBorder="1" applyAlignment="1" applyProtection="1">
      <alignment horizontal="center"/>
      <protection hidden="1"/>
    </xf>
    <xf numFmtId="3" fontId="6" fillId="3" borderId="32" xfId="15" applyNumberFormat="1" applyBorder="1" applyAlignment="1" applyProtection="1">
      <alignment horizontal="left" vertical="center"/>
      <protection hidden="1"/>
    </xf>
    <xf numFmtId="0" fontId="11" fillId="2" borderId="0" xfId="2" applyFont="1" applyAlignment="1" applyProtection="1">
      <alignment horizontal="left" wrapText="1"/>
      <protection hidden="1"/>
    </xf>
    <xf numFmtId="0" fontId="5" fillId="3" borderId="5" xfId="3" applyFont="1" applyBorder="1" applyAlignment="1" applyProtection="1">
      <alignment horizontal="center" vertical="center"/>
    </xf>
    <xf numFmtId="0" fontId="5" fillId="3" borderId="32" xfId="3" applyFont="1" applyBorder="1" applyAlignment="1" applyProtection="1">
      <alignment horizontal="center" vertical="center"/>
    </xf>
    <xf numFmtId="0" fontId="5" fillId="3" borderId="0" xfId="3" applyFont="1" applyBorder="1" applyAlignment="1" applyProtection="1">
      <alignment horizontal="center" vertical="center"/>
    </xf>
    <xf numFmtId="3" fontId="3" fillId="6" borderId="65" xfId="16" applyFont="1" applyBorder="1" applyAlignment="1">
      <alignment horizontal="center" vertical="top" wrapText="1"/>
      <protection locked="0"/>
    </xf>
    <xf numFmtId="3" fontId="3" fillId="6" borderId="66" xfId="16" applyFont="1" applyBorder="1" applyAlignment="1">
      <alignment horizontal="center" vertical="top" wrapText="1"/>
      <protection locked="0"/>
    </xf>
    <xf numFmtId="3" fontId="3" fillId="6" borderId="67" xfId="16" applyFont="1" applyBorder="1" applyAlignment="1">
      <alignment horizontal="center" vertical="top" wrapText="1"/>
      <protection locked="0"/>
    </xf>
    <xf numFmtId="3" fontId="3" fillId="6" borderId="62" xfId="16" applyFont="1" applyBorder="1" applyAlignment="1">
      <alignment horizontal="center" vertical="top" wrapText="1"/>
      <protection locked="0"/>
    </xf>
    <xf numFmtId="3" fontId="3" fillId="6" borderId="63" xfId="16" applyFont="1" applyBorder="1" applyAlignment="1">
      <alignment horizontal="center" vertical="top" wrapText="1"/>
      <protection locked="0"/>
    </xf>
    <xf numFmtId="3" fontId="3" fillId="6" borderId="64" xfId="16" applyFont="1" applyBorder="1" applyAlignment="1">
      <alignment horizontal="center" vertical="top" wrapText="1"/>
      <protection locked="0"/>
    </xf>
    <xf numFmtId="3" fontId="3" fillId="6" borderId="68" xfId="16" applyFont="1" applyBorder="1" applyAlignment="1">
      <alignment horizontal="center" vertical="top" wrapText="1"/>
      <protection locked="0"/>
    </xf>
    <xf numFmtId="3" fontId="3" fillId="6" borderId="23" xfId="16" applyFont="1" applyBorder="1" applyAlignment="1">
      <alignment horizontal="center" vertical="top" wrapText="1"/>
      <protection locked="0"/>
    </xf>
    <xf numFmtId="3" fontId="3" fillId="6" borderId="69" xfId="16" applyFont="1" applyBorder="1" applyAlignment="1">
      <alignment horizontal="center" vertical="top" wrapText="1"/>
      <protection locked="0"/>
    </xf>
    <xf numFmtId="0" fontId="41" fillId="3" borderId="18" xfId="3" applyFont="1" applyBorder="1" applyAlignment="1" applyProtection="1">
      <alignment horizontal="center" wrapText="1"/>
    </xf>
    <xf numFmtId="0" fontId="41" fillId="3" borderId="19" xfId="3" applyFont="1" applyBorder="1" applyAlignment="1" applyProtection="1">
      <alignment horizontal="center" wrapText="1"/>
    </xf>
    <xf numFmtId="0" fontId="3" fillId="14" borderId="32" xfId="4" applyFont="1" applyFill="1" applyBorder="1" applyAlignment="1" applyProtection="1">
      <alignment vertical="top" wrapText="1"/>
    </xf>
    <xf numFmtId="0" fontId="41" fillId="3" borderId="14" xfId="3" applyFont="1" applyBorder="1" applyAlignment="1" applyProtection="1">
      <alignment horizontal="center" wrapText="1"/>
    </xf>
    <xf numFmtId="0" fontId="41" fillId="3" borderId="15" xfId="3" applyFont="1" applyBorder="1" applyAlignment="1" applyProtection="1">
      <alignment horizontal="center" wrapText="1"/>
    </xf>
    <xf numFmtId="0" fontId="41" fillId="3" borderId="17" xfId="3" applyFont="1" applyBorder="1" applyAlignment="1" applyProtection="1">
      <alignment horizontal="center" wrapText="1"/>
    </xf>
    <xf numFmtId="0" fontId="41" fillId="3" borderId="0" xfId="3" applyFont="1" applyBorder="1" applyAlignment="1" applyProtection="1">
      <alignment horizontal="center" wrapText="1"/>
    </xf>
    <xf numFmtId="0" fontId="5" fillId="3" borderId="38" xfId="3" applyFont="1" applyBorder="1" applyAlignment="1" applyProtection="1">
      <alignment horizontal="center" vertical="center"/>
    </xf>
    <xf numFmtId="0" fontId="11" fillId="2" borderId="0" xfId="2" applyFont="1" applyAlignment="1" applyProtection="1">
      <alignment horizontal="left" vertical="center" wrapText="1"/>
    </xf>
    <xf numFmtId="0" fontId="3" fillId="14" borderId="27" xfId="4" applyFont="1" applyFill="1" applyBorder="1" applyAlignment="1" applyProtection="1">
      <alignment horizontal="center" vertical="top" wrapText="1"/>
      <protection hidden="1"/>
    </xf>
    <xf numFmtId="0" fontId="3" fillId="14" borderId="28" xfId="4" applyFont="1" applyFill="1" applyBorder="1" applyAlignment="1" applyProtection="1">
      <alignment horizontal="center" vertical="top" wrapText="1"/>
      <protection hidden="1"/>
    </xf>
    <xf numFmtId="0" fontId="3" fillId="14" borderId="33" xfId="4" applyFont="1" applyFill="1" applyBorder="1" applyAlignment="1" applyProtection="1">
      <alignment horizontal="center" vertical="top" wrapText="1"/>
      <protection hidden="1"/>
    </xf>
    <xf numFmtId="0" fontId="39" fillId="6" borderId="0" xfId="0" applyFont="1" applyFill="1" applyAlignment="1">
      <alignment horizontal="left" vertical="top" wrapText="1"/>
    </xf>
    <xf numFmtId="0" fontId="11" fillId="2" borderId="0" xfId="2" applyFont="1" applyAlignment="1" applyProtection="1">
      <alignment horizontal="left" wrapText="1"/>
    </xf>
    <xf numFmtId="0" fontId="52" fillId="12" borderId="73" xfId="0" applyFont="1" applyFill="1" applyBorder="1" applyAlignment="1">
      <alignment horizontal="left" vertical="center" wrapText="1"/>
    </xf>
    <xf numFmtId="0" fontId="52" fillId="12" borderId="74" xfId="0" applyFont="1" applyFill="1" applyBorder="1" applyAlignment="1">
      <alignment horizontal="left" vertical="center" wrapText="1"/>
    </xf>
    <xf numFmtId="0" fontId="52" fillId="0" borderId="71" xfId="0" applyFont="1" applyBorder="1" applyAlignment="1">
      <alignment horizontal="left" vertical="center" wrapText="1"/>
    </xf>
    <xf numFmtId="0" fontId="52" fillId="0" borderId="72" xfId="0" applyFont="1" applyBorder="1" applyAlignment="1">
      <alignment horizontal="left" vertical="center" wrapText="1"/>
    </xf>
    <xf numFmtId="0" fontId="52" fillId="0" borderId="70" xfId="0" applyFont="1" applyBorder="1" applyAlignment="1">
      <alignment horizontal="left" vertical="center" wrapText="1"/>
    </xf>
    <xf numFmtId="0" fontId="52" fillId="0" borderId="0" xfId="0" applyFont="1" applyAlignment="1">
      <alignment horizontal="left" vertical="center" wrapText="1"/>
    </xf>
    <xf numFmtId="0" fontId="51" fillId="3" borderId="80" xfId="3" applyFont="1" applyBorder="1" applyAlignment="1" applyProtection="1">
      <alignment horizontal="center" vertical="center" wrapText="1"/>
      <protection hidden="1"/>
    </xf>
    <xf numFmtId="0" fontId="51" fillId="3" borderId="33" xfId="3" applyFont="1" applyBorder="1" applyAlignment="1" applyProtection="1">
      <alignment horizontal="center" vertical="center" wrapText="1"/>
      <protection hidden="1"/>
    </xf>
    <xf numFmtId="0" fontId="53" fillId="7" borderId="76" xfId="0" applyFont="1" applyFill="1" applyBorder="1" applyAlignment="1" applyProtection="1">
      <alignment horizontal="center" wrapText="1"/>
      <protection hidden="1"/>
    </xf>
    <xf numFmtId="0" fontId="53" fillId="7" borderId="86" xfId="0" applyFont="1" applyFill="1" applyBorder="1" applyAlignment="1" applyProtection="1">
      <alignment horizontal="center" wrapText="1"/>
      <protection hidden="1"/>
    </xf>
    <xf numFmtId="0" fontId="53" fillId="7" borderId="87" xfId="0" applyFont="1" applyFill="1" applyBorder="1" applyAlignment="1" applyProtection="1">
      <alignment horizontal="center" wrapText="1"/>
      <protection hidden="1"/>
    </xf>
    <xf numFmtId="0" fontId="51" fillId="3" borderId="82" xfId="3" applyFont="1" applyBorder="1" applyAlignment="1" applyProtection="1">
      <alignment horizontal="center" vertical="center" wrapText="1"/>
      <protection hidden="1"/>
    </xf>
    <xf numFmtId="0" fontId="51" fillId="3" borderId="39" xfId="3" applyFont="1" applyBorder="1" applyAlignment="1" applyProtection="1">
      <alignment horizontal="center" vertical="center" wrapText="1"/>
      <protection hidden="1"/>
    </xf>
    <xf numFmtId="0" fontId="52" fillId="6" borderId="70" xfId="0" applyFont="1" applyFill="1" applyBorder="1" applyAlignment="1">
      <alignment horizontal="left" vertical="center" wrapText="1"/>
    </xf>
    <xf numFmtId="0" fontId="52" fillId="6" borderId="0" xfId="0" applyFont="1" applyFill="1" applyAlignment="1">
      <alignment horizontal="left" vertical="center" wrapText="1"/>
    </xf>
    <xf numFmtId="0" fontId="51" fillId="3" borderId="89" xfId="3" applyFont="1" applyBorder="1" applyAlignment="1" applyProtection="1">
      <alignment horizontal="left" vertical="center" wrapText="1"/>
      <protection hidden="1"/>
    </xf>
    <xf numFmtId="0" fontId="51" fillId="3" borderId="90" xfId="3" applyFont="1" applyBorder="1" applyAlignment="1" applyProtection="1">
      <alignment horizontal="left" vertical="center" wrapText="1"/>
      <protection hidden="1"/>
    </xf>
    <xf numFmtId="0" fontId="52" fillId="12" borderId="70" xfId="0" applyFont="1" applyFill="1" applyBorder="1" applyAlignment="1">
      <alignment horizontal="left" vertical="center" wrapText="1"/>
    </xf>
    <xf numFmtId="0" fontId="52" fillId="12" borderId="0" xfId="0" applyFont="1" applyFill="1" applyAlignment="1">
      <alignment horizontal="left" vertical="center" wrapText="1"/>
    </xf>
    <xf numFmtId="0" fontId="3" fillId="11" borderId="82" xfId="0" applyFont="1" applyFill="1" applyBorder="1" applyAlignment="1" applyProtection="1">
      <alignment horizontal="left" wrapText="1"/>
      <protection hidden="1"/>
    </xf>
    <xf numFmtId="0" fontId="3" fillId="11" borderId="4" xfId="0" applyFont="1" applyFill="1" applyBorder="1" applyAlignment="1" applyProtection="1">
      <alignment horizontal="left" wrapText="1"/>
      <protection hidden="1"/>
    </xf>
    <xf numFmtId="0" fontId="3" fillId="12" borderId="80" xfId="0" applyFont="1" applyFill="1" applyBorder="1" applyAlignment="1">
      <alignment horizontal="left" vertical="center" wrapText="1"/>
    </xf>
    <xf numFmtId="0" fontId="3" fillId="12" borderId="33" xfId="0" applyFont="1" applyFill="1" applyBorder="1" applyAlignment="1">
      <alignment horizontal="left" vertical="center" wrapText="1"/>
    </xf>
    <xf numFmtId="0" fontId="3" fillId="11" borderId="70" xfId="0" applyFont="1" applyFill="1" applyBorder="1" applyAlignment="1" applyProtection="1">
      <alignment horizontal="left" wrapText="1"/>
      <protection hidden="1"/>
    </xf>
    <xf numFmtId="0" fontId="3" fillId="11" borderId="0" xfId="0" applyFont="1" applyFill="1" applyAlignment="1" applyProtection="1">
      <alignment horizontal="left" wrapText="1"/>
      <protection hidden="1"/>
    </xf>
    <xf numFmtId="0" fontId="51" fillId="3" borderId="76" xfId="3" applyFont="1" applyBorder="1" applyAlignment="1" applyProtection="1">
      <alignment horizontal="center" vertical="center" wrapText="1"/>
      <protection hidden="1"/>
    </xf>
    <xf numFmtId="0" fontId="51" fillId="3" borderId="77" xfId="3" applyFont="1" applyBorder="1" applyAlignment="1" applyProtection="1">
      <alignment horizontal="center" vertical="center" wrapText="1"/>
      <protection hidden="1"/>
    </xf>
    <xf numFmtId="0" fontId="3" fillId="4" borderId="0" xfId="4" applyFont="1" applyAlignment="1" applyProtection="1">
      <alignment horizontal="center"/>
    </xf>
    <xf numFmtId="0" fontId="6" fillId="5" borderId="0" xfId="5" applyFont="1" applyAlignment="1" applyProtection="1">
      <alignment horizontal="center" vertical="center" textRotation="90"/>
      <protection hidden="1"/>
    </xf>
    <xf numFmtId="3" fontId="6" fillId="3" borderId="1" xfId="3" applyNumberFormat="1" applyBorder="1" applyAlignment="1" applyProtection="1">
      <alignment horizontal="center" vertical="center" wrapText="1"/>
    </xf>
    <xf numFmtId="3" fontId="6" fillId="3" borderId="27" xfId="3" applyNumberFormat="1" applyBorder="1" applyAlignment="1" applyProtection="1">
      <alignment horizontal="center" vertical="center" wrapText="1"/>
    </xf>
    <xf numFmtId="3" fontId="6" fillId="3" borderId="28" xfId="3" applyNumberFormat="1" applyBorder="1" applyAlignment="1" applyProtection="1">
      <alignment horizontal="center" vertical="center" wrapText="1"/>
    </xf>
    <xf numFmtId="3" fontId="6" fillId="3" borderId="33" xfId="3" applyNumberFormat="1" applyBorder="1" applyAlignment="1" applyProtection="1">
      <alignment horizontal="center" vertical="center" wrapText="1"/>
    </xf>
    <xf numFmtId="0" fontId="5" fillId="5" borderId="0" xfId="5" applyAlignment="1" applyProtection="1">
      <alignment horizontal="center" vertical="center" textRotation="90"/>
      <protection hidden="1"/>
    </xf>
    <xf numFmtId="0" fontId="21" fillId="2" borderId="0" xfId="2" applyFont="1" applyAlignment="1" applyProtection="1">
      <alignment horizontal="left" vertical="top" wrapText="1"/>
    </xf>
    <xf numFmtId="0" fontId="7" fillId="18" borderId="0" xfId="14" applyFill="1" applyAlignment="1" applyProtection="1">
      <alignment horizontal="center" wrapText="1"/>
    </xf>
    <xf numFmtId="0" fontId="22" fillId="6" borderId="0" xfId="12" applyFont="1" applyFill="1" applyAlignment="1">
      <alignment horizontal="center"/>
    </xf>
    <xf numFmtId="0" fontId="0" fillId="6" borderId="57" xfId="0" applyFill="1" applyBorder="1" applyAlignment="1">
      <alignment horizontal="center" vertical="center" textRotation="90"/>
    </xf>
    <xf numFmtId="0" fontId="0" fillId="6" borderId="58" xfId="0" applyFill="1" applyBorder="1" applyAlignment="1">
      <alignment horizontal="center" vertical="center" textRotation="90"/>
    </xf>
    <xf numFmtId="0" fontId="0" fillId="12" borderId="59" xfId="14" applyFont="1" applyFill="1" applyBorder="1" applyAlignment="1" applyProtection="1">
      <alignment horizontal="center" vertical="center" wrapText="1"/>
    </xf>
    <xf numFmtId="0" fontId="0" fillId="12" borderId="60" xfId="14" applyFont="1" applyFill="1" applyBorder="1" applyAlignment="1" applyProtection="1">
      <alignment horizontal="center" vertical="center" wrapText="1"/>
    </xf>
    <xf numFmtId="0" fontId="0" fillId="12" borderId="61" xfId="14" applyFont="1" applyFill="1" applyBorder="1" applyAlignment="1" applyProtection="1">
      <alignment horizontal="center" vertical="center" wrapText="1"/>
    </xf>
  </cellXfs>
  <cellStyles count="26">
    <cellStyle name="20 % - Accent2" xfId="4" builtinId="34" customBuiltin="1"/>
    <cellStyle name="20 % - Accent2 2" xfId="14" xr:uid="{00000000-0005-0000-0000-000001000000}"/>
    <cellStyle name="20% - Accent2 2" xfId="21" xr:uid="{00000000-0005-0000-0000-000002000000}"/>
    <cellStyle name="20% - Accent4 2" xfId="19" xr:uid="{00000000-0005-0000-0000-000003000000}"/>
    <cellStyle name="Accent1" xfId="2" builtinId="29"/>
    <cellStyle name="Accent1 2" xfId="13" xr:uid="{00000000-0005-0000-0000-000006000000}"/>
    <cellStyle name="Accent2" xfId="3" builtinId="33" customBuiltin="1"/>
    <cellStyle name="Accent2 2" xfId="15" xr:uid="{00000000-0005-0000-0000-000008000000}"/>
    <cellStyle name="Accent4" xfId="5" builtinId="41"/>
    <cellStyle name="Lien hypertexte" xfId="6" builtinId="8"/>
    <cellStyle name="Neutre" xfId="7" builtinId="28"/>
    <cellStyle name="Neutre 2" xfId="22" xr:uid="{00000000-0005-0000-0000-00000C000000}"/>
    <cellStyle name="Normal" xfId="0" builtinId="0" customBuiltin="1"/>
    <cellStyle name="Normal 2" xfId="12" xr:uid="{00000000-0005-0000-0000-00000E000000}"/>
    <cellStyle name="Normal 200" xfId="10" xr:uid="{00000000-0005-0000-0000-00000F000000}"/>
    <cellStyle name="Normal 3" xfId="11" xr:uid="{00000000-0005-0000-0000-000010000000}"/>
    <cellStyle name="Normal 4" xfId="25" xr:uid="{DCA2C596-5311-4A5B-A9BA-894F7899E994}"/>
    <cellStyle name="Percent 2" xfId="18" xr:uid="{00000000-0005-0000-0000-000011000000}"/>
    <cellStyle name="Pourcentage" xfId="1" builtinId="5"/>
    <cellStyle name="Pourcentage 2" xfId="24" xr:uid="{934A3B9F-A47A-4507-B92C-B4946E387834}"/>
    <cellStyle name="Standaard 3" xfId="9" xr:uid="{00000000-0005-0000-0000-000013000000}"/>
    <cellStyle name="Standaard_Balans IL-Glob. PLAU" xfId="8" xr:uid="{00000000-0005-0000-0000-000014000000}"/>
    <cellStyle name="Style 1" xfId="16" xr:uid="{00000000-0005-0000-0000-000015000000}"/>
    <cellStyle name="Style 1 2" xfId="20" xr:uid="{00000000-0005-0000-0000-000016000000}"/>
    <cellStyle name="Style 1 3" xfId="23" xr:uid="{00000000-0005-0000-0000-000017000000}"/>
    <cellStyle name="Style 2" xfId="17" xr:uid="{00000000-0005-0000-0000-000018000000}"/>
  </cellStyles>
  <dxfs count="1222">
    <dxf>
      <font>
        <b/>
        <i val="0"/>
        <color rgb="FF00B050"/>
      </font>
    </dxf>
    <dxf>
      <font>
        <color rgb="FFFF0000"/>
      </font>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63" Type="http://schemas.openxmlformats.org/officeDocument/2006/relationships/externalLink" Target="externalLinks/externalLink34.xml"/><Relationship Id="rId68" Type="http://schemas.openxmlformats.org/officeDocument/2006/relationships/externalLink" Target="externalLinks/externalLink39.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53" Type="http://schemas.openxmlformats.org/officeDocument/2006/relationships/externalLink" Target="externalLinks/externalLink24.xml"/><Relationship Id="rId58" Type="http://schemas.openxmlformats.org/officeDocument/2006/relationships/externalLink" Target="externalLinks/externalLink29.xml"/><Relationship Id="rId74" Type="http://schemas.openxmlformats.org/officeDocument/2006/relationships/externalLink" Target="externalLinks/externalLink45.xml"/><Relationship Id="rId79" Type="http://schemas.openxmlformats.org/officeDocument/2006/relationships/externalLink" Target="externalLinks/externalLink50.xml"/><Relationship Id="rId5" Type="http://schemas.openxmlformats.org/officeDocument/2006/relationships/worksheet" Target="worksheets/sheet5.xml"/><Relationship Id="rId61" Type="http://schemas.openxmlformats.org/officeDocument/2006/relationships/externalLink" Target="externalLinks/externalLink32.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externalLink" Target="externalLinks/externalLink27.xml"/><Relationship Id="rId64" Type="http://schemas.openxmlformats.org/officeDocument/2006/relationships/externalLink" Target="externalLinks/externalLink35.xml"/><Relationship Id="rId69" Type="http://schemas.openxmlformats.org/officeDocument/2006/relationships/externalLink" Target="externalLinks/externalLink40.xml"/><Relationship Id="rId77" Type="http://schemas.openxmlformats.org/officeDocument/2006/relationships/externalLink" Target="externalLinks/externalLink48.xml"/><Relationship Id="rId8" Type="http://schemas.openxmlformats.org/officeDocument/2006/relationships/worksheet" Target="worksheets/sheet8.xml"/><Relationship Id="rId51" Type="http://schemas.openxmlformats.org/officeDocument/2006/relationships/externalLink" Target="externalLinks/externalLink22.xml"/><Relationship Id="rId72" Type="http://schemas.openxmlformats.org/officeDocument/2006/relationships/externalLink" Target="externalLinks/externalLink43.xml"/><Relationship Id="rId80" Type="http://schemas.openxmlformats.org/officeDocument/2006/relationships/externalLink" Target="externalLinks/externalLink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59" Type="http://schemas.openxmlformats.org/officeDocument/2006/relationships/externalLink" Target="externalLinks/externalLink30.xml"/><Relationship Id="rId67" Type="http://schemas.openxmlformats.org/officeDocument/2006/relationships/externalLink" Target="externalLinks/externalLink38.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62" Type="http://schemas.openxmlformats.org/officeDocument/2006/relationships/externalLink" Target="externalLinks/externalLink33.xml"/><Relationship Id="rId70" Type="http://schemas.openxmlformats.org/officeDocument/2006/relationships/externalLink" Target="externalLinks/externalLink41.xml"/><Relationship Id="rId75" Type="http://schemas.openxmlformats.org/officeDocument/2006/relationships/externalLink" Target="externalLinks/externalLink46.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externalLink" Target="externalLinks/externalLink28.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 Id="rId60" Type="http://schemas.openxmlformats.org/officeDocument/2006/relationships/externalLink" Target="externalLinks/externalLink31.xml"/><Relationship Id="rId65" Type="http://schemas.openxmlformats.org/officeDocument/2006/relationships/externalLink" Target="externalLinks/externalLink36.xml"/><Relationship Id="rId73" Type="http://schemas.openxmlformats.org/officeDocument/2006/relationships/externalLink" Target="externalLinks/externalLink44.xml"/><Relationship Id="rId78" Type="http://schemas.openxmlformats.org/officeDocument/2006/relationships/externalLink" Target="externalLinks/externalLink49.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0.xml"/><Relationship Id="rId34" Type="http://schemas.openxmlformats.org/officeDocument/2006/relationships/externalLink" Target="externalLinks/externalLink5.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76" Type="http://schemas.openxmlformats.org/officeDocument/2006/relationships/externalLink" Target="externalLinks/externalLink47.xml"/><Relationship Id="rId7" Type="http://schemas.openxmlformats.org/officeDocument/2006/relationships/worksheet" Target="worksheets/sheet7.xml"/><Relationship Id="rId71" Type="http://schemas.openxmlformats.org/officeDocument/2006/relationships/externalLink" Target="externalLinks/externalLink4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66" Type="http://schemas.openxmlformats.org/officeDocument/2006/relationships/externalLink" Target="externalLinks/externalLink3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133351</xdr:rowOff>
    </xdr:from>
    <xdr:to>
      <xdr:col>1</xdr:col>
      <xdr:colOff>2190750</xdr:colOff>
      <xdr:row>5</xdr:row>
      <xdr:rowOff>25490</xdr:rowOff>
    </xdr:to>
    <xdr:pic>
      <xdr:nvPicPr>
        <xdr:cNvPr id="3" name="Image 2">
          <a:extLst>
            <a:ext uri="{FF2B5EF4-FFF2-40B4-BE49-F238E27FC236}">
              <a16:creationId xmlns:a16="http://schemas.microsoft.com/office/drawing/2014/main" id="{A33FF354-C862-41F1-8808-4F36AFF3D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1"/>
          <a:ext cx="2105025" cy="749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IL\BUDGET\Budget%20manuel\gvdb069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creg%20reporting%202004%20IE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08062009%20CREG\TEMP\creg%20reporting%202004%20IEH.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Q:\TEMP\creg%20reporting%202004%20IE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Acc&#232;s%20R&#233;seau%202003%20-%20Proposition%20Och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IL\BUDGET\Budget%20manuel\ThB_200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9%20Budget%20SM%20ORES\Budget%20SmartMetering%20-%2020161902%20REF.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ru-file-1.rolandberger.net\Projects\Users\matthias_vansteendam\AppData\Local\Microsoft\Windows\Temporary%20Internet%20Files\Content.Outlook\VTXYSFKA\Estimation%20budget%20Smart%20v0%20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WA003\Gou\PROMETHE\Redevance_Reseau\Milauvre\Tables%20diverses%20SIM\Tables%20Z%20-%20Wallonie\MIG%203.0\Tables%20Z%20version%20MIG3.0_ELE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06_0007\10_Fourniture_services_Corporate\35_Programme_Smart_Metering\01_Gestion_du_Programme\90_Business%20plan%20SM\2014%2008%20Review\2014.08.29%20BPSM-FLEF%20v7.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ta\04%20Smart%20Metering\06_Business%20case\Impacts%20tarifaires\2015%20BPSM-FLEF%20v8.0%20Secteur%20Vervier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RWA003\Gou\PROMETHE\Redevance_Reseau\Redevance%20de%20voirie%20gaz\2009\attribution%20tarif%20EAN%20exon&#233;r&#233;s%20version%20AFD.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4FBE4DDA\17a13%20-%20MODELE%20DE%20RAPPORT%20EX-POST%202016%20ELEC%20-%20VIERG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F022454\IT-020-F0.10_REF_Ressource%20Plan_YYYYMMDD_v00.00.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server\dpc\BROCHURES-GROUPE\PLANS-STRATEGIQUES\PMT-2001-2005\XYZtbl-PM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WINNT\Profiles\EAE041\Temporary%20Internet%20Files\OLK5\Projet%20PLAN%209-3%20Shor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iwgounf1\dos\PROMETHE\Redevance_Reseau\Red.%20Tr.%20-%20ex.%202003\RT%20-%20facturation%202003_10\GridFee_Wallonie%20re&#231;u%20011203%20de%20Horemans%20mise%20en%20colonnes%202003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vrcont01\serveur\F\Centers\OP\OP_EV\CREG\Dossier%202007\Nacalculatie\Nacalc20080215\Documents%20and%20Settings\htulpinck\Local%20Settings\Temporary%20Internet%20Files\OLK39B\Tariefvoorstel%20aansluitingen%202005"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Q:\ALG%20BUREAU%20DU%20PERSONNEL\STATISTIQUES%20HS%20DC%20(mensuel)\2010\Heures%20cumul&#233;es%20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20Tarification/103.%20R&#233;gulation%20tarifaire%202015-2016/1031.%20Propositions%20tarifaires/1031.11%20GRD%20PT2015-2016/ORES%20ELEC/CONTROLE%201/Contr&#244;le%20PT2015-2016%20-%20ORES%20ELEC%20GLOBAL.xlsm"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Lotissement%20Immeubles1"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OLD\OLD%20DATA_EP\SIBELGA\SIBELGA%202006\proposition%20tarifaire%202006\mod&#232;le%20de%20rapport\Rapport%20Elec%202006%20mod&#232;le%20de%20rapport%20budget%20approuv&#23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06_0048\04_Regulatory\02_Budget_Controle\2013.12%20R&#233;alit&#233;\MDR\ED%20-%20INTERLUX%20-%20MDR.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mathias_garny\AppData\Roaming\Microsoft\Excel\Business%20Plan_Options%20Strat&#233;giques_v00.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Q:\F\Centers\OP\OP_EV\CREG\Dossier%202007\Nacalculatie\Nacalc20080215\Documents%20and%20Settings\htulpinck\Local%20Settings\Temporary%20Internet%20Files\OLK39B\Tariefvoorstel%20aansluitingen%202005"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HMA\BUDGET\BUD99\BUD0699\BUD0699Q.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Startup" Target="611%20Gest/DataMgt/Objets%20analytiques%20SG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TEMP\gvdb06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Base%20de%20donn&#233;es%202012%20tarifs%202009-2012.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Q:\Organigramme\Organigrammes%20VOO%201802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ileserver\dpc\BROCHURES-GROUPE\PLANS-STRATEGIQUES\PIA\PMT\FICSGB7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Suivi_volume_ventes_2006\3_Compa_Budget_Reel\Olivier\01_CLIDIR\2006-01\Module_A_ElemFact_CLIDIR_V01_2006-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Y:\COMPTA\COMMON\UNBUNDLING-documents\Allocation%20des%20projets\Codificationssecteur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entral.fluxys.int\dfs\030%20Controlling\000%20Working%20Dir\020%20WD-JVI\Phoenix%20V3%202005\Info\Info%20exploitatio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ATA\Laboratoire_Modules\Christian\Facture_Acc&#232;s_2003\Module_Facturation_Acc&#232;s-2003_V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06_0050\16_Smart_Metering\01_Gestion_du_Programme\11_Suivi\28_Suivi%20Dossiers%202017\Dossier%20Finances\Smartside\ORES%20SMARTSIDE%20Suivi%20Facturation%20v3.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9F54647A\MDR_GD_Ex-post_2015_Secteur_C_ORES_Hainaut_Gaz.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06_0048\04_Regulatory\02_Budget_Controle\PT%202017\MDR%20Cwape%2015.03.2016\ED-Modle-de-rapport-pour-lintroduction-dune.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WINDOWS\TEMP\BW\Analyzer\Workbooks\Article%2018%20&amp;%2020-V09.12.201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140%20Project%20Support\002%20Administratie\001%20Ilse%20Laeremans\DIVERS\inv2004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MP\Bud2002ISDB.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COMPTA\EXCEL\Etudes%20&amp;%20B.P\Chantal\BUDGET\BUDGET%202004\Proposition%20avril%202004\Ideg%20AVRIL.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wp-p-cont01\CtxFolderRedirection\Users\nikolai.triffet\AppData\Local\Microsoft\Windows\Temporary%20Internet%20Files\Content.Outlook\KBM14V84\17c08%20-%20MDR%20ex-po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05%20Tarifs%20CREG\Elec\Calcul\Fichier%20sourc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6_0008\01_AM\03_Investiss\04_Tarifs_CREG\Elec\Working\Fichier%20source%20Elec.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Startup" Target="612%20CREG/Budget%202006/Budget%202006%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88">
          <cell r="I188">
            <v>1.6</v>
          </cell>
        </row>
      </sheetData>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row r="3">
          <cell r="E3" t="str">
            <v>budgetherziening:</v>
          </cell>
          <cell r="H3" t="str">
            <v>0699</v>
          </cell>
          <cell r="I3" t="str">
            <v>0699</v>
          </cell>
          <cell r="J3" t="str">
            <v>0699</v>
          </cell>
          <cell r="K3" t="str">
            <v>0499</v>
          </cell>
          <cell r="L3" t="str">
            <v>0699</v>
          </cell>
          <cell r="M3" t="str">
            <v>0699</v>
          </cell>
          <cell r="N3" t="str">
            <v>0499</v>
          </cell>
          <cell r="O3" t="str">
            <v xml:space="preserve">van </v>
          </cell>
        </row>
        <row r="4">
          <cell r="O4">
            <v>0</v>
          </cell>
        </row>
        <row r="5">
          <cell r="O5">
            <v>0</v>
          </cell>
        </row>
        <row r="6">
          <cell r="E6" t="str">
            <v>1.TRAVAUX IMPOSES PAR DES TIERS</v>
          </cell>
          <cell r="O6">
            <v>0</v>
          </cell>
        </row>
        <row r="7">
          <cell r="E7" t="str">
            <v>(EX- DETOURNEMENTS)</v>
          </cell>
        </row>
        <row r="9">
          <cell r="E9" t="str">
            <v>Divers</v>
          </cell>
        </row>
        <row r="10">
          <cell r="C10">
            <v>950021</v>
          </cell>
          <cell r="D10" t="str">
            <v xml:space="preserve">OV065 </v>
          </cell>
          <cell r="E10" t="str">
            <v>Gent/Kluizendok - fase 1</v>
          </cell>
          <cell r="F10" t="str">
            <v>BBe</v>
          </cell>
          <cell r="G10" t="str">
            <v>T46123</v>
          </cell>
          <cell r="H10">
            <v>24.5</v>
          </cell>
          <cell r="I10">
            <v>22.6</v>
          </cell>
          <cell r="J10">
            <v>23.4</v>
          </cell>
          <cell r="K10">
            <v>21.4</v>
          </cell>
          <cell r="L10">
            <v>1.9</v>
          </cell>
        </row>
        <row r="11">
          <cell r="C11">
            <v>960257</v>
          </cell>
          <cell r="D11" t="str">
            <v>AN0194</v>
          </cell>
          <cell r="E11" t="str">
            <v>Ruisbroek</v>
          </cell>
          <cell r="F11" t="str">
            <v>BBe</v>
          </cell>
          <cell r="G11" t="str">
            <v>T41573</v>
          </cell>
          <cell r="H11" t="str">
            <v>clôture</v>
          </cell>
          <cell r="I11">
            <v>4</v>
          </cell>
          <cell r="J11">
            <v>4</v>
          </cell>
          <cell r="K11">
            <v>1.7</v>
          </cell>
        </row>
        <row r="12">
          <cell r="C12">
            <v>960225</v>
          </cell>
          <cell r="D12" t="str">
            <v>OV086</v>
          </cell>
          <cell r="E12" t="str">
            <v>Oudenaarde Aquafin (DIT 387)</v>
          </cell>
          <cell r="F12" t="str">
            <v>BBe</v>
          </cell>
          <cell r="G12" t="str">
            <v>P98018</v>
          </cell>
          <cell r="H12">
            <v>1.4</v>
          </cell>
          <cell r="I12">
            <v>0.3</v>
          </cell>
          <cell r="J12">
            <v>0.3</v>
          </cell>
          <cell r="K12">
            <v>0.3</v>
          </cell>
          <cell r="L12">
            <v>1.1000000000000001</v>
          </cell>
        </row>
        <row r="13">
          <cell r="C13">
            <v>960031</v>
          </cell>
          <cell r="D13" t="str">
            <v>OV085</v>
          </cell>
          <cell r="E13" t="str">
            <v>Ronse Aquafin</v>
          </cell>
          <cell r="F13" t="str">
            <v>BBe</v>
          </cell>
          <cell r="G13" t="str">
            <v>T40143</v>
          </cell>
          <cell r="H13" t="str">
            <v>clôture</v>
          </cell>
          <cell r="I13">
            <v>10.4</v>
          </cell>
          <cell r="J13">
            <v>10.5</v>
          </cell>
          <cell r="K13">
            <v>0</v>
          </cell>
        </row>
        <row r="14">
          <cell r="E14" t="str">
            <v>Sibelco /Dessel : verplaatsen ontspanningscabine</v>
          </cell>
          <cell r="F14" t="str">
            <v>BBe</v>
          </cell>
          <cell r="G14" t="str">
            <v>P98172</v>
          </cell>
          <cell r="H14">
            <v>0.8</v>
          </cell>
          <cell r="I14">
            <v>0.3</v>
          </cell>
          <cell r="J14">
            <v>0.4</v>
          </cell>
          <cell r="K14">
            <v>0.3</v>
          </cell>
          <cell r="L14">
            <v>0.5</v>
          </cell>
        </row>
        <row r="15">
          <cell r="C15">
            <v>981855</v>
          </cell>
          <cell r="D15">
            <v>351290</v>
          </cell>
          <cell r="E15" t="str">
            <v>Houx : démontage Supports Pont SNCB (PA5106) (DIT 324)</v>
          </cell>
          <cell r="F15" t="str">
            <v>DV</v>
          </cell>
          <cell r="G15" t="str">
            <v>P98237</v>
          </cell>
          <cell r="H15">
            <v>1.4</v>
          </cell>
          <cell r="I15">
            <v>0</v>
          </cell>
          <cell r="J15">
            <v>0</v>
          </cell>
          <cell r="K15">
            <v>0</v>
          </cell>
          <cell r="L15">
            <v>1.3</v>
          </cell>
          <cell r="M15">
            <v>0.1</v>
          </cell>
          <cell r="N15">
            <v>36281</v>
          </cell>
        </row>
        <row r="16">
          <cell r="D16" t="str">
            <v>HA317</v>
          </cell>
          <cell r="E16" t="str">
            <v>Auvelais: détournement de 2 conduites</v>
          </cell>
          <cell r="F16" t="str">
            <v>FBer</v>
          </cell>
          <cell r="G16" t="str">
            <v>P98127</v>
          </cell>
          <cell r="H16">
            <v>2.9</v>
          </cell>
          <cell r="I16">
            <v>0</v>
          </cell>
          <cell r="J16">
            <v>1</v>
          </cell>
          <cell r="K16">
            <v>0</v>
          </cell>
          <cell r="L16">
            <v>2.9</v>
          </cell>
        </row>
        <row r="17">
          <cell r="C17">
            <v>981857</v>
          </cell>
          <cell r="D17" t="str">
            <v>NA071</v>
          </cell>
          <cell r="E17" t="str">
            <v>Gembloux : détournement pour MET (DIT 327)</v>
          </cell>
          <cell r="F17" t="str">
            <v>FBer</v>
          </cell>
          <cell r="G17" t="str">
            <v>P98197</v>
          </cell>
          <cell r="H17">
            <v>12.5</v>
          </cell>
          <cell r="I17">
            <v>10</v>
          </cell>
          <cell r="J17">
            <v>11.5</v>
          </cell>
          <cell r="K17">
            <v>10</v>
          </cell>
          <cell r="L17">
            <v>2.5</v>
          </cell>
        </row>
        <row r="18">
          <cell r="C18">
            <v>991724</v>
          </cell>
          <cell r="D18" t="str">
            <v>NA0055</v>
          </cell>
          <cell r="E18" t="str">
            <v>Fontaine L'Evêque: détournement 2 conduites pour IGRETEC</v>
          </cell>
          <cell r="F18" t="str">
            <v>GDu</v>
          </cell>
          <cell r="G18" t="str">
            <v>P40014</v>
          </cell>
          <cell r="H18">
            <v>1.3</v>
          </cell>
          <cell r="I18">
            <v>0</v>
          </cell>
          <cell r="J18">
            <v>0.2</v>
          </cell>
          <cell r="K18">
            <v>0</v>
          </cell>
          <cell r="L18">
            <v>1.2</v>
          </cell>
          <cell r="M18">
            <v>0.1</v>
          </cell>
          <cell r="N18">
            <v>36280</v>
          </cell>
        </row>
        <row r="19">
          <cell r="C19">
            <v>950011</v>
          </cell>
          <cell r="D19" t="str">
            <v>HA0151</v>
          </cell>
          <cell r="E19" t="str">
            <v>Tamines / Lambusart phase 2 (DIT 386)</v>
          </cell>
          <cell r="F19" t="str">
            <v>OC</v>
          </cell>
          <cell r="G19" t="str">
            <v>P98142</v>
          </cell>
          <cell r="H19">
            <v>26</v>
          </cell>
          <cell r="I19">
            <v>0.5</v>
          </cell>
          <cell r="J19">
            <v>0.5</v>
          </cell>
          <cell r="K19">
            <v>0.5</v>
          </cell>
          <cell r="L19">
            <v>25</v>
          </cell>
          <cell r="M19">
            <v>0.5</v>
          </cell>
        </row>
        <row r="20">
          <cell r="D20" t="str">
            <v>HA230</v>
          </cell>
          <cell r="E20" t="str">
            <v>Fleurus : détournement pour SNCB (DIT 318)</v>
          </cell>
          <cell r="F20" t="str">
            <v>OC</v>
          </cell>
          <cell r="G20" t="str">
            <v>P98192</v>
          </cell>
          <cell r="H20">
            <v>2.6</v>
          </cell>
          <cell r="I20">
            <v>0</v>
          </cell>
          <cell r="J20">
            <v>0.1</v>
          </cell>
          <cell r="K20">
            <v>0</v>
          </cell>
          <cell r="L20">
            <v>2.6</v>
          </cell>
          <cell r="N20">
            <v>36341</v>
          </cell>
        </row>
        <row r="21">
          <cell r="C21">
            <v>970054</v>
          </cell>
          <cell r="D21" t="str">
            <v>OV087</v>
          </cell>
          <cell r="E21" t="str">
            <v>Destelbergen</v>
          </cell>
          <cell r="F21" t="str">
            <v>WCo</v>
          </cell>
          <cell r="H21" t="str">
            <v>PM</v>
          </cell>
          <cell r="I21">
            <v>0</v>
          </cell>
        </row>
        <row r="22">
          <cell r="C22" t="str">
            <v>DIT430</v>
          </cell>
          <cell r="D22" t="str">
            <v>OV0205</v>
          </cell>
          <cell r="E22" t="str">
            <v>Merelbeke : Hundelgemsesteenweg</v>
          </cell>
          <cell r="F22" t="str">
            <v>WCO</v>
          </cell>
          <cell r="G22" t="str">
            <v>P40077</v>
          </cell>
          <cell r="H22">
            <v>9.5</v>
          </cell>
          <cell r="I22">
            <v>0</v>
          </cell>
          <cell r="J22">
            <v>0</v>
          </cell>
          <cell r="K22">
            <v>0</v>
          </cell>
          <cell r="L22">
            <v>9.5</v>
          </cell>
          <cell r="N22">
            <v>36356</v>
          </cell>
        </row>
        <row r="23">
          <cell r="E23" t="str">
            <v>Genk Ford Werke : omlegging leiding</v>
          </cell>
          <cell r="F23" t="str">
            <v>WCo</v>
          </cell>
          <cell r="G23" t="str">
            <v>P40088</v>
          </cell>
          <cell r="H23">
            <v>4.5999999999999996</v>
          </cell>
          <cell r="I23">
            <v>0</v>
          </cell>
          <cell r="J23">
            <v>0</v>
          </cell>
          <cell r="K23">
            <v>0</v>
          </cell>
          <cell r="L23">
            <v>4.2</v>
          </cell>
          <cell r="M23">
            <v>0.4</v>
          </cell>
          <cell r="N23">
            <v>36371</v>
          </cell>
        </row>
        <row r="24">
          <cell r="C24">
            <v>950021</v>
          </cell>
          <cell r="D24" t="str">
            <v xml:space="preserve">OV065 </v>
          </cell>
          <cell r="E24" t="str">
            <v>Gent/Kluizendok - fase 2</v>
          </cell>
          <cell r="F24" t="str">
            <v>WVe</v>
          </cell>
          <cell r="G24" t="str">
            <v>P98228</v>
          </cell>
          <cell r="H24">
            <v>17.3</v>
          </cell>
          <cell r="I24">
            <v>0</v>
          </cell>
          <cell r="J24">
            <v>0</v>
          </cell>
          <cell r="M24">
            <v>17.3</v>
          </cell>
        </row>
        <row r="25">
          <cell r="D25" t="str">
            <v>ZI3501</v>
          </cell>
          <cell r="E25" t="str">
            <v>Grensmaasproject</v>
          </cell>
          <cell r="F25" t="str">
            <v>WVe</v>
          </cell>
          <cell r="G25" t="str">
            <v>P98046</v>
          </cell>
          <cell r="H25">
            <v>1</v>
          </cell>
          <cell r="I25">
            <v>0.2</v>
          </cell>
          <cell r="J25">
            <v>0.2</v>
          </cell>
          <cell r="K25">
            <v>0.2</v>
          </cell>
          <cell r="L25">
            <v>0.3</v>
          </cell>
          <cell r="M25">
            <v>0.5</v>
          </cell>
        </row>
        <row r="26">
          <cell r="C26">
            <v>980227</v>
          </cell>
          <cell r="D26" t="str">
            <v>AN0201</v>
          </cell>
          <cell r="E26" t="str">
            <v>Zwijndrecht : détournement pour travaux Blancefloerlaan</v>
          </cell>
          <cell r="F26" t="str">
            <v>PVEs</v>
          </cell>
          <cell r="G26" t="str">
            <v>P98227</v>
          </cell>
          <cell r="H26" t="str">
            <v>annulé</v>
          </cell>
          <cell r="I26">
            <v>0</v>
          </cell>
          <cell r="J26">
            <v>0</v>
          </cell>
          <cell r="K26">
            <v>0</v>
          </cell>
        </row>
        <row r="27">
          <cell r="D27" t="str">
            <v>OV0221</v>
          </cell>
          <cell r="E27" t="str">
            <v>Beveren-Waas : plaatsen 2 zinkers</v>
          </cell>
          <cell r="F27" t="str">
            <v>RJ</v>
          </cell>
          <cell r="H27">
            <v>1.6</v>
          </cell>
          <cell r="M27">
            <v>1.6</v>
          </cell>
        </row>
        <row r="29">
          <cell r="E29" t="str">
            <v>Anderlecht Metro</v>
          </cell>
        </row>
        <row r="30">
          <cell r="C30">
            <v>970138</v>
          </cell>
          <cell r="E30" t="str">
            <v xml:space="preserve"> - Phase 1 : Détournement Bizet </v>
          </cell>
          <cell r="F30" t="str">
            <v>PVEs</v>
          </cell>
          <cell r="G30" t="str">
            <v>P97249</v>
          </cell>
          <cell r="H30">
            <v>6.9</v>
          </cell>
          <cell r="I30">
            <v>4.5999999999999996</v>
          </cell>
          <cell r="J30">
            <v>5.4</v>
          </cell>
          <cell r="K30">
            <v>4.5999999999999996</v>
          </cell>
          <cell r="L30">
            <v>2.2999999999999998</v>
          </cell>
        </row>
        <row r="31">
          <cell r="C31">
            <v>970138</v>
          </cell>
          <cell r="E31" t="str">
            <v xml:space="preserve"> - Phase 2 : Détournement ring</v>
          </cell>
          <cell r="F31" t="str">
            <v>PVEs</v>
          </cell>
          <cell r="G31" t="str">
            <v>P97250</v>
          </cell>
          <cell r="H31">
            <v>8.6999999999999993</v>
          </cell>
          <cell r="I31">
            <v>0</v>
          </cell>
          <cell r="J31">
            <v>0</v>
          </cell>
          <cell r="K31">
            <v>0</v>
          </cell>
          <cell r="L31">
            <v>8.6999999999999993</v>
          </cell>
        </row>
        <row r="33">
          <cell r="C33">
            <v>0</v>
          </cell>
          <cell r="E33" t="str">
            <v>TGV</v>
          </cell>
        </row>
        <row r="34">
          <cell r="C34">
            <v>950009</v>
          </cell>
          <cell r="D34" t="str">
            <v>BR132</v>
          </cell>
          <cell r="E34" t="str">
            <v>Diegem - détournement TGV</v>
          </cell>
          <cell r="F34" t="str">
            <v>BBe</v>
          </cell>
          <cell r="G34" t="str">
            <v>T41183</v>
          </cell>
          <cell r="H34" t="str">
            <v>clôture</v>
          </cell>
          <cell r="I34">
            <v>6.9</v>
          </cell>
          <cell r="J34">
            <v>6.9</v>
          </cell>
          <cell r="K34">
            <v>5.9</v>
          </cell>
          <cell r="L34">
            <v>2.1</v>
          </cell>
        </row>
        <row r="35">
          <cell r="C35">
            <v>980128</v>
          </cell>
          <cell r="D35" t="str">
            <v>LG038</v>
          </cell>
          <cell r="E35" t="str">
            <v>Voroux : pose de protections en béton - TGV (DIT 310)</v>
          </cell>
          <cell r="F35" t="str">
            <v>BBe</v>
          </cell>
          <cell r="G35" t="str">
            <v>P98128</v>
          </cell>
          <cell r="H35">
            <v>1</v>
          </cell>
          <cell r="I35">
            <v>0.8</v>
          </cell>
          <cell r="J35">
            <v>0.8</v>
          </cell>
          <cell r="K35">
            <v>0.8</v>
          </cell>
          <cell r="L35">
            <v>0.2</v>
          </cell>
        </row>
        <row r="36">
          <cell r="C36">
            <v>950006</v>
          </cell>
          <cell r="D36" t="str">
            <v>BR129</v>
          </cell>
          <cell r="E36" t="str">
            <v>Landen - détournement TGV</v>
          </cell>
          <cell r="F36" t="str">
            <v>OC</v>
          </cell>
          <cell r="G36" t="str">
            <v>P98132</v>
          </cell>
          <cell r="H36">
            <v>3.5</v>
          </cell>
          <cell r="I36">
            <v>0</v>
          </cell>
          <cell r="J36">
            <v>0</v>
          </cell>
          <cell r="K36">
            <v>0</v>
          </cell>
          <cell r="L36">
            <v>3.5</v>
          </cell>
        </row>
        <row r="37">
          <cell r="C37">
            <v>950005</v>
          </cell>
          <cell r="D37" t="str">
            <v>BR128</v>
          </cell>
          <cell r="E37" t="str">
            <v>Orp - Jauche - pose de protection en béton - TGV</v>
          </cell>
          <cell r="F37" t="str">
            <v>OC</v>
          </cell>
          <cell r="G37" t="str">
            <v>P98131</v>
          </cell>
          <cell r="H37">
            <v>0.7</v>
          </cell>
          <cell r="I37">
            <v>0</v>
          </cell>
          <cell r="J37">
            <v>0</v>
          </cell>
          <cell r="K37">
            <v>0</v>
          </cell>
          <cell r="L37">
            <v>0.7</v>
          </cell>
          <cell r="N37">
            <v>36403</v>
          </cell>
        </row>
        <row r="38">
          <cell r="C38">
            <v>950008</v>
          </cell>
          <cell r="D38" t="str">
            <v>BR131</v>
          </cell>
          <cell r="E38" t="str">
            <v>Wilsele - détournement - TGV</v>
          </cell>
          <cell r="F38" t="str">
            <v>OC</v>
          </cell>
          <cell r="G38" t="str">
            <v>P98133</v>
          </cell>
          <cell r="H38">
            <v>7.6</v>
          </cell>
          <cell r="I38">
            <v>0</v>
          </cell>
          <cell r="J38">
            <v>0</v>
          </cell>
          <cell r="K38">
            <v>0</v>
          </cell>
          <cell r="L38">
            <v>7.6</v>
          </cell>
        </row>
        <row r="39">
          <cell r="C39">
            <v>950019</v>
          </cell>
          <cell r="D39" t="str">
            <v>LG098</v>
          </cell>
          <cell r="E39" t="str">
            <v>Fexhe-haut-Clocher - Protection conduite (DIT 389)</v>
          </cell>
          <cell r="F39" t="str">
            <v>PVES</v>
          </cell>
          <cell r="G39" t="str">
            <v>P98135</v>
          </cell>
          <cell r="H39">
            <v>3.1</v>
          </cell>
          <cell r="I39">
            <v>0.1</v>
          </cell>
          <cell r="J39">
            <v>0.5</v>
          </cell>
          <cell r="K39">
            <v>0.1</v>
          </cell>
          <cell r="L39">
            <v>3</v>
          </cell>
        </row>
        <row r="40">
          <cell r="C40">
            <v>970139</v>
          </cell>
          <cell r="D40" t="str">
            <v>AN0202</v>
          </cell>
          <cell r="E40" t="str">
            <v>Antwerpen HSL Kapelsesettenweg - TGV (DIT 303)</v>
          </cell>
          <cell r="F40" t="str">
            <v>WVe</v>
          </cell>
          <cell r="G40" t="str">
            <v>P98183</v>
          </cell>
          <cell r="H40">
            <v>2.5</v>
          </cell>
          <cell r="I40">
            <v>0</v>
          </cell>
          <cell r="J40">
            <v>0</v>
          </cell>
          <cell r="K40">
            <v>0</v>
          </cell>
          <cell r="L40">
            <v>2</v>
          </cell>
          <cell r="M40">
            <v>0.5</v>
          </cell>
          <cell r="N40" t="str">
            <v>okt 1999</v>
          </cell>
        </row>
        <row r="41">
          <cell r="E41" t="str">
            <v>Brasschaat: Plaatsen bescherming leiding</v>
          </cell>
          <cell r="F41" t="str">
            <v>WVe</v>
          </cell>
          <cell r="G41" t="str">
            <v>P40085</v>
          </cell>
          <cell r="H41">
            <v>1</v>
          </cell>
          <cell r="I41">
            <v>0</v>
          </cell>
          <cell r="J41">
            <v>0</v>
          </cell>
          <cell r="K41">
            <v>0</v>
          </cell>
          <cell r="L41">
            <v>0.5</v>
          </cell>
          <cell r="M41">
            <v>0.5</v>
          </cell>
          <cell r="N41">
            <v>36525</v>
          </cell>
        </row>
        <row r="42">
          <cell r="E42" t="str">
            <v>Ekeren:Plaatsen bescherming leiding</v>
          </cell>
          <cell r="F42" t="str">
            <v>WVe</v>
          </cell>
          <cell r="G42" t="str">
            <v>P40086</v>
          </cell>
          <cell r="H42">
            <v>1</v>
          </cell>
          <cell r="I42">
            <v>0</v>
          </cell>
          <cell r="J42">
            <v>0</v>
          </cell>
          <cell r="K42">
            <v>0</v>
          </cell>
          <cell r="L42">
            <v>0.5</v>
          </cell>
          <cell r="M42">
            <v>0.5</v>
          </cell>
          <cell r="N42">
            <v>36525</v>
          </cell>
        </row>
        <row r="43">
          <cell r="C43">
            <v>950010</v>
          </cell>
          <cell r="D43" t="str">
            <v>BR134</v>
          </cell>
          <cell r="E43" t="str">
            <v>Erps - Kwerps - détournement TGV (DIT 306)</v>
          </cell>
          <cell r="F43" t="str">
            <v>WVe</v>
          </cell>
          <cell r="G43" t="str">
            <v>P98134</v>
          </cell>
          <cell r="H43">
            <v>2.8</v>
          </cell>
          <cell r="I43">
            <v>0</v>
          </cell>
          <cell r="J43">
            <v>0</v>
          </cell>
          <cell r="K43">
            <v>0</v>
          </cell>
          <cell r="M43">
            <v>2.8</v>
          </cell>
        </row>
        <row r="44">
          <cell r="C44">
            <v>950004</v>
          </cell>
          <cell r="D44" t="str">
            <v>BR127</v>
          </cell>
          <cell r="E44" t="str">
            <v>Kortenberg - détournement TGV (DIT 304)</v>
          </cell>
          <cell r="F44" t="str">
            <v>WVe</v>
          </cell>
          <cell r="G44" t="str">
            <v>P98130</v>
          </cell>
          <cell r="H44">
            <v>5</v>
          </cell>
          <cell r="I44">
            <v>0</v>
          </cell>
          <cell r="J44">
            <v>0</v>
          </cell>
          <cell r="K44">
            <v>0</v>
          </cell>
          <cell r="M44">
            <v>5</v>
          </cell>
        </row>
        <row r="45">
          <cell r="C45">
            <v>970087</v>
          </cell>
          <cell r="D45" t="str">
            <v>LG088</v>
          </cell>
          <cell r="E45" t="str">
            <v>Vaux-sous-Chèvremont - TGV</v>
          </cell>
          <cell r="F45" t="str">
            <v>OC</v>
          </cell>
          <cell r="G45" t="str">
            <v>P98136</v>
          </cell>
          <cell r="H45">
            <v>11.3</v>
          </cell>
          <cell r="I45">
            <v>0</v>
          </cell>
          <cell r="J45">
            <v>0</v>
          </cell>
          <cell r="K45">
            <v>0</v>
          </cell>
          <cell r="M45">
            <v>11.3</v>
          </cell>
        </row>
        <row r="46">
          <cell r="C46">
            <v>950003</v>
          </cell>
          <cell r="D46" t="str">
            <v>BR126</v>
          </cell>
          <cell r="E46" t="str">
            <v>Veltem : plaatsen bijkomende beschermingen - TGV</v>
          </cell>
          <cell r="F46" t="str">
            <v>WVe</v>
          </cell>
          <cell r="G46" t="str">
            <v>P98129</v>
          </cell>
          <cell r="H46">
            <v>1</v>
          </cell>
          <cell r="I46">
            <v>0</v>
          </cell>
          <cell r="J46">
            <v>0</v>
          </cell>
          <cell r="K46">
            <v>0</v>
          </cell>
          <cell r="M46">
            <v>1</v>
          </cell>
        </row>
        <row r="47">
          <cell r="C47" t="str">
            <v>DIT 440</v>
          </cell>
          <cell r="D47" t="str">
            <v>AN224</v>
          </cell>
          <cell r="E47" t="str">
            <v>Loenhout : Omlegging voor HSL - Brussel - Antwerpen</v>
          </cell>
          <cell r="F47" t="str">
            <v>WVe</v>
          </cell>
          <cell r="G47" t="str">
            <v>P40081</v>
          </cell>
          <cell r="H47">
            <v>5.2</v>
          </cell>
          <cell r="I47">
            <v>0</v>
          </cell>
          <cell r="J47">
            <v>0</v>
          </cell>
          <cell r="K47">
            <v>0</v>
          </cell>
          <cell r="M47">
            <v>5.2</v>
          </cell>
        </row>
        <row r="48">
          <cell r="C48">
            <v>0</v>
          </cell>
          <cell r="E48" t="str">
            <v>Provision pour TGV BXL-Liège &amp; A'pen-NDL</v>
          </cell>
          <cell r="F48" t="str">
            <v>WVe</v>
          </cell>
          <cell r="G48" t="str">
            <v>R20008</v>
          </cell>
          <cell r="H48" t="str">
            <v>clôture</v>
          </cell>
          <cell r="K48">
            <v>0</v>
          </cell>
        </row>
        <row r="50">
          <cell r="C50">
            <v>0</v>
          </cell>
          <cell r="E50" t="str">
            <v>Réserve</v>
          </cell>
          <cell r="F50" t="str">
            <v>HMA</v>
          </cell>
          <cell r="G50" t="str">
            <v>R20010</v>
          </cell>
          <cell r="H50" t="str">
            <v>0</v>
          </cell>
          <cell r="K50">
            <v>0</v>
          </cell>
          <cell r="L50">
            <v>0</v>
          </cell>
        </row>
        <row r="53">
          <cell r="E53" t="str">
            <v>TOTAL 1. TRAV. IMPOSES PAR DES TIERS :</v>
          </cell>
          <cell r="H53">
            <v>168.7</v>
          </cell>
          <cell r="I53">
            <v>60.7</v>
          </cell>
          <cell r="J53">
            <v>65.7</v>
          </cell>
          <cell r="K53">
            <v>45.800000000000004</v>
          </cell>
          <cell r="L53">
            <v>84.1</v>
          </cell>
          <cell r="M53">
            <v>47.300000000000011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
      <sheetName val="F. de travail"/>
      <sheetName val="F. de contrôle"/>
      <sheetName val="Rens. divers"/>
      <sheetName val="CREG reporting"/>
      <sheetName val="BILAN"/>
      <sheetName val="RESULTATS"/>
    </sheetNames>
    <sheetDataSet>
      <sheetData sheetId="0">
        <row r="1">
          <cell r="A1">
            <v>37200000</v>
          </cell>
          <cell r="B1">
            <v>3504347.92</v>
          </cell>
        </row>
        <row r="2">
          <cell r="A2">
            <v>40020000</v>
          </cell>
          <cell r="B2">
            <v>13740.12</v>
          </cell>
        </row>
        <row r="3">
          <cell r="A3">
            <v>40040000</v>
          </cell>
          <cell r="B3">
            <v>10339083.02</v>
          </cell>
        </row>
        <row r="4">
          <cell r="A4">
            <v>40040100</v>
          </cell>
          <cell r="B4">
            <v>1046468.05</v>
          </cell>
        </row>
        <row r="5">
          <cell r="A5">
            <v>40040200</v>
          </cell>
          <cell r="B5">
            <v>167710.87</v>
          </cell>
        </row>
        <row r="6">
          <cell r="A6">
            <v>40040300</v>
          </cell>
          <cell r="B6">
            <v>92969.45</v>
          </cell>
        </row>
        <row r="7">
          <cell r="A7">
            <v>40041200</v>
          </cell>
          <cell r="B7">
            <v>-178674.59</v>
          </cell>
        </row>
        <row r="8">
          <cell r="A8">
            <v>40080000</v>
          </cell>
          <cell r="B8">
            <v>195617.79</v>
          </cell>
        </row>
        <row r="9">
          <cell r="A9">
            <v>40400000</v>
          </cell>
          <cell r="B9">
            <v>10479226.51</v>
          </cell>
        </row>
        <row r="10">
          <cell r="A10">
            <v>40740000</v>
          </cell>
          <cell r="B10">
            <v>201400.07</v>
          </cell>
        </row>
        <row r="11">
          <cell r="A11">
            <v>40940000</v>
          </cell>
          <cell r="B11">
            <v>-193105.43</v>
          </cell>
        </row>
        <row r="12">
          <cell r="A12">
            <v>41613001</v>
          </cell>
          <cell r="B12">
            <v>-77997140.319999993</v>
          </cell>
        </row>
        <row r="13">
          <cell r="A13">
            <v>41613002</v>
          </cell>
          <cell r="B13">
            <v>78958591.900000006</v>
          </cell>
        </row>
        <row r="14">
          <cell r="A14">
            <v>41691000</v>
          </cell>
          <cell r="B14">
            <v>-20701.23</v>
          </cell>
        </row>
        <row r="15">
          <cell r="A15">
            <v>41691001</v>
          </cell>
          <cell r="B15">
            <v>363612.79</v>
          </cell>
        </row>
        <row r="16">
          <cell r="A16">
            <v>49019000</v>
          </cell>
          <cell r="B16">
            <v>5357.71</v>
          </cell>
        </row>
        <row r="17">
          <cell r="A17">
            <v>49020200</v>
          </cell>
          <cell r="B17">
            <v>45801056.939999998</v>
          </cell>
        </row>
        <row r="18">
          <cell r="A18">
            <v>49020300</v>
          </cell>
          <cell r="B18">
            <v>1795392.63</v>
          </cell>
        </row>
        <row r="19">
          <cell r="A19">
            <v>49021000</v>
          </cell>
          <cell r="B19">
            <v>408053.76000000001</v>
          </cell>
        </row>
        <row r="20">
          <cell r="A20">
            <v>42302000</v>
          </cell>
          <cell r="B20">
            <v>-9280000</v>
          </cell>
        </row>
        <row r="21">
          <cell r="A21">
            <v>44000000</v>
          </cell>
          <cell r="B21">
            <v>-522182.67</v>
          </cell>
        </row>
        <row r="22">
          <cell r="A22">
            <v>44400300</v>
          </cell>
          <cell r="B22">
            <v>-8208795.75</v>
          </cell>
        </row>
        <row r="23">
          <cell r="A23">
            <v>44490000</v>
          </cell>
          <cell r="B23">
            <v>1136227.55</v>
          </cell>
        </row>
        <row r="24">
          <cell r="A24">
            <v>45101900</v>
          </cell>
          <cell r="B24">
            <v>-913533.22</v>
          </cell>
        </row>
        <row r="25">
          <cell r="A25">
            <v>45320000</v>
          </cell>
          <cell r="B25">
            <v>-3241105</v>
          </cell>
        </row>
        <row r="26">
          <cell r="A26">
            <v>46112000</v>
          </cell>
          <cell r="B26">
            <v>-93789.02</v>
          </cell>
        </row>
        <row r="27">
          <cell r="A27">
            <v>46120000</v>
          </cell>
          <cell r="B27">
            <v>-664006.71</v>
          </cell>
        </row>
        <row r="28">
          <cell r="A28">
            <v>46162000</v>
          </cell>
          <cell r="B28">
            <v>-1197109.04</v>
          </cell>
        </row>
        <row r="29">
          <cell r="A29">
            <v>47100000</v>
          </cell>
          <cell r="B29">
            <v>-20875.669999999998</v>
          </cell>
        </row>
        <row r="30">
          <cell r="A30">
            <v>47101000</v>
          </cell>
          <cell r="B30">
            <v>-28022706.07</v>
          </cell>
        </row>
        <row r="31">
          <cell r="A31">
            <v>47103000</v>
          </cell>
          <cell r="B31">
            <v>-15877768.73</v>
          </cell>
        </row>
        <row r="32">
          <cell r="A32">
            <v>47111000</v>
          </cell>
          <cell r="B32">
            <v>22784643</v>
          </cell>
        </row>
        <row r="33">
          <cell r="A33">
            <v>47113000</v>
          </cell>
          <cell r="B33">
            <v>12964420</v>
          </cell>
        </row>
        <row r="34">
          <cell r="A34">
            <v>47300000</v>
          </cell>
          <cell r="B34">
            <v>-1135257.8700000001</v>
          </cell>
        </row>
        <row r="35">
          <cell r="A35">
            <v>48996900</v>
          </cell>
          <cell r="B35">
            <v>-41831.17</v>
          </cell>
        </row>
        <row r="36">
          <cell r="A36">
            <v>48999999</v>
          </cell>
          <cell r="B36">
            <v>-2478.9499999999998</v>
          </cell>
        </row>
        <row r="37">
          <cell r="A37">
            <v>49019991</v>
          </cell>
          <cell r="B37">
            <v>-0.01</v>
          </cell>
        </row>
        <row r="38">
          <cell r="A38">
            <v>49211400</v>
          </cell>
          <cell r="B38">
            <v>-123041.31</v>
          </cell>
        </row>
        <row r="39">
          <cell r="A39">
            <v>49211900</v>
          </cell>
          <cell r="B39">
            <v>-174583.34</v>
          </cell>
        </row>
        <row r="40">
          <cell r="A40">
            <v>49248000</v>
          </cell>
          <cell r="B40">
            <v>-12.58</v>
          </cell>
        </row>
        <row r="41">
          <cell r="A41">
            <v>49250100</v>
          </cell>
          <cell r="B41">
            <v>-321644.94</v>
          </cell>
        </row>
        <row r="42">
          <cell r="A42">
            <v>49342100</v>
          </cell>
          <cell r="B42">
            <v>-868858.64</v>
          </cell>
        </row>
        <row r="43">
          <cell r="A43">
            <v>49349000</v>
          </cell>
          <cell r="B43">
            <v>-365063.5</v>
          </cell>
        </row>
        <row r="44">
          <cell r="A44">
            <v>40400000</v>
          </cell>
          <cell r="B44">
            <v>10478603.609999999</v>
          </cell>
        </row>
        <row r="45">
          <cell r="A45">
            <v>40740000</v>
          </cell>
          <cell r="B45">
            <v>201400.07</v>
          </cell>
        </row>
        <row r="46">
          <cell r="A46">
            <v>40940000</v>
          </cell>
          <cell r="B46">
            <v>-193105.43</v>
          </cell>
        </row>
        <row r="47">
          <cell r="A47">
            <v>41613001</v>
          </cell>
          <cell r="B47">
            <v>-77997140.319999993</v>
          </cell>
        </row>
        <row r="48">
          <cell r="A48">
            <v>41613002</v>
          </cell>
          <cell r="B48">
            <v>78546337.439999998</v>
          </cell>
        </row>
        <row r="49">
          <cell r="A49">
            <v>41682000</v>
          </cell>
          <cell r="B49">
            <v>404694.56</v>
          </cell>
        </row>
        <row r="50">
          <cell r="A50">
            <v>41691000</v>
          </cell>
          <cell r="B50">
            <v>-20701.23</v>
          </cell>
        </row>
        <row r="51">
          <cell r="A51">
            <v>41691001</v>
          </cell>
          <cell r="B51">
            <v>363612.79</v>
          </cell>
        </row>
        <row r="52">
          <cell r="A52">
            <v>42302000</v>
          </cell>
          <cell r="B52">
            <v>-9280000</v>
          </cell>
        </row>
        <row r="53">
          <cell r="A53">
            <v>44000000</v>
          </cell>
          <cell r="B53">
            <v>-10089814.439999999</v>
          </cell>
        </row>
        <row r="54">
          <cell r="A54">
            <v>44060000</v>
          </cell>
          <cell r="B54">
            <v>9567631.7699999996</v>
          </cell>
        </row>
        <row r="55">
          <cell r="A55">
            <v>44400300</v>
          </cell>
          <cell r="B55">
            <v>-8208795.75</v>
          </cell>
        </row>
        <row r="56">
          <cell r="A56">
            <v>44490000</v>
          </cell>
          <cell r="B56">
            <v>1221439.98</v>
          </cell>
        </row>
        <row r="57">
          <cell r="A57">
            <v>45101900</v>
          </cell>
          <cell r="B57">
            <v>-913533.22</v>
          </cell>
        </row>
        <row r="58">
          <cell r="A58">
            <v>45320000</v>
          </cell>
          <cell r="B58">
            <v>-3241105</v>
          </cell>
        </row>
        <row r="59">
          <cell r="A59">
            <v>46112000</v>
          </cell>
          <cell r="B59">
            <v>-93789.02</v>
          </cell>
        </row>
        <row r="60">
          <cell r="A60">
            <v>46120000</v>
          </cell>
          <cell r="B60">
            <v>-664006.71</v>
          </cell>
        </row>
        <row r="61">
          <cell r="A61">
            <v>46162000</v>
          </cell>
          <cell r="B61">
            <v>-1197109.04</v>
          </cell>
        </row>
        <row r="62">
          <cell r="A62">
            <v>47111000</v>
          </cell>
          <cell r="B62">
            <v>22784643</v>
          </cell>
        </row>
        <row r="63">
          <cell r="A63">
            <v>47113000</v>
          </cell>
          <cell r="B63">
            <v>12964420</v>
          </cell>
        </row>
        <row r="64">
          <cell r="A64">
            <v>48996900</v>
          </cell>
          <cell r="B64">
            <v>-41831.17</v>
          </cell>
        </row>
        <row r="65">
          <cell r="A65">
            <v>48999999</v>
          </cell>
          <cell r="B65">
            <v>-2478.9499999999998</v>
          </cell>
        </row>
        <row r="66">
          <cell r="A66">
            <v>49019000</v>
          </cell>
          <cell r="B66">
            <v>5357.71</v>
          </cell>
        </row>
        <row r="67">
          <cell r="A67">
            <v>49019991</v>
          </cell>
          <cell r="B67">
            <v>-0.01</v>
          </cell>
        </row>
        <row r="68">
          <cell r="A68">
            <v>49020200</v>
          </cell>
          <cell r="B68">
            <v>45801056.939999998</v>
          </cell>
        </row>
        <row r="69">
          <cell r="A69">
            <v>49020300</v>
          </cell>
          <cell r="B69">
            <v>1795392.63</v>
          </cell>
        </row>
        <row r="70">
          <cell r="A70">
            <v>49021000</v>
          </cell>
          <cell r="B70">
            <v>408053.76000000001</v>
          </cell>
        </row>
        <row r="71">
          <cell r="A71">
            <v>49211400</v>
          </cell>
          <cell r="B71">
            <v>-123041.31</v>
          </cell>
        </row>
        <row r="72">
          <cell r="A72">
            <v>49211900</v>
          </cell>
          <cell r="B72">
            <v>-174583.34</v>
          </cell>
        </row>
        <row r="73">
          <cell r="A73">
            <v>49248000</v>
          </cell>
          <cell r="B73">
            <v>-12.58</v>
          </cell>
        </row>
        <row r="74">
          <cell r="A74">
            <v>49250100</v>
          </cell>
          <cell r="B74">
            <v>-324130.46000000002</v>
          </cell>
        </row>
        <row r="75">
          <cell r="A75">
            <v>49342100</v>
          </cell>
          <cell r="B75">
            <v>-868858.64</v>
          </cell>
        </row>
        <row r="76">
          <cell r="A76">
            <v>49349000</v>
          </cell>
          <cell r="B76">
            <v>-417123.02</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IMP_"/>
      <sheetName val="SAP IMP."/>
      <sheetName val="F. de travail"/>
      <sheetName val="F. de contrôle"/>
      <sheetName val="Rens. divers"/>
      <sheetName val="CREG reporting"/>
      <sheetName val="BILAN"/>
      <sheetName val="RESULTATS"/>
    </sheetNames>
    <sheetDataSet>
      <sheetData sheetId="0"/>
      <sheetData sheetId="1">
        <row r="1">
          <cell r="A1">
            <v>37200000</v>
          </cell>
        </row>
      </sheetData>
      <sheetData sheetId="2" refreshError="1"/>
      <sheetData sheetId="3" refreshError="1"/>
      <sheetData sheetId="4" refreshError="1"/>
      <sheetData sheetId="5" refreshError="1"/>
      <sheetData sheetId="6" refreshError="1"/>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Base"/>
      <sheetName val="Invoice Regularization"/>
      <sheetName val="AnnA - SUB_IS"/>
      <sheetName val="Ann1 - SS_IS"/>
      <sheetName val="Ann2 - LC_IS"/>
      <sheetName val="Ann3 - AP_IS"/>
      <sheetName val="Ann4 - RP_IS"/>
      <sheetName val="Ann5 - CREG_I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ires EXP"/>
      <sheetName val="commentaires INV"/>
      <sheetName val="tableau INV"/>
      <sheetName val="tableau EXP"/>
      <sheetName val="Ilse La pour Vlookup"/>
      <sheetName val="Ilse La COMP C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ivi des modifications"/>
      <sheetName val="Macroplanning SM"/>
      <sheetName val="Budget SMARTMETER"/>
      <sheetName val="Backup - Equipe projet"/>
      <sheetName val="Dashboard"/>
      <sheetName val="Mobile"/>
      <sheetName val="Lopex"/>
      <sheetName val="ISU-T"/>
      <sheetName val="Logistique"/>
      <sheetName val="PlanLT"/>
      <sheetName val="PortEntr"/>
      <sheetName val="Click"/>
      <sheetName val="Reporting"/>
      <sheetName val="AMIMOC"/>
      <sheetName val="Mercure"/>
      <sheetName val="BizTalk"/>
      <sheetName val="ITResTrans"/>
      <sheetName val="Autres"/>
      <sheetName val="ProEle"/>
      <sheetName val="Hypothèses"/>
      <sheetName val="Lists"/>
      <sheetName val="Hardware"/>
      <sheetName val="Pilotes"/>
    </sheetNames>
    <sheetDataSet>
      <sheetData sheetId="0"/>
      <sheetData sheetId="1"/>
      <sheetData sheetId="2"/>
      <sheetData sheetId="3">
        <row r="4">
          <cell r="P4">
            <v>300000</v>
          </cell>
        </row>
      </sheetData>
      <sheetData sheetId="4">
        <row r="5">
          <cell r="F5">
            <v>0</v>
          </cell>
        </row>
      </sheetData>
      <sheetData sheetId="5">
        <row r="54">
          <cell r="F54">
            <v>1161500</v>
          </cell>
        </row>
        <row r="56">
          <cell r="F56">
            <v>340000</v>
          </cell>
        </row>
        <row r="60">
          <cell r="F60">
            <v>985</v>
          </cell>
        </row>
      </sheetData>
      <sheetData sheetId="6">
        <row r="53">
          <cell r="F53">
            <v>1044000</v>
          </cell>
        </row>
        <row r="55">
          <cell r="F55">
            <v>0</v>
          </cell>
        </row>
        <row r="59">
          <cell r="F59">
            <v>1160</v>
          </cell>
        </row>
      </sheetData>
      <sheetData sheetId="7">
        <row r="41">
          <cell r="F41">
            <v>405000</v>
          </cell>
        </row>
        <row r="43">
          <cell r="F43">
            <v>0</v>
          </cell>
        </row>
        <row r="47">
          <cell r="F47">
            <v>450</v>
          </cell>
        </row>
      </sheetData>
      <sheetData sheetId="8">
        <row r="35">
          <cell r="F35">
            <v>690000</v>
          </cell>
        </row>
        <row r="37">
          <cell r="F37">
            <v>20000</v>
          </cell>
        </row>
        <row r="41">
          <cell r="F41">
            <v>760</v>
          </cell>
        </row>
      </sheetData>
      <sheetData sheetId="9">
        <row r="37">
          <cell r="F37">
            <v>45000</v>
          </cell>
        </row>
        <row r="39">
          <cell r="F39">
            <v>0</v>
          </cell>
        </row>
        <row r="43">
          <cell r="F43">
            <v>50</v>
          </cell>
        </row>
      </sheetData>
      <sheetData sheetId="10">
        <row r="54">
          <cell r="F54">
            <v>891000</v>
          </cell>
        </row>
        <row r="56">
          <cell r="F56">
            <v>0</v>
          </cell>
        </row>
        <row r="60">
          <cell r="F60">
            <v>990</v>
          </cell>
        </row>
      </sheetData>
      <sheetData sheetId="11">
        <row r="27">
          <cell r="F27">
            <v>135000</v>
          </cell>
        </row>
        <row r="29">
          <cell r="F29">
            <v>100000</v>
          </cell>
        </row>
        <row r="33">
          <cell r="F33">
            <v>150</v>
          </cell>
        </row>
      </sheetData>
      <sheetData sheetId="12">
        <row r="62">
          <cell r="F62">
            <v>1687500</v>
          </cell>
        </row>
        <row r="64">
          <cell r="F64">
            <v>80000</v>
          </cell>
        </row>
        <row r="68">
          <cell r="F68">
            <v>1875</v>
          </cell>
        </row>
      </sheetData>
      <sheetData sheetId="13">
        <row r="35">
          <cell r="F35">
            <v>2124000</v>
          </cell>
        </row>
        <row r="37">
          <cell r="F37">
            <v>2200000</v>
          </cell>
        </row>
        <row r="41">
          <cell r="F41">
            <v>2360</v>
          </cell>
        </row>
      </sheetData>
      <sheetData sheetId="14">
        <row r="66">
          <cell r="F66">
            <v>2655000</v>
          </cell>
        </row>
        <row r="68">
          <cell r="F68">
            <v>0</v>
          </cell>
        </row>
        <row r="72">
          <cell r="F72">
            <v>2950</v>
          </cell>
        </row>
      </sheetData>
      <sheetData sheetId="15">
        <row r="62">
          <cell r="F62">
            <v>1795500</v>
          </cell>
        </row>
        <row r="64">
          <cell r="F64">
            <v>0</v>
          </cell>
        </row>
        <row r="68">
          <cell r="F68">
            <v>1995</v>
          </cell>
        </row>
      </sheetData>
      <sheetData sheetId="16">
        <row r="24">
          <cell r="F24">
            <v>4200</v>
          </cell>
        </row>
        <row r="25">
          <cell r="F25">
            <v>840</v>
          </cell>
        </row>
        <row r="26">
          <cell r="F26">
            <v>3360</v>
          </cell>
        </row>
      </sheetData>
      <sheetData sheetId="17">
        <row r="6">
          <cell r="C6">
            <v>850</v>
          </cell>
          <cell r="D6">
            <v>765000</v>
          </cell>
        </row>
        <row r="7">
          <cell r="C7">
            <v>850</v>
          </cell>
          <cell r="D7">
            <v>765000</v>
          </cell>
        </row>
        <row r="8">
          <cell r="C8">
            <v>0</v>
          </cell>
          <cell r="D8">
            <v>0</v>
          </cell>
        </row>
        <row r="9">
          <cell r="C9">
            <v>150</v>
          </cell>
          <cell r="D9">
            <v>135000</v>
          </cell>
        </row>
        <row r="10">
          <cell r="C10">
            <v>1700</v>
          </cell>
          <cell r="D10">
            <v>1530000</v>
          </cell>
        </row>
      </sheetData>
      <sheetData sheetId="18"/>
      <sheetData sheetId="19">
        <row r="3">
          <cell r="C3">
            <v>865</v>
          </cell>
        </row>
        <row r="4">
          <cell r="C4">
            <v>900</v>
          </cell>
        </row>
        <row r="5">
          <cell r="C5">
            <v>0</v>
          </cell>
        </row>
        <row r="8">
          <cell r="C8">
            <v>0.2</v>
          </cell>
        </row>
        <row r="16">
          <cell r="C16">
            <v>60</v>
          </cell>
        </row>
        <row r="17">
          <cell r="C17">
            <v>1</v>
          </cell>
        </row>
      </sheetData>
      <sheetData sheetId="20">
        <row r="3">
          <cell r="C3" t="str">
            <v>Easy</v>
          </cell>
        </row>
        <row r="4">
          <cell r="C4" t="str">
            <v>Medium</v>
          </cell>
        </row>
        <row r="5">
          <cell r="C5" t="str">
            <v>Complex</v>
          </cell>
        </row>
        <row r="6">
          <cell r="C6" t="str">
            <v>Very Complex</v>
          </cell>
        </row>
      </sheetData>
      <sheetData sheetId="21"/>
      <sheetData sheetId="22">
        <row r="4">
          <cell r="D4">
            <v>118721.20000000001</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Mobile"/>
      <sheetName val="Lopex"/>
      <sheetName val="ISU-T"/>
      <sheetName val="Logistique"/>
      <sheetName val="PlanLT"/>
      <sheetName val="PortEntr"/>
      <sheetName val="Click"/>
      <sheetName val="Reporting"/>
      <sheetName val="AMIMOC"/>
      <sheetName val="Mercure"/>
      <sheetName val="BizTalk"/>
      <sheetName val="Integration"/>
      <sheetName val="Autres"/>
      <sheetName val="ProEle"/>
      <sheetName val="Hypothèses"/>
      <sheetName val="Lists"/>
    </sheetNames>
    <sheetDataSet>
      <sheetData sheetId="0" refreshError="1"/>
      <sheetData sheetId="1" refreshError="1">
        <row r="46">
          <cell r="F46">
            <v>1943050</v>
          </cell>
          <cell r="G46">
            <v>615386.66666666674</v>
          </cell>
        </row>
      </sheetData>
      <sheetData sheetId="2" refreshError="1">
        <row r="46">
          <cell r="F46">
            <v>2246400</v>
          </cell>
          <cell r="G46">
            <v>404352</v>
          </cell>
        </row>
      </sheetData>
      <sheetData sheetId="3" refreshError="1">
        <row r="36">
          <cell r="F36">
            <v>526500</v>
          </cell>
          <cell r="G36">
            <v>94770</v>
          </cell>
        </row>
      </sheetData>
      <sheetData sheetId="4" refreshError="1">
        <row r="31">
          <cell r="F31">
            <v>915200</v>
          </cell>
          <cell r="G31">
            <v>164736</v>
          </cell>
        </row>
      </sheetData>
      <sheetData sheetId="5" refreshError="1">
        <row r="34">
          <cell r="F34">
            <v>1228500</v>
          </cell>
          <cell r="G34">
            <v>221130</v>
          </cell>
        </row>
      </sheetData>
      <sheetData sheetId="6" refreshError="1">
        <row r="47">
          <cell r="F47">
            <v>1310400</v>
          </cell>
          <cell r="G47">
            <v>235872</v>
          </cell>
        </row>
      </sheetData>
      <sheetData sheetId="7" refreshError="1">
        <row r="21">
          <cell r="F21">
            <v>175500</v>
          </cell>
          <cell r="G21">
            <v>31590</v>
          </cell>
        </row>
      </sheetData>
      <sheetData sheetId="8" refreshError="1">
        <row r="53">
          <cell r="F53">
            <v>2332250</v>
          </cell>
          <cell r="G53">
            <v>419805</v>
          </cell>
        </row>
      </sheetData>
      <sheetData sheetId="9" refreshError="1">
        <row r="28">
          <cell r="F28">
            <v>4927200</v>
          </cell>
          <cell r="G28">
            <v>886896</v>
          </cell>
        </row>
      </sheetData>
      <sheetData sheetId="10" refreshError="1">
        <row r="60">
          <cell r="F60">
            <v>3451500</v>
          </cell>
          <cell r="G60">
            <v>621270</v>
          </cell>
        </row>
      </sheetData>
      <sheetData sheetId="11" refreshError="1">
        <row r="59">
          <cell r="F59">
            <v>2287350</v>
          </cell>
          <cell r="G59">
            <v>411723</v>
          </cell>
        </row>
      </sheetData>
      <sheetData sheetId="12" refreshError="1">
        <row r="9">
          <cell r="F9">
            <v>3510000</v>
          </cell>
        </row>
      </sheetData>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Base"/>
      <sheetName val="B AnnA - SUB_OS"/>
      <sheetName val="B AnnA - SUB_IS"/>
      <sheetName val="B Ann1 - SS_OS"/>
      <sheetName val="B Ann2 - LC_OS"/>
      <sheetName val="Invoice Regularization"/>
      <sheetName val="R Ann1 - SS_OS"/>
      <sheetName val="R Ann2 - LC_OS"/>
      <sheetName val="R Ann3 - AP_OS"/>
      <sheetName val="R Ann3 - AP_IS"/>
      <sheetName val="R Ann4 - RP_OS"/>
      <sheetName val="R Ann5 - CREG_OS"/>
      <sheetName val="R Ann5 - OSP_OS"/>
      <sheetName val="R Ann5 - URE_OS"/>
      <sheetName val="R Ann5 - FER_OS"/>
      <sheetName val="R Ann5 - ODP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 DIVERSES"/>
      <sheetName val="ZWEB_0X_EANSUP"/>
      <sheetName val="ZWEB_0X_TYPECON"/>
      <sheetName val="ZWEB_0X_FI_SHEMA"/>
      <sheetName val="ZWEB_0X_PART"/>
      <sheetName val="ZWEB_0X_TARIFID"/>
      <sheetName val="ZWEB_0X_FAC_PART"/>
      <sheetName val="ZWEB_0X_TCCREG"/>
      <sheetName val="ZWEB_0X_EAN_HELP"/>
      <sheetName val="ZWEB_0X_EANDGO"/>
      <sheetName val="ZWEB_0X_EANMRCO"/>
      <sheetName val="ZWEB_0X_METMET"/>
      <sheetName val="ZWEB_0X_FI"/>
      <sheetName val="ZWEB_0X_FI_CHECK"/>
      <sheetName val="ZWEB_0X_FI_ACC"/>
      <sheetName val="ZWEB_0X_KEY"/>
      <sheetName val="ZWEB_0X_FI_SHEMA_périmé"/>
      <sheetName val="BD_GenGM"/>
      <sheetName val="F2 for Access_élec"/>
      <sheetName val="F2 for Access_gaz"/>
      <sheetName val="BD_GrCl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 des lieux"/>
      <sheetName val="Intro"/>
      <sheetName val="NPV"/>
      <sheetName val="Paramètres"/>
      <sheetName val="Parc électricité"/>
      <sheetName val="Parc gaz"/>
      <sheetName val="CAPEX et new OPEX"/>
      <sheetName val="Impact OPEX classiques"/>
      <sheetName val="Info Parc"/>
      <sheetName val="Info Placement compteurs"/>
      <sheetName val="Info Fraude"/>
      <sheetName val="Info Fraude 2"/>
      <sheetName val="Info OSP"/>
      <sheetName val="Info Télécoms"/>
      <sheetName val="Graphiques"/>
      <sheetName val="Sheet1"/>
    </sheetNames>
    <sheetDataSet>
      <sheetData sheetId="0"/>
      <sheetData sheetId="1"/>
      <sheetData sheetId="2"/>
      <sheetData sheetId="3">
        <row r="2">
          <cell r="I2">
            <v>15</v>
          </cell>
        </row>
        <row r="7">
          <cell r="E7">
            <v>7</v>
          </cell>
        </row>
      </sheetData>
      <sheetData sheetId="4">
        <row r="9">
          <cell r="D9">
            <v>13943</v>
          </cell>
        </row>
      </sheetData>
      <sheetData sheetId="5">
        <row r="8">
          <cell r="E8">
            <v>4547</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exus"/>
      <sheetName val="Paramètres"/>
      <sheetName val="Parc électricité"/>
      <sheetName val="Info Parc"/>
      <sheetName val="Calcul installation compteurs"/>
      <sheetName val="Calcul Télécoms"/>
      <sheetName val="Calcul IT"/>
      <sheetName val="Déploiement"/>
      <sheetName val="Budgets E"/>
    </sheetNames>
    <sheetDataSet>
      <sheetData sheetId="0">
        <row r="53">
          <cell r="G53">
            <v>1.0169068184573167</v>
          </cell>
        </row>
      </sheetData>
      <sheetData sheetId="1">
        <row r="2">
          <cell r="I2">
            <v>15</v>
          </cell>
        </row>
        <row r="3">
          <cell r="I3">
            <v>10</v>
          </cell>
        </row>
        <row r="19">
          <cell r="E19">
            <v>15</v>
          </cell>
        </row>
      </sheetData>
      <sheetData sheetId="2">
        <row r="4">
          <cell r="C4">
            <v>81421</v>
          </cell>
        </row>
      </sheetData>
      <sheetData sheetId="3" refreshError="1"/>
      <sheetData sheetId="4">
        <row r="39">
          <cell r="D39">
            <v>189000</v>
          </cell>
        </row>
      </sheetData>
      <sheetData sheetId="5">
        <row r="16">
          <cell r="C16">
            <v>11137</v>
          </cell>
        </row>
      </sheetData>
      <sheetData sheetId="6">
        <row r="23">
          <cell r="B23">
            <v>11000000</v>
          </cell>
        </row>
      </sheetData>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IW 2009"/>
      <sheetName val="consomm_tarif"/>
      <sheetName val="BExRepositorySheet"/>
      <sheetName val="EAN exonérés"/>
      <sheetName val="indexis"/>
      <sheetName val="Feuil3"/>
      <sheetName val="tarif indexis"/>
      <sheetName val="liste EAN"/>
      <sheetName val="prix"/>
      <sheetName val="fichier TXT"/>
      <sheetName val="fichier TXT définitif"/>
      <sheetName val="access transit"/>
      <sheetName val="TbCrDyn"/>
    </sheetNames>
    <sheetDataSet>
      <sheetData sheetId="0" refreshError="1"/>
      <sheetData sheetId="1" refreshError="1"/>
      <sheetData sheetId="2">
        <row r="10">
          <cell r="E10" t="str">
            <v>Nbre</v>
          </cell>
          <cell r="F10" t="str">
            <v>EAN Connexion</v>
          </cell>
        </row>
        <row r="11">
          <cell r="F11" t="str">
            <v>541449011000018561</v>
          </cell>
        </row>
        <row r="12">
          <cell r="F12" t="str">
            <v>541449011000018615</v>
          </cell>
        </row>
        <row r="13">
          <cell r="F13" t="str">
            <v>541449011000018691</v>
          </cell>
        </row>
        <row r="14">
          <cell r="F14" t="str">
            <v>541449011000018707</v>
          </cell>
        </row>
        <row r="15">
          <cell r="F15" t="str">
            <v>541449011000018721</v>
          </cell>
        </row>
        <row r="16">
          <cell r="F16" t="str">
            <v>541449011000019056</v>
          </cell>
        </row>
        <row r="17">
          <cell r="F17" t="str">
            <v>541449011000019100</v>
          </cell>
        </row>
        <row r="18">
          <cell r="F18" t="str">
            <v>541449011000019186</v>
          </cell>
        </row>
        <row r="19">
          <cell r="F19" t="str">
            <v>541449011000019216</v>
          </cell>
        </row>
        <row r="20">
          <cell r="F20" t="str">
            <v>541449011000019247</v>
          </cell>
        </row>
        <row r="21">
          <cell r="F21" t="str">
            <v>541449011000019322</v>
          </cell>
        </row>
        <row r="22">
          <cell r="F22" t="str">
            <v>541449011000019483</v>
          </cell>
        </row>
        <row r="23">
          <cell r="F23" t="str">
            <v>541449011000019643</v>
          </cell>
        </row>
        <row r="24">
          <cell r="F24" t="str">
            <v>541449011000019773</v>
          </cell>
        </row>
        <row r="25">
          <cell r="F25" t="str">
            <v>541449011000019827</v>
          </cell>
        </row>
        <row r="26">
          <cell r="F26" t="str">
            <v>541449011000020021</v>
          </cell>
        </row>
        <row r="27">
          <cell r="F27" t="str">
            <v>541449011000020113</v>
          </cell>
        </row>
        <row r="28">
          <cell r="F28" t="str">
            <v>541449011000020205</v>
          </cell>
        </row>
        <row r="29">
          <cell r="F29" t="str">
            <v>541449011000020236</v>
          </cell>
        </row>
        <row r="30">
          <cell r="F30" t="str">
            <v>541449011000020441</v>
          </cell>
        </row>
        <row r="31">
          <cell r="F31" t="str">
            <v>541449011000020823</v>
          </cell>
        </row>
        <row r="32">
          <cell r="F32" t="str">
            <v>541449011000020861</v>
          </cell>
        </row>
        <row r="33">
          <cell r="F33" t="str">
            <v>541449011000020946</v>
          </cell>
        </row>
        <row r="34">
          <cell r="F34" t="str">
            <v>541449011000021202</v>
          </cell>
        </row>
        <row r="35">
          <cell r="F35" t="str">
            <v>541449011000021301</v>
          </cell>
        </row>
        <row r="36">
          <cell r="F36" t="str">
            <v>541449011000021318</v>
          </cell>
        </row>
        <row r="37">
          <cell r="F37" t="str">
            <v>541449011000021554</v>
          </cell>
        </row>
        <row r="38">
          <cell r="F38" t="str">
            <v>541449011000021608</v>
          </cell>
        </row>
        <row r="39">
          <cell r="F39" t="str">
            <v>541449011000021684</v>
          </cell>
        </row>
        <row r="40">
          <cell r="F40" t="str">
            <v>541449011000021691</v>
          </cell>
        </row>
        <row r="41">
          <cell r="F41" t="str">
            <v>541449011000021790</v>
          </cell>
        </row>
        <row r="42">
          <cell r="F42" t="str">
            <v>541449011000021899</v>
          </cell>
        </row>
        <row r="43">
          <cell r="F43" t="str">
            <v>541449011000021912</v>
          </cell>
        </row>
        <row r="44">
          <cell r="F44" t="str">
            <v>541449011000021929</v>
          </cell>
        </row>
        <row r="45">
          <cell r="F45" t="str">
            <v>541449011000022285</v>
          </cell>
        </row>
        <row r="46">
          <cell r="F46" t="str">
            <v>541449011000022711</v>
          </cell>
        </row>
        <row r="47">
          <cell r="F47" t="str">
            <v>541449011000022834</v>
          </cell>
        </row>
        <row r="48">
          <cell r="F48" t="str">
            <v>541449011000022971</v>
          </cell>
        </row>
        <row r="49">
          <cell r="F49" t="str">
            <v>541449011000022988</v>
          </cell>
        </row>
        <row r="50">
          <cell r="F50" t="str">
            <v>541449011000023008</v>
          </cell>
        </row>
        <row r="51">
          <cell r="F51" t="str">
            <v>541449011000023015</v>
          </cell>
        </row>
        <row r="52">
          <cell r="F52" t="str">
            <v>541449011000023039</v>
          </cell>
        </row>
        <row r="53">
          <cell r="F53" t="str">
            <v>541449011000023046</v>
          </cell>
        </row>
        <row r="54">
          <cell r="F54" t="str">
            <v>541449011000023152</v>
          </cell>
        </row>
        <row r="55">
          <cell r="F55" t="str">
            <v>541449011000023190</v>
          </cell>
        </row>
        <row r="56">
          <cell r="F56" t="str">
            <v>541449011000023206</v>
          </cell>
        </row>
        <row r="57">
          <cell r="F57" t="str">
            <v>541449011000023367</v>
          </cell>
        </row>
        <row r="58">
          <cell r="F58" t="str">
            <v>541449011000023374</v>
          </cell>
        </row>
        <row r="59">
          <cell r="F59" t="str">
            <v>541449011000023572</v>
          </cell>
        </row>
        <row r="60">
          <cell r="F60" t="str">
            <v>541449011000023602</v>
          </cell>
        </row>
        <row r="61">
          <cell r="F61" t="str">
            <v>541449011000023626</v>
          </cell>
        </row>
        <row r="62">
          <cell r="F62" t="str">
            <v>541449011000023725</v>
          </cell>
        </row>
        <row r="63">
          <cell r="F63" t="str">
            <v>541449011000023831</v>
          </cell>
        </row>
        <row r="64">
          <cell r="F64" t="str">
            <v>541449011000023848</v>
          </cell>
        </row>
        <row r="65">
          <cell r="F65" t="str">
            <v>541449011000023992</v>
          </cell>
        </row>
        <row r="66">
          <cell r="F66" t="str">
            <v>541449011000024043</v>
          </cell>
        </row>
        <row r="67">
          <cell r="F67" t="str">
            <v>541449011000024104</v>
          </cell>
        </row>
        <row r="68">
          <cell r="F68" t="str">
            <v>541449011000024173</v>
          </cell>
        </row>
        <row r="69">
          <cell r="F69" t="str">
            <v>541449011000024210</v>
          </cell>
        </row>
        <row r="70">
          <cell r="F70" t="str">
            <v>541449011000024302</v>
          </cell>
        </row>
        <row r="71">
          <cell r="F71" t="str">
            <v>541449011000024340</v>
          </cell>
        </row>
        <row r="72">
          <cell r="F72" t="str">
            <v>541449011000024357</v>
          </cell>
        </row>
        <row r="73">
          <cell r="F73" t="str">
            <v>541449011000024364</v>
          </cell>
        </row>
        <row r="74">
          <cell r="F74" t="str">
            <v>541449011000024463</v>
          </cell>
        </row>
        <row r="75">
          <cell r="F75" t="str">
            <v>541449011000024555</v>
          </cell>
        </row>
        <row r="76">
          <cell r="F76" t="str">
            <v>541449011000024593</v>
          </cell>
        </row>
        <row r="77">
          <cell r="F77" t="str">
            <v>541449011000024609</v>
          </cell>
        </row>
        <row r="78">
          <cell r="F78" t="str">
            <v>541449011000024630</v>
          </cell>
        </row>
        <row r="79">
          <cell r="F79" t="str">
            <v>541449011000024654</v>
          </cell>
        </row>
        <row r="80">
          <cell r="F80" t="str">
            <v>541449011000025057</v>
          </cell>
        </row>
        <row r="81">
          <cell r="F81" t="str">
            <v>541449011000025514</v>
          </cell>
        </row>
        <row r="82">
          <cell r="F82" t="str">
            <v>541449011000027860</v>
          </cell>
        </row>
        <row r="83">
          <cell r="F83" t="str">
            <v>541449011000027877</v>
          </cell>
        </row>
        <row r="84">
          <cell r="F84" t="str">
            <v>541449011000028034</v>
          </cell>
        </row>
        <row r="85">
          <cell r="F85" t="str">
            <v>541449011000028164</v>
          </cell>
        </row>
        <row r="86">
          <cell r="F86" t="str">
            <v>541449011000028188</v>
          </cell>
        </row>
        <row r="87">
          <cell r="F87" t="str">
            <v>541449011000028201</v>
          </cell>
        </row>
        <row r="88">
          <cell r="F88" t="str">
            <v>541449011000028317</v>
          </cell>
        </row>
        <row r="89">
          <cell r="F89" t="str">
            <v>541449011000028324</v>
          </cell>
        </row>
        <row r="90">
          <cell r="F90" t="str">
            <v>541449011000028355</v>
          </cell>
        </row>
        <row r="91">
          <cell r="F91" t="str">
            <v>541449011000028379</v>
          </cell>
        </row>
        <row r="92">
          <cell r="F92" t="str">
            <v>541449011000028416</v>
          </cell>
        </row>
        <row r="93">
          <cell r="F93" t="str">
            <v>541449011000028492</v>
          </cell>
        </row>
        <row r="94">
          <cell r="F94" t="str">
            <v>541449011000028515</v>
          </cell>
        </row>
        <row r="95">
          <cell r="F95" t="str">
            <v>541449011000028539</v>
          </cell>
        </row>
        <row r="96">
          <cell r="F96" t="str">
            <v>541449011000028607</v>
          </cell>
        </row>
        <row r="97">
          <cell r="F97" t="str">
            <v>541449011000028614</v>
          </cell>
        </row>
        <row r="98">
          <cell r="F98" t="str">
            <v>541449011000028676</v>
          </cell>
        </row>
        <row r="99">
          <cell r="F99" t="str">
            <v>541449011000028690</v>
          </cell>
        </row>
        <row r="100">
          <cell r="F100" t="str">
            <v>541449011000028713</v>
          </cell>
        </row>
        <row r="101">
          <cell r="F101" t="str">
            <v>541449011000028720</v>
          </cell>
        </row>
        <row r="102">
          <cell r="F102" t="str">
            <v>541449011000028720</v>
          </cell>
        </row>
        <row r="103">
          <cell r="F103" t="str">
            <v>541449011000028782</v>
          </cell>
        </row>
        <row r="104">
          <cell r="F104" t="str">
            <v>541449011000028805</v>
          </cell>
        </row>
        <row r="105">
          <cell r="F105" t="str">
            <v>541449011000028874</v>
          </cell>
        </row>
        <row r="106">
          <cell r="F106" t="str">
            <v>541449011000028881</v>
          </cell>
        </row>
        <row r="107">
          <cell r="F107" t="str">
            <v>541449011000028898</v>
          </cell>
        </row>
        <row r="108">
          <cell r="F108" t="str">
            <v>541449011000028904</v>
          </cell>
        </row>
        <row r="109">
          <cell r="F109" t="str">
            <v>541449011000028935</v>
          </cell>
        </row>
        <row r="110">
          <cell r="F110" t="str">
            <v>541449011000028942</v>
          </cell>
        </row>
        <row r="111">
          <cell r="F111" t="str">
            <v>541449011000028997</v>
          </cell>
        </row>
        <row r="112">
          <cell r="F112" t="str">
            <v>541449011000029017</v>
          </cell>
        </row>
        <row r="113">
          <cell r="F113" t="str">
            <v>541449011000029055</v>
          </cell>
        </row>
        <row r="114">
          <cell r="F114" t="str">
            <v>541449011000029093</v>
          </cell>
        </row>
        <row r="115">
          <cell r="F115" t="str">
            <v>541449011000029109</v>
          </cell>
        </row>
        <row r="116">
          <cell r="F116" t="str">
            <v>541449011000029123</v>
          </cell>
        </row>
        <row r="117">
          <cell r="F117" t="str">
            <v>541449011000029147</v>
          </cell>
        </row>
        <row r="118">
          <cell r="F118" t="str">
            <v>541449011000029161</v>
          </cell>
        </row>
        <row r="119">
          <cell r="F119" t="str">
            <v>541449011000029192</v>
          </cell>
        </row>
        <row r="120">
          <cell r="F120" t="str">
            <v>541449011000029208</v>
          </cell>
        </row>
        <row r="121">
          <cell r="F121" t="str">
            <v>541449011000029215</v>
          </cell>
        </row>
        <row r="122">
          <cell r="F122" t="str">
            <v>541449011000029284</v>
          </cell>
        </row>
        <row r="123">
          <cell r="F123" t="str">
            <v>541449011000029338</v>
          </cell>
        </row>
        <row r="124">
          <cell r="F124" t="str">
            <v>541449011000029406</v>
          </cell>
        </row>
        <row r="125">
          <cell r="F125" t="str">
            <v>541449011000029420</v>
          </cell>
        </row>
        <row r="126">
          <cell r="F126" t="str">
            <v>541449011000029437</v>
          </cell>
        </row>
        <row r="127">
          <cell r="F127" t="str">
            <v>541449011000029451</v>
          </cell>
        </row>
        <row r="128">
          <cell r="F128" t="str">
            <v>541449011000029475</v>
          </cell>
        </row>
        <row r="129">
          <cell r="F129" t="str">
            <v>541449011000029499</v>
          </cell>
        </row>
        <row r="130">
          <cell r="F130" t="str">
            <v>541449011000029505</v>
          </cell>
        </row>
        <row r="131">
          <cell r="F131" t="str">
            <v>541449011000029529</v>
          </cell>
        </row>
        <row r="132">
          <cell r="F132" t="str">
            <v>541449011000029543</v>
          </cell>
        </row>
        <row r="133">
          <cell r="F133" t="str">
            <v>541449011000029550</v>
          </cell>
        </row>
        <row r="134">
          <cell r="F134" t="str">
            <v>541449011000029680</v>
          </cell>
        </row>
        <row r="135">
          <cell r="F135" t="str">
            <v>541449011000029734</v>
          </cell>
        </row>
        <row r="136">
          <cell r="F136" t="str">
            <v>541449011000029772</v>
          </cell>
        </row>
        <row r="137">
          <cell r="F137" t="str">
            <v>541449011000029796</v>
          </cell>
        </row>
        <row r="138">
          <cell r="F138" t="str">
            <v>541449011000029826</v>
          </cell>
        </row>
        <row r="139">
          <cell r="F139" t="str">
            <v>541449011000029833</v>
          </cell>
        </row>
        <row r="140">
          <cell r="F140" t="str">
            <v>541449011000029840</v>
          </cell>
        </row>
        <row r="141">
          <cell r="F141" t="str">
            <v>541449011000029918</v>
          </cell>
        </row>
        <row r="142">
          <cell r="F142" t="str">
            <v>541449011000029949</v>
          </cell>
        </row>
        <row r="143">
          <cell r="F143" t="str">
            <v>541449011000029970</v>
          </cell>
        </row>
        <row r="144">
          <cell r="F144" t="str">
            <v>541449011000029994</v>
          </cell>
        </row>
        <row r="145">
          <cell r="F145" t="str">
            <v>541449011000030068</v>
          </cell>
        </row>
        <row r="146">
          <cell r="F146" t="str">
            <v>541449011000030129</v>
          </cell>
        </row>
        <row r="147">
          <cell r="F147" t="str">
            <v>541449011000030136</v>
          </cell>
        </row>
        <row r="148">
          <cell r="F148" t="str">
            <v>541449011000030211</v>
          </cell>
        </row>
        <row r="149">
          <cell r="F149" t="str">
            <v>541449011000030617</v>
          </cell>
        </row>
        <row r="150">
          <cell r="F150" t="str">
            <v>541449011000030624</v>
          </cell>
        </row>
        <row r="151">
          <cell r="F151" t="str">
            <v>541449011000030969</v>
          </cell>
        </row>
        <row r="152">
          <cell r="F152" t="str">
            <v>541449011000030976</v>
          </cell>
        </row>
        <row r="153">
          <cell r="F153" t="str">
            <v>541449011000030990</v>
          </cell>
        </row>
        <row r="154">
          <cell r="F154" t="str">
            <v>541449011000031010</v>
          </cell>
        </row>
        <row r="155">
          <cell r="F155" t="str">
            <v>541449011000031089</v>
          </cell>
        </row>
        <row r="156">
          <cell r="F156" t="str">
            <v>541449011000031096</v>
          </cell>
        </row>
        <row r="157">
          <cell r="F157" t="str">
            <v>541449011000031102</v>
          </cell>
        </row>
        <row r="158">
          <cell r="F158" t="str">
            <v>541449011000031218</v>
          </cell>
        </row>
        <row r="159">
          <cell r="F159" t="str">
            <v>541449011000031294</v>
          </cell>
        </row>
        <row r="160">
          <cell r="F160" t="str">
            <v>541449011000031539</v>
          </cell>
        </row>
        <row r="161">
          <cell r="F161" t="str">
            <v>541449011000031652</v>
          </cell>
        </row>
        <row r="162">
          <cell r="F162" t="str">
            <v>541449011000031768</v>
          </cell>
        </row>
        <row r="163">
          <cell r="F163" t="str">
            <v>541449011000031799</v>
          </cell>
        </row>
        <row r="164">
          <cell r="F164" t="str">
            <v>541449011000031829</v>
          </cell>
        </row>
        <row r="165">
          <cell r="F165" t="str">
            <v>541449011000031836</v>
          </cell>
        </row>
        <row r="166">
          <cell r="F166" t="str">
            <v>541449011000031928</v>
          </cell>
        </row>
        <row r="167">
          <cell r="F167" t="str">
            <v>541449011000032154</v>
          </cell>
        </row>
        <row r="168">
          <cell r="F168" t="str">
            <v>541449011000032178</v>
          </cell>
        </row>
        <row r="169">
          <cell r="F169" t="str">
            <v>541449011000032208</v>
          </cell>
        </row>
        <row r="170">
          <cell r="F170" t="str">
            <v>541449011000032284</v>
          </cell>
        </row>
        <row r="171">
          <cell r="F171" t="str">
            <v>541449011000032567</v>
          </cell>
        </row>
        <row r="172">
          <cell r="F172" t="str">
            <v>541449011000032765</v>
          </cell>
        </row>
        <row r="173">
          <cell r="F173" t="str">
            <v>541449011000032789</v>
          </cell>
        </row>
        <row r="174">
          <cell r="F174" t="str">
            <v>541449011000032802</v>
          </cell>
        </row>
        <row r="175">
          <cell r="F175" t="str">
            <v>541449011000032826</v>
          </cell>
        </row>
        <row r="176">
          <cell r="F176" t="str">
            <v>541449011000032840</v>
          </cell>
        </row>
        <row r="177">
          <cell r="F177" t="str">
            <v>541449011000032857</v>
          </cell>
        </row>
        <row r="178">
          <cell r="F178" t="str">
            <v>541449011000032864</v>
          </cell>
        </row>
        <row r="179">
          <cell r="F179" t="str">
            <v>541449011000032888</v>
          </cell>
        </row>
        <row r="180">
          <cell r="F180" t="str">
            <v>541449011000032901</v>
          </cell>
        </row>
        <row r="181">
          <cell r="F181" t="str">
            <v>541449011000032918</v>
          </cell>
        </row>
        <row r="182">
          <cell r="F182" t="str">
            <v>541449011000032925</v>
          </cell>
        </row>
        <row r="183">
          <cell r="F183" t="str">
            <v>541449011000032956</v>
          </cell>
        </row>
        <row r="184">
          <cell r="F184" t="str">
            <v>541449011000032963</v>
          </cell>
        </row>
        <row r="185">
          <cell r="F185" t="str">
            <v>541449011000032970</v>
          </cell>
        </row>
        <row r="186">
          <cell r="F186" t="str">
            <v>541449011000032994</v>
          </cell>
        </row>
        <row r="187">
          <cell r="F187" t="str">
            <v>541449011000033274</v>
          </cell>
        </row>
        <row r="188">
          <cell r="F188" t="str">
            <v>541449011000033298</v>
          </cell>
        </row>
        <row r="189">
          <cell r="F189" t="str">
            <v>541449011000033304</v>
          </cell>
        </row>
        <row r="190">
          <cell r="F190" t="str">
            <v>541449011000033328</v>
          </cell>
        </row>
        <row r="191">
          <cell r="F191" t="str">
            <v>541449011000033335</v>
          </cell>
        </row>
        <row r="192">
          <cell r="F192" t="str">
            <v>541449011000033373</v>
          </cell>
        </row>
        <row r="193">
          <cell r="F193" t="str">
            <v>541449011000033410</v>
          </cell>
        </row>
        <row r="194">
          <cell r="F194" t="str">
            <v>541449011000033427</v>
          </cell>
        </row>
        <row r="195">
          <cell r="F195" t="str">
            <v>541449011000033458</v>
          </cell>
        </row>
        <row r="196">
          <cell r="F196" t="str">
            <v>541449011000033489</v>
          </cell>
        </row>
        <row r="197">
          <cell r="F197" t="str">
            <v>541449011000033502</v>
          </cell>
        </row>
        <row r="198">
          <cell r="F198" t="str">
            <v>541449011000033526</v>
          </cell>
        </row>
        <row r="199">
          <cell r="F199" t="str">
            <v>541449011000033533</v>
          </cell>
        </row>
        <row r="200">
          <cell r="F200" t="str">
            <v>541449011000033540</v>
          </cell>
        </row>
        <row r="201">
          <cell r="F201" t="str">
            <v>541449011000033564</v>
          </cell>
        </row>
        <row r="202">
          <cell r="F202" t="str">
            <v>541449011000033571</v>
          </cell>
        </row>
        <row r="203">
          <cell r="F203" t="str">
            <v>541449011000033588</v>
          </cell>
        </row>
        <row r="204">
          <cell r="F204" t="str">
            <v>541449011000033601</v>
          </cell>
        </row>
        <row r="205">
          <cell r="F205" t="str">
            <v>541449011000033700</v>
          </cell>
        </row>
        <row r="206">
          <cell r="F206" t="str">
            <v>541449011000033731</v>
          </cell>
        </row>
        <row r="207">
          <cell r="F207" t="str">
            <v>541449011000033786</v>
          </cell>
        </row>
        <row r="208">
          <cell r="F208" t="str">
            <v>541449011000033892</v>
          </cell>
        </row>
        <row r="209">
          <cell r="F209" t="str">
            <v>541449011000033991</v>
          </cell>
        </row>
        <row r="210">
          <cell r="F210" t="str">
            <v>541449011000034011</v>
          </cell>
        </row>
        <row r="211">
          <cell r="F211" t="str">
            <v>541449011000034097</v>
          </cell>
        </row>
        <row r="212">
          <cell r="F212" t="str">
            <v>541449011000034103</v>
          </cell>
        </row>
        <row r="213">
          <cell r="F213" t="str">
            <v>541449011000034127</v>
          </cell>
        </row>
        <row r="214">
          <cell r="F214" t="str">
            <v>541449011000034141</v>
          </cell>
        </row>
        <row r="215">
          <cell r="F215" t="str">
            <v>541449011000034165</v>
          </cell>
        </row>
        <row r="216">
          <cell r="F216" t="str">
            <v>541449011000034172</v>
          </cell>
        </row>
        <row r="217">
          <cell r="F217" t="str">
            <v>541449011000034226</v>
          </cell>
        </row>
        <row r="218">
          <cell r="F218" t="str">
            <v>541449011000034233</v>
          </cell>
        </row>
        <row r="219">
          <cell r="F219" t="str">
            <v>541449011000034257</v>
          </cell>
        </row>
        <row r="220">
          <cell r="F220" t="str">
            <v>541449011000034356</v>
          </cell>
        </row>
        <row r="221">
          <cell r="F221" t="str">
            <v>541449011000034363</v>
          </cell>
        </row>
        <row r="222">
          <cell r="F222" t="str">
            <v>541449011000034516</v>
          </cell>
        </row>
        <row r="223">
          <cell r="F223" t="str">
            <v>541449011000034622</v>
          </cell>
        </row>
        <row r="224">
          <cell r="F224" t="str">
            <v>541449011000034639</v>
          </cell>
        </row>
        <row r="225">
          <cell r="F225" t="str">
            <v>541449011000034653</v>
          </cell>
        </row>
        <row r="226">
          <cell r="F226" t="str">
            <v>541449011000034677</v>
          </cell>
        </row>
        <row r="227">
          <cell r="F227" t="str">
            <v>541449011000034684</v>
          </cell>
        </row>
        <row r="228">
          <cell r="F228" t="str">
            <v>541449011000034691</v>
          </cell>
        </row>
        <row r="229">
          <cell r="F229" t="str">
            <v>541449011000034714</v>
          </cell>
        </row>
        <row r="230">
          <cell r="F230" t="str">
            <v>541449011000034721</v>
          </cell>
        </row>
        <row r="231">
          <cell r="F231" t="str">
            <v>541449011000034738</v>
          </cell>
        </row>
        <row r="232">
          <cell r="F232" t="str">
            <v>541449011000034813</v>
          </cell>
        </row>
        <row r="233">
          <cell r="F233" t="str">
            <v>541449011000034851</v>
          </cell>
        </row>
        <row r="234">
          <cell r="F234" t="str">
            <v>541449011000034936</v>
          </cell>
        </row>
        <row r="235">
          <cell r="F235" t="str">
            <v>541449011000034950</v>
          </cell>
        </row>
        <row r="236">
          <cell r="F236" t="str">
            <v>541449011000034974</v>
          </cell>
        </row>
        <row r="237">
          <cell r="F237" t="str">
            <v>541449011000034998</v>
          </cell>
        </row>
        <row r="238">
          <cell r="F238" t="str">
            <v>541449011000035001</v>
          </cell>
        </row>
        <row r="239">
          <cell r="F239" t="str">
            <v>541449011000035018</v>
          </cell>
        </row>
        <row r="240">
          <cell r="F240" t="str">
            <v>541449011000035025</v>
          </cell>
        </row>
        <row r="241">
          <cell r="F241" t="str">
            <v>541449011000035032</v>
          </cell>
        </row>
        <row r="242">
          <cell r="F242" t="str">
            <v>541449011000035049</v>
          </cell>
        </row>
        <row r="243">
          <cell r="F243" t="str">
            <v>541449011000035056</v>
          </cell>
        </row>
        <row r="244">
          <cell r="F244" t="str">
            <v>541449011000035063</v>
          </cell>
        </row>
        <row r="245">
          <cell r="F245" t="str">
            <v>541449011000035070</v>
          </cell>
        </row>
        <row r="246">
          <cell r="F246" t="str">
            <v>541449011000035087</v>
          </cell>
        </row>
        <row r="247">
          <cell r="F247" t="str">
            <v>541449011000035179</v>
          </cell>
        </row>
        <row r="248">
          <cell r="F248" t="str">
            <v>541449011000035285</v>
          </cell>
        </row>
        <row r="249">
          <cell r="F249" t="str">
            <v>541449011000035407</v>
          </cell>
        </row>
        <row r="250">
          <cell r="F250" t="str">
            <v>541449011000035506</v>
          </cell>
        </row>
        <row r="251">
          <cell r="F251" t="str">
            <v>541449011000035520</v>
          </cell>
        </row>
        <row r="252">
          <cell r="F252" t="str">
            <v>541449011000035537</v>
          </cell>
        </row>
        <row r="253">
          <cell r="F253" t="str">
            <v>541449011000035704</v>
          </cell>
        </row>
        <row r="254">
          <cell r="F254" t="str">
            <v>541449011000035728</v>
          </cell>
        </row>
        <row r="255">
          <cell r="F255" t="str">
            <v>541449011000035742</v>
          </cell>
        </row>
        <row r="256">
          <cell r="F256" t="str">
            <v>541449011000035841</v>
          </cell>
        </row>
        <row r="257">
          <cell r="F257" t="str">
            <v>541449011000035940</v>
          </cell>
        </row>
        <row r="258">
          <cell r="F258" t="str">
            <v>541449011000035964</v>
          </cell>
        </row>
        <row r="259">
          <cell r="F259" t="str">
            <v>541449011000036220</v>
          </cell>
        </row>
        <row r="260">
          <cell r="F260" t="str">
            <v>541449011000036237</v>
          </cell>
        </row>
        <row r="261">
          <cell r="F261" t="str">
            <v>541449011000036299</v>
          </cell>
        </row>
        <row r="262">
          <cell r="F262" t="str">
            <v>541449011000036367</v>
          </cell>
        </row>
        <row r="263">
          <cell r="F263" t="str">
            <v>541449011000036473</v>
          </cell>
        </row>
        <row r="264">
          <cell r="F264" t="str">
            <v>541449011000036596</v>
          </cell>
        </row>
        <row r="265">
          <cell r="F265" t="str">
            <v>541449011000036718</v>
          </cell>
        </row>
        <row r="266">
          <cell r="F266" t="str">
            <v>541449011000036732</v>
          </cell>
        </row>
        <row r="267">
          <cell r="F267" t="str">
            <v>541449011000036749</v>
          </cell>
        </row>
        <row r="268">
          <cell r="F268" t="str">
            <v>541449011000036756</v>
          </cell>
        </row>
        <row r="269">
          <cell r="F269" t="str">
            <v>541449011000036923</v>
          </cell>
        </row>
        <row r="270">
          <cell r="F270" t="str">
            <v>541449011000037104</v>
          </cell>
        </row>
        <row r="271">
          <cell r="F271" t="str">
            <v>541449011000037173</v>
          </cell>
        </row>
        <row r="272">
          <cell r="F272" t="str">
            <v>541449011000037296</v>
          </cell>
        </row>
        <row r="273">
          <cell r="F273" t="str">
            <v>541449011000037302</v>
          </cell>
        </row>
        <row r="274">
          <cell r="F274" t="str">
            <v>541449011000037326</v>
          </cell>
        </row>
        <row r="275">
          <cell r="F275" t="str">
            <v>541449011000037364</v>
          </cell>
        </row>
        <row r="276">
          <cell r="F276" t="str">
            <v>541449011000037432</v>
          </cell>
        </row>
        <row r="277">
          <cell r="F277" t="str">
            <v>541449011000037524</v>
          </cell>
        </row>
        <row r="278">
          <cell r="F278" t="str">
            <v>541449011000037548</v>
          </cell>
        </row>
        <row r="279">
          <cell r="F279" t="str">
            <v>541449011000037562</v>
          </cell>
        </row>
        <row r="280">
          <cell r="F280" t="str">
            <v>541449011000037586</v>
          </cell>
        </row>
        <row r="281">
          <cell r="F281" t="str">
            <v>541449011000037623</v>
          </cell>
        </row>
        <row r="282">
          <cell r="F282" t="str">
            <v>541449011000037647</v>
          </cell>
        </row>
        <row r="283">
          <cell r="F283" t="str">
            <v>541449011000037821</v>
          </cell>
        </row>
        <row r="284">
          <cell r="F284" t="str">
            <v>541449011000037845</v>
          </cell>
        </row>
        <row r="285">
          <cell r="F285" t="str">
            <v>541449011000037852</v>
          </cell>
        </row>
        <row r="286">
          <cell r="F286" t="str">
            <v>541449011000037883</v>
          </cell>
        </row>
        <row r="287">
          <cell r="F287" t="str">
            <v>541449011000038040</v>
          </cell>
        </row>
        <row r="288">
          <cell r="F288" t="str">
            <v>541449011000038118</v>
          </cell>
        </row>
        <row r="289">
          <cell r="F289" t="str">
            <v>541449011000038163</v>
          </cell>
        </row>
        <row r="290">
          <cell r="F290" t="str">
            <v>541449011000038392</v>
          </cell>
        </row>
        <row r="291">
          <cell r="F291" t="str">
            <v>541449011000038767</v>
          </cell>
        </row>
        <row r="292">
          <cell r="F292" t="str">
            <v>541449011000038774</v>
          </cell>
        </row>
        <row r="293">
          <cell r="F293" t="str">
            <v>541449011000038781</v>
          </cell>
        </row>
        <row r="294">
          <cell r="F294" t="str">
            <v>541449011000038866</v>
          </cell>
        </row>
        <row r="295">
          <cell r="F295" t="str">
            <v>541449011000038989</v>
          </cell>
        </row>
        <row r="296">
          <cell r="F296" t="str">
            <v>541449011000039023</v>
          </cell>
        </row>
        <row r="297">
          <cell r="F297" t="str">
            <v>541449011000039054</v>
          </cell>
        </row>
        <row r="298">
          <cell r="F298" t="str">
            <v>541449011000039191</v>
          </cell>
        </row>
        <row r="299">
          <cell r="F299" t="str">
            <v>541449011000039276</v>
          </cell>
        </row>
        <row r="300">
          <cell r="F300" t="str">
            <v>541449011000039351</v>
          </cell>
        </row>
        <row r="301">
          <cell r="F301" t="str">
            <v>541449011000039405</v>
          </cell>
        </row>
        <row r="302">
          <cell r="F302" t="str">
            <v>541449011000039498</v>
          </cell>
        </row>
        <row r="303">
          <cell r="F303" t="str">
            <v>541449011000039528</v>
          </cell>
        </row>
        <row r="304">
          <cell r="F304" t="str">
            <v>541449011000039603</v>
          </cell>
        </row>
        <row r="305">
          <cell r="F305" t="str">
            <v>541449011000039627</v>
          </cell>
        </row>
        <row r="306">
          <cell r="F306" t="str">
            <v>541449011000039634</v>
          </cell>
        </row>
        <row r="307">
          <cell r="F307" t="str">
            <v>541449011000039672</v>
          </cell>
        </row>
        <row r="308">
          <cell r="F308" t="str">
            <v>541449011000039924</v>
          </cell>
        </row>
        <row r="309">
          <cell r="F309" t="str">
            <v>541449011000039931</v>
          </cell>
        </row>
        <row r="310">
          <cell r="F310" t="str">
            <v>541449011000039948</v>
          </cell>
        </row>
        <row r="311">
          <cell r="F311" t="str">
            <v>541449011000039955</v>
          </cell>
        </row>
        <row r="312">
          <cell r="F312" t="str">
            <v>541449011000039986</v>
          </cell>
        </row>
        <row r="313">
          <cell r="F313" t="str">
            <v>541449011000040029</v>
          </cell>
        </row>
        <row r="314">
          <cell r="F314" t="str">
            <v>541449011000040043</v>
          </cell>
        </row>
        <row r="315">
          <cell r="F315" t="str">
            <v>541449011000040067</v>
          </cell>
        </row>
        <row r="316">
          <cell r="F316" t="str">
            <v>541449011000040081</v>
          </cell>
        </row>
        <row r="317">
          <cell r="F317" t="str">
            <v>541449011000040104</v>
          </cell>
        </row>
        <row r="318">
          <cell r="F318" t="str">
            <v>541449011000040128</v>
          </cell>
        </row>
        <row r="319">
          <cell r="F319" t="str">
            <v>541449011000040142</v>
          </cell>
        </row>
        <row r="320">
          <cell r="F320" t="str">
            <v>541449011000040173</v>
          </cell>
        </row>
        <row r="321">
          <cell r="F321" t="str">
            <v>541449011000040258</v>
          </cell>
        </row>
        <row r="322">
          <cell r="F322" t="str">
            <v>541449011000040302</v>
          </cell>
        </row>
        <row r="323">
          <cell r="F323" t="str">
            <v>541449011000040654</v>
          </cell>
        </row>
        <row r="324">
          <cell r="F324" t="str">
            <v>541449011000040678</v>
          </cell>
        </row>
        <row r="325">
          <cell r="F325" t="str">
            <v>541449011000040685</v>
          </cell>
        </row>
        <row r="326">
          <cell r="F326" t="str">
            <v>541449011000040753</v>
          </cell>
        </row>
        <row r="327">
          <cell r="F327" t="str">
            <v>541449011000040777</v>
          </cell>
        </row>
        <row r="328">
          <cell r="F328" t="str">
            <v>541449011000040784</v>
          </cell>
        </row>
        <row r="329">
          <cell r="F329" t="str">
            <v>541449011000040807</v>
          </cell>
        </row>
        <row r="330">
          <cell r="F330" t="str">
            <v>541449011000040883</v>
          </cell>
        </row>
        <row r="331">
          <cell r="F331" t="str">
            <v>541449011000041002</v>
          </cell>
        </row>
        <row r="332">
          <cell r="F332" t="str">
            <v>541449011000041019</v>
          </cell>
        </row>
        <row r="333">
          <cell r="F333" t="str">
            <v>541449011000041026</v>
          </cell>
        </row>
        <row r="334">
          <cell r="F334" t="str">
            <v>541449011000041033</v>
          </cell>
        </row>
        <row r="335">
          <cell r="F335" t="str">
            <v>541449011000041231</v>
          </cell>
        </row>
        <row r="336">
          <cell r="F336" t="str">
            <v>541449011000041286</v>
          </cell>
        </row>
        <row r="337">
          <cell r="F337" t="str">
            <v>541449011000041316</v>
          </cell>
        </row>
        <row r="338">
          <cell r="F338" t="str">
            <v>541449011000041354</v>
          </cell>
        </row>
        <row r="339">
          <cell r="F339" t="str">
            <v>541449011000041361</v>
          </cell>
        </row>
        <row r="340">
          <cell r="F340" t="str">
            <v>541449011000041477</v>
          </cell>
        </row>
        <row r="341">
          <cell r="F341" t="str">
            <v>541449011000041552</v>
          </cell>
        </row>
        <row r="342">
          <cell r="F342" t="str">
            <v>541449011000041576</v>
          </cell>
        </row>
        <row r="343">
          <cell r="F343" t="str">
            <v>541449011000041590</v>
          </cell>
        </row>
        <row r="344">
          <cell r="F344" t="str">
            <v>541449011000041613</v>
          </cell>
        </row>
        <row r="345">
          <cell r="F345" t="str">
            <v>541449011000041989</v>
          </cell>
        </row>
        <row r="346">
          <cell r="F346" t="str">
            <v>541449011000042009</v>
          </cell>
        </row>
        <row r="347">
          <cell r="F347" t="str">
            <v>541449011000042023</v>
          </cell>
        </row>
        <row r="348">
          <cell r="F348" t="str">
            <v>541449011000042078</v>
          </cell>
        </row>
        <row r="349">
          <cell r="F349" t="str">
            <v>541449011000042085</v>
          </cell>
        </row>
        <row r="350">
          <cell r="F350" t="str">
            <v>541449011000042108</v>
          </cell>
        </row>
        <row r="351">
          <cell r="F351" t="str">
            <v>541449011000042139</v>
          </cell>
        </row>
        <row r="352">
          <cell r="F352" t="str">
            <v>541449011000042146</v>
          </cell>
        </row>
        <row r="353">
          <cell r="F353" t="str">
            <v>541449011000042344</v>
          </cell>
        </row>
        <row r="354">
          <cell r="F354" t="str">
            <v>541449011000042436</v>
          </cell>
        </row>
        <row r="355">
          <cell r="F355" t="str">
            <v>541449011000042566</v>
          </cell>
        </row>
        <row r="356">
          <cell r="F356" t="str">
            <v>541449011000042726</v>
          </cell>
        </row>
        <row r="357">
          <cell r="F357" t="str">
            <v>541449011000042788</v>
          </cell>
        </row>
        <row r="358">
          <cell r="F358" t="str">
            <v>541449011000042795</v>
          </cell>
        </row>
        <row r="359">
          <cell r="F359" t="str">
            <v>541449011000043068</v>
          </cell>
        </row>
        <row r="360">
          <cell r="F360" t="str">
            <v>541449011000043112</v>
          </cell>
        </row>
        <row r="361">
          <cell r="F361" t="str">
            <v>541449011000043150</v>
          </cell>
        </row>
        <row r="362">
          <cell r="F362" t="str">
            <v>541449011000043181</v>
          </cell>
        </row>
        <row r="363">
          <cell r="F363" t="str">
            <v>541449011000043662</v>
          </cell>
        </row>
        <row r="364">
          <cell r="F364" t="str">
            <v>541449011000043761</v>
          </cell>
        </row>
        <row r="365">
          <cell r="F365" t="str">
            <v>541449011000043785</v>
          </cell>
        </row>
        <row r="366">
          <cell r="F366" t="str">
            <v>541449011000043860</v>
          </cell>
        </row>
        <row r="367">
          <cell r="F367" t="str">
            <v>541449011000043884</v>
          </cell>
        </row>
        <row r="368">
          <cell r="F368" t="str">
            <v>541449011000043914</v>
          </cell>
        </row>
        <row r="369">
          <cell r="F369" t="str">
            <v>541449011000043976</v>
          </cell>
        </row>
        <row r="370">
          <cell r="F370" t="str">
            <v>541449011000043983</v>
          </cell>
        </row>
        <row r="371">
          <cell r="F371" t="str">
            <v>541449011000044027</v>
          </cell>
        </row>
        <row r="372">
          <cell r="F372" t="str">
            <v>541449011000044058</v>
          </cell>
        </row>
        <row r="373">
          <cell r="F373" t="str">
            <v>541449011000044089</v>
          </cell>
        </row>
        <row r="374">
          <cell r="F374" t="str">
            <v>541449011000044331</v>
          </cell>
        </row>
        <row r="375">
          <cell r="F375" t="str">
            <v>541449011000044355</v>
          </cell>
        </row>
        <row r="376">
          <cell r="F376" t="str">
            <v>541449011000044621</v>
          </cell>
        </row>
        <row r="377">
          <cell r="F377" t="str">
            <v>541449011000044850</v>
          </cell>
        </row>
        <row r="378">
          <cell r="F378" t="str">
            <v>541449011000045024</v>
          </cell>
        </row>
        <row r="379">
          <cell r="F379" t="str">
            <v>541449011000045031</v>
          </cell>
        </row>
        <row r="380">
          <cell r="F380" t="str">
            <v>541449011000045062</v>
          </cell>
        </row>
        <row r="381">
          <cell r="F381" t="str">
            <v>541449011000045086</v>
          </cell>
        </row>
        <row r="382">
          <cell r="F382" t="str">
            <v>541449011000045161</v>
          </cell>
        </row>
        <row r="383">
          <cell r="F383" t="str">
            <v>541449011000045185</v>
          </cell>
        </row>
        <row r="384">
          <cell r="F384" t="str">
            <v>541449011000045208</v>
          </cell>
        </row>
        <row r="385">
          <cell r="F385" t="str">
            <v>541449011000045253</v>
          </cell>
        </row>
        <row r="386">
          <cell r="F386" t="str">
            <v>541449011000045260</v>
          </cell>
        </row>
        <row r="387">
          <cell r="F387" t="str">
            <v>541449011000045307</v>
          </cell>
        </row>
        <row r="388">
          <cell r="F388" t="str">
            <v>541449011000045369</v>
          </cell>
        </row>
        <row r="389">
          <cell r="F389" t="str">
            <v>541449011000045536</v>
          </cell>
        </row>
        <row r="390">
          <cell r="F390" t="str">
            <v>541449011000045673</v>
          </cell>
        </row>
        <row r="391">
          <cell r="F391" t="str">
            <v>541449011000045932</v>
          </cell>
        </row>
        <row r="392">
          <cell r="F392" t="str">
            <v>541449011000046014</v>
          </cell>
        </row>
        <row r="393">
          <cell r="F393" t="str">
            <v>541449011000046076</v>
          </cell>
        </row>
        <row r="394">
          <cell r="F394" t="str">
            <v>541449011000046106</v>
          </cell>
        </row>
        <row r="395">
          <cell r="F395" t="str">
            <v>541449011000046120</v>
          </cell>
        </row>
        <row r="396">
          <cell r="F396" t="str">
            <v>541449011000046144</v>
          </cell>
        </row>
        <row r="397">
          <cell r="F397" t="str">
            <v>541449011000046212</v>
          </cell>
        </row>
        <row r="398">
          <cell r="F398" t="str">
            <v>541449011000046304</v>
          </cell>
        </row>
        <row r="399">
          <cell r="F399" t="str">
            <v>541449011000046342</v>
          </cell>
        </row>
        <row r="400">
          <cell r="F400" t="str">
            <v>541449011000046366</v>
          </cell>
        </row>
        <row r="401">
          <cell r="F401" t="str">
            <v>541449011000046380</v>
          </cell>
        </row>
        <row r="402">
          <cell r="F402" t="str">
            <v>541449011000046397</v>
          </cell>
        </row>
        <row r="403">
          <cell r="F403" t="str">
            <v>541449011000046427</v>
          </cell>
        </row>
        <row r="404">
          <cell r="F404" t="str">
            <v>541449011000046434</v>
          </cell>
        </row>
        <row r="405">
          <cell r="F405" t="str">
            <v>541449011000046687</v>
          </cell>
        </row>
        <row r="406">
          <cell r="F406" t="str">
            <v>541449011000046694</v>
          </cell>
        </row>
        <row r="407">
          <cell r="F407" t="str">
            <v>541449011000046731</v>
          </cell>
        </row>
        <row r="408">
          <cell r="F408" t="str">
            <v>541449011000046847</v>
          </cell>
        </row>
        <row r="409">
          <cell r="F409" t="str">
            <v>541449011000046861</v>
          </cell>
        </row>
        <row r="410">
          <cell r="F410" t="str">
            <v>541449011000046878</v>
          </cell>
        </row>
        <row r="411">
          <cell r="F411" t="str">
            <v>541449011000046892</v>
          </cell>
        </row>
        <row r="412">
          <cell r="F412" t="str">
            <v>541449011000046908</v>
          </cell>
        </row>
        <row r="413">
          <cell r="F413" t="str">
            <v>541449011000046922</v>
          </cell>
        </row>
        <row r="414">
          <cell r="F414" t="str">
            <v>541449011000046946</v>
          </cell>
        </row>
        <row r="415">
          <cell r="F415" t="str">
            <v>541449011000047127</v>
          </cell>
        </row>
        <row r="416">
          <cell r="F416" t="str">
            <v>541449011000047141</v>
          </cell>
        </row>
        <row r="417">
          <cell r="F417" t="str">
            <v>541449011000047219</v>
          </cell>
        </row>
        <row r="418">
          <cell r="F418" t="str">
            <v>541449011000047271</v>
          </cell>
        </row>
        <row r="419">
          <cell r="F419" t="str">
            <v>541449011000047301</v>
          </cell>
        </row>
        <row r="420">
          <cell r="F420" t="str">
            <v>541449011000047356</v>
          </cell>
        </row>
        <row r="421">
          <cell r="F421" t="str">
            <v>541449011000047394</v>
          </cell>
        </row>
        <row r="422">
          <cell r="F422" t="str">
            <v>541449011000047448</v>
          </cell>
        </row>
        <row r="423">
          <cell r="F423" t="str">
            <v>541449011000047547</v>
          </cell>
        </row>
        <row r="424">
          <cell r="F424" t="str">
            <v>541449011000047561</v>
          </cell>
        </row>
        <row r="425">
          <cell r="F425" t="str">
            <v>541449011000047578</v>
          </cell>
        </row>
        <row r="426">
          <cell r="F426" t="str">
            <v>541449011000047691</v>
          </cell>
        </row>
        <row r="427">
          <cell r="F427" t="str">
            <v>541449011000047738</v>
          </cell>
        </row>
        <row r="428">
          <cell r="F428" t="str">
            <v>541449011000047752</v>
          </cell>
        </row>
        <row r="429">
          <cell r="F429" t="str">
            <v>541449011000047882</v>
          </cell>
        </row>
        <row r="430">
          <cell r="F430" t="str">
            <v>541449011000047950</v>
          </cell>
        </row>
        <row r="431">
          <cell r="F431" t="str">
            <v>541449011000047981</v>
          </cell>
        </row>
        <row r="432">
          <cell r="F432" t="str">
            <v>541449011000048605</v>
          </cell>
        </row>
        <row r="433">
          <cell r="F433" t="str">
            <v>541449011000048636</v>
          </cell>
        </row>
        <row r="434">
          <cell r="F434" t="str">
            <v>541449011000048926</v>
          </cell>
        </row>
        <row r="435">
          <cell r="F435" t="str">
            <v>541449011000049121</v>
          </cell>
        </row>
        <row r="436">
          <cell r="F436" t="str">
            <v>541449011000050066</v>
          </cell>
        </row>
        <row r="437">
          <cell r="F437" t="str">
            <v>541449011000050196</v>
          </cell>
        </row>
        <row r="438">
          <cell r="F438" t="str">
            <v>541449011000050240</v>
          </cell>
        </row>
        <row r="439">
          <cell r="F439" t="str">
            <v>541449011000050301</v>
          </cell>
        </row>
        <row r="440">
          <cell r="F440" t="str">
            <v>541449011000050325</v>
          </cell>
        </row>
        <row r="441">
          <cell r="F441" t="str">
            <v>541449011000050516</v>
          </cell>
        </row>
        <row r="442">
          <cell r="F442" t="str">
            <v>541449011000050547</v>
          </cell>
        </row>
        <row r="443">
          <cell r="F443" t="str">
            <v>541449011000050585</v>
          </cell>
        </row>
        <row r="444">
          <cell r="F444" t="str">
            <v>541449011000050608</v>
          </cell>
        </row>
        <row r="445">
          <cell r="F445" t="str">
            <v>541449011000050745</v>
          </cell>
        </row>
        <row r="446">
          <cell r="F446" t="str">
            <v>541449011000051285</v>
          </cell>
        </row>
        <row r="447">
          <cell r="F447" t="str">
            <v>541449011000051506</v>
          </cell>
        </row>
        <row r="448">
          <cell r="F448" t="str">
            <v>541449011000051520</v>
          </cell>
        </row>
        <row r="449">
          <cell r="F449" t="str">
            <v>541449011000051674</v>
          </cell>
        </row>
        <row r="450">
          <cell r="F450" t="str">
            <v>541449011000051834</v>
          </cell>
        </row>
        <row r="451">
          <cell r="F451" t="str">
            <v>541449011000052176</v>
          </cell>
        </row>
        <row r="452">
          <cell r="F452" t="str">
            <v>541449011000052343</v>
          </cell>
        </row>
        <row r="453">
          <cell r="F453" t="str">
            <v>541449011000052442</v>
          </cell>
        </row>
        <row r="454">
          <cell r="F454" t="str">
            <v>541449011000052664</v>
          </cell>
        </row>
        <row r="455">
          <cell r="F455" t="str">
            <v>541449011000052701</v>
          </cell>
        </row>
        <row r="456">
          <cell r="F456" t="str">
            <v>541449011000052756</v>
          </cell>
        </row>
        <row r="457">
          <cell r="F457" t="str">
            <v>541449011000052770</v>
          </cell>
        </row>
        <row r="458">
          <cell r="F458" t="str">
            <v>541449011000052794</v>
          </cell>
        </row>
        <row r="459">
          <cell r="F459" t="str">
            <v>541449011000052848</v>
          </cell>
        </row>
        <row r="460">
          <cell r="F460" t="str">
            <v>541449011000052909</v>
          </cell>
        </row>
        <row r="461">
          <cell r="F461" t="str">
            <v>541449011000053012</v>
          </cell>
        </row>
        <row r="462">
          <cell r="F462" t="str">
            <v>541449011000053043</v>
          </cell>
        </row>
        <row r="463">
          <cell r="F463" t="str">
            <v>541449011000053104</v>
          </cell>
        </row>
        <row r="464">
          <cell r="F464" t="str">
            <v>541449011000053135</v>
          </cell>
        </row>
        <row r="465">
          <cell r="F465" t="str">
            <v>541449011000053159</v>
          </cell>
        </row>
        <row r="466">
          <cell r="F466" t="str">
            <v>541449011000053166</v>
          </cell>
        </row>
        <row r="467">
          <cell r="F467" t="str">
            <v>541449011000053203</v>
          </cell>
        </row>
        <row r="468">
          <cell r="F468" t="str">
            <v>541449011000053234</v>
          </cell>
        </row>
        <row r="469">
          <cell r="F469" t="str">
            <v>541449011000053739</v>
          </cell>
        </row>
        <row r="470">
          <cell r="F470" t="str">
            <v>541449011000053760</v>
          </cell>
        </row>
        <row r="471">
          <cell r="F471" t="str">
            <v>541449011000053968</v>
          </cell>
        </row>
        <row r="472">
          <cell r="F472" t="str">
            <v>541449011000053982</v>
          </cell>
        </row>
        <row r="473">
          <cell r="F473" t="str">
            <v>541449011000053999</v>
          </cell>
        </row>
        <row r="474">
          <cell r="F474" t="str">
            <v>541449011000054019</v>
          </cell>
        </row>
        <row r="475">
          <cell r="F475" t="str">
            <v>541449011000054200</v>
          </cell>
        </row>
        <row r="476">
          <cell r="F476" t="str">
            <v>541449011000054279</v>
          </cell>
        </row>
        <row r="477">
          <cell r="F477" t="str">
            <v>541449011000054316</v>
          </cell>
        </row>
        <row r="478">
          <cell r="F478" t="str">
            <v>541449011000054378</v>
          </cell>
        </row>
        <row r="479">
          <cell r="F479" t="str">
            <v>541449011000054828</v>
          </cell>
        </row>
        <row r="480">
          <cell r="F480" t="str">
            <v>541449011000054866</v>
          </cell>
        </row>
        <row r="481">
          <cell r="F481" t="str">
            <v>541449011000055184</v>
          </cell>
        </row>
        <row r="482">
          <cell r="F482" t="str">
            <v>541449011000055269</v>
          </cell>
        </row>
        <row r="483">
          <cell r="F483" t="str">
            <v>541449011000055290</v>
          </cell>
        </row>
        <row r="484">
          <cell r="F484" t="str">
            <v>541449011000055382</v>
          </cell>
        </row>
        <row r="485">
          <cell r="F485" t="str">
            <v>541449011000055771</v>
          </cell>
        </row>
        <row r="486">
          <cell r="F486" t="str">
            <v>541449011000055788</v>
          </cell>
        </row>
        <row r="487">
          <cell r="F487" t="str">
            <v>541449011000055795</v>
          </cell>
        </row>
        <row r="488">
          <cell r="F488" t="str">
            <v>541449011000055801</v>
          </cell>
        </row>
        <row r="489">
          <cell r="F489" t="str">
            <v>541449011000055931</v>
          </cell>
        </row>
        <row r="490">
          <cell r="F490" t="str">
            <v>541449011000056006</v>
          </cell>
        </row>
        <row r="491">
          <cell r="F491" t="str">
            <v>541449011000056044</v>
          </cell>
        </row>
        <row r="492">
          <cell r="F492" t="str">
            <v>541449011000056075</v>
          </cell>
        </row>
        <row r="493">
          <cell r="F493" t="str">
            <v>541449011000056099</v>
          </cell>
        </row>
        <row r="494">
          <cell r="F494" t="str">
            <v>541449011000056327</v>
          </cell>
        </row>
        <row r="495">
          <cell r="F495" t="str">
            <v>541449011000056341</v>
          </cell>
        </row>
        <row r="496">
          <cell r="F496" t="str">
            <v>541449011000056396</v>
          </cell>
        </row>
        <row r="497">
          <cell r="F497" t="str">
            <v>541449011000056457</v>
          </cell>
        </row>
        <row r="498">
          <cell r="F498" t="str">
            <v>541449011000056464</v>
          </cell>
        </row>
        <row r="499">
          <cell r="F499" t="str">
            <v>541449011000056471</v>
          </cell>
        </row>
        <row r="500">
          <cell r="F500" t="str">
            <v>541449011000056495</v>
          </cell>
        </row>
        <row r="501">
          <cell r="F501" t="str">
            <v>541449011000056518</v>
          </cell>
        </row>
        <row r="502">
          <cell r="F502" t="str">
            <v>541449011000056563</v>
          </cell>
        </row>
        <row r="503">
          <cell r="F503" t="str">
            <v>541449011000056587</v>
          </cell>
        </row>
        <row r="504">
          <cell r="F504" t="str">
            <v>541449011000056631</v>
          </cell>
        </row>
        <row r="505">
          <cell r="F505" t="str">
            <v>541449011000056655</v>
          </cell>
        </row>
        <row r="506">
          <cell r="F506" t="str">
            <v>541449011000056730</v>
          </cell>
        </row>
        <row r="507">
          <cell r="F507" t="str">
            <v>541449011000056815</v>
          </cell>
        </row>
        <row r="508">
          <cell r="F508" t="str">
            <v>541449011000057171</v>
          </cell>
        </row>
        <row r="509">
          <cell r="F509" t="str">
            <v>541449011000057195</v>
          </cell>
        </row>
        <row r="510">
          <cell r="F510" t="str">
            <v>541449011000057331</v>
          </cell>
        </row>
        <row r="511">
          <cell r="F511" t="str">
            <v>541449011000057416</v>
          </cell>
        </row>
        <row r="512">
          <cell r="F512" t="str">
            <v>541449011000057454</v>
          </cell>
        </row>
        <row r="513">
          <cell r="F513" t="str">
            <v>541449011000057997</v>
          </cell>
        </row>
        <row r="514">
          <cell r="F514" t="str">
            <v>541449011000058000</v>
          </cell>
        </row>
        <row r="515">
          <cell r="F515" t="str">
            <v>541449011000058024</v>
          </cell>
        </row>
        <row r="516">
          <cell r="F516" t="str">
            <v>541449011000058031</v>
          </cell>
        </row>
        <row r="517">
          <cell r="F517" t="str">
            <v>541449011000058048</v>
          </cell>
        </row>
        <row r="518">
          <cell r="F518" t="str">
            <v>541449011000058062</v>
          </cell>
        </row>
        <row r="519">
          <cell r="F519" t="str">
            <v>541449011000058079</v>
          </cell>
        </row>
        <row r="520">
          <cell r="F520" t="str">
            <v>541449011000058345</v>
          </cell>
        </row>
        <row r="521">
          <cell r="F521" t="str">
            <v>541449011000058369</v>
          </cell>
        </row>
        <row r="522">
          <cell r="F522" t="str">
            <v>541449011000058376</v>
          </cell>
        </row>
        <row r="523">
          <cell r="F523" t="str">
            <v>541449011000058529</v>
          </cell>
        </row>
        <row r="524">
          <cell r="F524" t="str">
            <v>541449011000058574</v>
          </cell>
        </row>
        <row r="525">
          <cell r="F525" t="str">
            <v>541449011000058598</v>
          </cell>
        </row>
        <row r="526">
          <cell r="F526" t="str">
            <v>541449011000058635</v>
          </cell>
        </row>
        <row r="527">
          <cell r="F527" t="str">
            <v>541449011000058659</v>
          </cell>
        </row>
        <row r="528">
          <cell r="F528" t="str">
            <v>541449011000058710</v>
          </cell>
        </row>
        <row r="529">
          <cell r="F529" t="str">
            <v>541449011000058741</v>
          </cell>
        </row>
        <row r="530">
          <cell r="F530" t="str">
            <v>541449011000058758</v>
          </cell>
        </row>
        <row r="531">
          <cell r="F531" t="str">
            <v>541449011000058765</v>
          </cell>
        </row>
        <row r="532">
          <cell r="F532" t="str">
            <v>541449011000058888</v>
          </cell>
        </row>
        <row r="533">
          <cell r="F533" t="str">
            <v>541449011000058963</v>
          </cell>
        </row>
        <row r="534">
          <cell r="F534" t="str">
            <v>541449011000059045</v>
          </cell>
        </row>
        <row r="535">
          <cell r="F535" t="str">
            <v>541449011000059298</v>
          </cell>
        </row>
        <row r="536">
          <cell r="F536" t="str">
            <v>541449011000059946</v>
          </cell>
        </row>
        <row r="537">
          <cell r="F537" t="str">
            <v>541449011000060119</v>
          </cell>
        </row>
        <row r="538">
          <cell r="F538" t="str">
            <v>541449011000060263</v>
          </cell>
        </row>
        <row r="539">
          <cell r="F539" t="str">
            <v>541449011000060522</v>
          </cell>
        </row>
        <row r="540">
          <cell r="F540" t="str">
            <v>541449011000060706</v>
          </cell>
        </row>
        <row r="541">
          <cell r="F541" t="str">
            <v>541449011000060737</v>
          </cell>
        </row>
        <row r="542">
          <cell r="F542" t="str">
            <v>541449011000062823</v>
          </cell>
        </row>
        <row r="543">
          <cell r="F543" t="str">
            <v>541449011000063110</v>
          </cell>
        </row>
        <row r="544">
          <cell r="F544" t="str">
            <v>541449011000063349</v>
          </cell>
        </row>
        <row r="545">
          <cell r="F545" t="str">
            <v>541449011000063387</v>
          </cell>
        </row>
        <row r="546">
          <cell r="F546" t="str">
            <v>541449011000063806</v>
          </cell>
        </row>
        <row r="547">
          <cell r="F547" t="str">
            <v>541449011000064469</v>
          </cell>
        </row>
        <row r="548">
          <cell r="F548" t="str">
            <v>541449011000064551</v>
          </cell>
        </row>
        <row r="549">
          <cell r="F549" t="str">
            <v>541449011000064568</v>
          </cell>
        </row>
        <row r="550">
          <cell r="F550" t="str">
            <v>541449011000064582</v>
          </cell>
        </row>
        <row r="551">
          <cell r="F551" t="str">
            <v>541449011000065497</v>
          </cell>
        </row>
        <row r="552">
          <cell r="F552" t="str">
            <v>541449011000065954</v>
          </cell>
        </row>
        <row r="553">
          <cell r="F553" t="str">
            <v>541449011000066210</v>
          </cell>
        </row>
        <row r="554">
          <cell r="F554" t="str">
            <v>541449011000066234</v>
          </cell>
        </row>
        <row r="555">
          <cell r="F555" t="str">
            <v>541449011000066258</v>
          </cell>
        </row>
        <row r="556">
          <cell r="F556" t="str">
            <v>541449011000066265</v>
          </cell>
        </row>
        <row r="557">
          <cell r="F557" t="str">
            <v>541449011000066302</v>
          </cell>
        </row>
        <row r="558">
          <cell r="F558" t="str">
            <v>541449011000066685</v>
          </cell>
        </row>
        <row r="559">
          <cell r="F559" t="str">
            <v>541449011000070859</v>
          </cell>
        </row>
        <row r="560">
          <cell r="F560" t="str">
            <v>541449011000070941</v>
          </cell>
        </row>
        <row r="561">
          <cell r="F561" t="str">
            <v>541449011000070972</v>
          </cell>
        </row>
        <row r="562">
          <cell r="F562" t="str">
            <v>541449011000071931</v>
          </cell>
        </row>
        <row r="563">
          <cell r="F563" t="str">
            <v>541449011000072488</v>
          </cell>
        </row>
        <row r="564">
          <cell r="F564" t="str">
            <v>541449011000072563</v>
          </cell>
        </row>
        <row r="565">
          <cell r="F565" t="str">
            <v>541449011000072624</v>
          </cell>
        </row>
        <row r="566">
          <cell r="F566" t="str">
            <v>541449011000072778</v>
          </cell>
        </row>
        <row r="567">
          <cell r="F567" t="str">
            <v>541449011000073201</v>
          </cell>
        </row>
        <row r="568">
          <cell r="F568" t="str">
            <v>541449011000073676</v>
          </cell>
        </row>
        <row r="569">
          <cell r="F569" t="str">
            <v>541449011000073713</v>
          </cell>
        </row>
        <row r="570">
          <cell r="F570" t="str">
            <v>541449011000073720</v>
          </cell>
        </row>
        <row r="571">
          <cell r="F571" t="str">
            <v>541449011000073737</v>
          </cell>
        </row>
        <row r="572">
          <cell r="F572" t="str">
            <v>541449011000074000</v>
          </cell>
        </row>
        <row r="573">
          <cell r="F573" t="str">
            <v>541449011000074017</v>
          </cell>
        </row>
        <row r="574">
          <cell r="F574" t="str">
            <v>541449011000074024</v>
          </cell>
        </row>
        <row r="575">
          <cell r="F575" t="str">
            <v>541449011000074123</v>
          </cell>
        </row>
        <row r="576">
          <cell r="F576" t="str">
            <v>541449011000074437</v>
          </cell>
        </row>
        <row r="577">
          <cell r="F577" t="str">
            <v>541449011000074789</v>
          </cell>
        </row>
        <row r="578">
          <cell r="F578" t="str">
            <v>541449011000074932</v>
          </cell>
        </row>
        <row r="579">
          <cell r="F579" t="str">
            <v>541449011000075106</v>
          </cell>
        </row>
        <row r="580">
          <cell r="F580" t="str">
            <v>541449011000075632</v>
          </cell>
        </row>
        <row r="581">
          <cell r="F581" t="str">
            <v>541449011000075717</v>
          </cell>
        </row>
        <row r="582">
          <cell r="F582" t="str">
            <v>541449011000075830</v>
          </cell>
        </row>
        <row r="583">
          <cell r="F583" t="str">
            <v>541449011000075939</v>
          </cell>
        </row>
        <row r="584">
          <cell r="F584" t="str">
            <v>541449011000075984</v>
          </cell>
        </row>
        <row r="585">
          <cell r="F585" t="str">
            <v>541449011000076172</v>
          </cell>
        </row>
        <row r="586">
          <cell r="F586" t="str">
            <v>541449011000103069</v>
          </cell>
        </row>
        <row r="587">
          <cell r="F587" t="str">
            <v>541449011000103328</v>
          </cell>
        </row>
        <row r="588">
          <cell r="F588" t="str">
            <v>541449011000103397</v>
          </cell>
        </row>
        <row r="589">
          <cell r="F589" t="str">
            <v>541449011000103441</v>
          </cell>
        </row>
        <row r="590">
          <cell r="F590" t="str">
            <v>541449011000103601</v>
          </cell>
        </row>
        <row r="591">
          <cell r="F591" t="str">
            <v>541449011000103618</v>
          </cell>
        </row>
        <row r="592">
          <cell r="F592" t="str">
            <v>541449011000103656</v>
          </cell>
        </row>
        <row r="593">
          <cell r="F593" t="str">
            <v>541449011000103779</v>
          </cell>
        </row>
        <row r="594">
          <cell r="F594" t="str">
            <v>541449011000103953</v>
          </cell>
        </row>
        <row r="595">
          <cell r="F595" t="str">
            <v>541449011000104004</v>
          </cell>
        </row>
        <row r="596">
          <cell r="F596" t="str">
            <v>541449011000104035</v>
          </cell>
        </row>
        <row r="597">
          <cell r="F597" t="str">
            <v>541449011000104127</v>
          </cell>
        </row>
        <row r="598">
          <cell r="F598" t="str">
            <v>541449011000104141</v>
          </cell>
        </row>
        <row r="599">
          <cell r="F599" t="str">
            <v>541449011000104172</v>
          </cell>
        </row>
        <row r="600">
          <cell r="F600" t="str">
            <v>541449011000104691</v>
          </cell>
        </row>
        <row r="601">
          <cell r="F601" t="str">
            <v>541449011000105179</v>
          </cell>
        </row>
        <row r="602">
          <cell r="F602" t="str">
            <v>541449011000105292</v>
          </cell>
        </row>
        <row r="603">
          <cell r="F603" t="str">
            <v>541449011000108996</v>
          </cell>
        </row>
        <row r="604">
          <cell r="F604" t="str">
            <v>541449011000109009</v>
          </cell>
        </row>
        <row r="605">
          <cell r="F605" t="str">
            <v>541449011000109115</v>
          </cell>
        </row>
        <row r="606">
          <cell r="F606" t="str">
            <v>541449011000109474</v>
          </cell>
        </row>
        <row r="607">
          <cell r="F607" t="str">
            <v>541449011000109740</v>
          </cell>
        </row>
        <row r="608">
          <cell r="F608" t="str">
            <v>541449011000109801</v>
          </cell>
        </row>
        <row r="609">
          <cell r="F609" t="str">
            <v>541449011000109993</v>
          </cell>
        </row>
        <row r="610">
          <cell r="F610" t="str">
            <v>541449011000110029</v>
          </cell>
        </row>
        <row r="611">
          <cell r="F611" t="str">
            <v>541449011000110395</v>
          </cell>
        </row>
        <row r="612">
          <cell r="F612" t="str">
            <v>541449011000111309</v>
          </cell>
        </row>
        <row r="613">
          <cell r="F613" t="str">
            <v>541449011000111774</v>
          </cell>
        </row>
        <row r="614">
          <cell r="F614" t="str">
            <v>541449011000112061</v>
          </cell>
        </row>
        <row r="615">
          <cell r="F615" t="str">
            <v>541449011000112771</v>
          </cell>
        </row>
        <row r="616">
          <cell r="F616" t="str">
            <v>541449011000113068</v>
          </cell>
        </row>
        <row r="617">
          <cell r="F617" t="str">
            <v>541449011000113082</v>
          </cell>
        </row>
        <row r="618">
          <cell r="F618" t="str">
            <v>541449011000113259</v>
          </cell>
        </row>
        <row r="619">
          <cell r="F619" t="str">
            <v>541449011000113310</v>
          </cell>
        </row>
        <row r="620">
          <cell r="F620" t="str">
            <v>541449011000113600</v>
          </cell>
        </row>
        <row r="621">
          <cell r="F621" t="str">
            <v>541449011000113761</v>
          </cell>
        </row>
        <row r="622">
          <cell r="F622" t="str">
            <v>541449011000114041</v>
          </cell>
        </row>
        <row r="623">
          <cell r="F623" t="str">
            <v>541449011000114577</v>
          </cell>
        </row>
        <row r="624">
          <cell r="F624" t="str">
            <v>541449011000115758</v>
          </cell>
        </row>
        <row r="625">
          <cell r="F625" t="str">
            <v>541449011000116182</v>
          </cell>
        </row>
        <row r="626">
          <cell r="F626" t="str">
            <v>541449011000116434</v>
          </cell>
        </row>
        <row r="627">
          <cell r="F627" t="str">
            <v>541449011000116991</v>
          </cell>
        </row>
        <row r="628">
          <cell r="F628" t="str">
            <v>541449011000117615</v>
          </cell>
        </row>
        <row r="629">
          <cell r="F629" t="str">
            <v>541449011000118254</v>
          </cell>
        </row>
        <row r="630">
          <cell r="F630" t="str">
            <v>541449011000118513</v>
          </cell>
        </row>
        <row r="631">
          <cell r="F631" t="str">
            <v>541449011000119190</v>
          </cell>
        </row>
        <row r="632">
          <cell r="F632" t="str">
            <v>541449011000119251</v>
          </cell>
        </row>
        <row r="633">
          <cell r="F633" t="str">
            <v>541449011000121650</v>
          </cell>
        </row>
        <row r="634">
          <cell r="F634" t="str">
            <v>541449011000121711</v>
          </cell>
        </row>
        <row r="635">
          <cell r="F635" t="str">
            <v>541449011000123418</v>
          </cell>
        </row>
        <row r="636">
          <cell r="F636" t="str">
            <v>541449011000123630</v>
          </cell>
        </row>
        <row r="637">
          <cell r="F637" t="str">
            <v>541449011000123845</v>
          </cell>
        </row>
        <row r="638">
          <cell r="F638" t="str">
            <v>541449011000125238</v>
          </cell>
        </row>
        <row r="639">
          <cell r="F639" t="str">
            <v>541449011000125658</v>
          </cell>
        </row>
        <row r="640">
          <cell r="F640" t="str">
            <v>541449011000125924</v>
          </cell>
        </row>
        <row r="641">
          <cell r="F641" t="str">
            <v>541449011000126037</v>
          </cell>
        </row>
        <row r="642">
          <cell r="F642" t="str">
            <v>541449011000126037</v>
          </cell>
        </row>
        <row r="643">
          <cell r="F643" t="str">
            <v>541449011000126150</v>
          </cell>
        </row>
        <row r="644">
          <cell r="F644" t="str">
            <v>541449011000128024</v>
          </cell>
        </row>
        <row r="645">
          <cell r="F645" t="str">
            <v>541449011000128185</v>
          </cell>
        </row>
        <row r="646">
          <cell r="F646" t="str">
            <v>541449011000128512</v>
          </cell>
        </row>
        <row r="647">
          <cell r="F647" t="str">
            <v>541449011000128574</v>
          </cell>
        </row>
        <row r="648">
          <cell r="F648" t="str">
            <v>541449011000131277</v>
          </cell>
        </row>
        <row r="649">
          <cell r="F649" t="str">
            <v>541449011000132526</v>
          </cell>
        </row>
        <row r="650">
          <cell r="F650" t="str">
            <v>541449011000134636</v>
          </cell>
        </row>
        <row r="651">
          <cell r="F651" t="str">
            <v>541449011000135688</v>
          </cell>
        </row>
        <row r="652">
          <cell r="F652" t="str">
            <v>541449011000135688</v>
          </cell>
        </row>
        <row r="653">
          <cell r="F653" t="str">
            <v>541449011000136708</v>
          </cell>
        </row>
        <row r="654">
          <cell r="F654" t="str">
            <v>541449011000136838</v>
          </cell>
        </row>
        <row r="655">
          <cell r="F655" t="str">
            <v>541449011000142112</v>
          </cell>
        </row>
        <row r="656">
          <cell r="F656" t="str">
            <v>541449011000144215</v>
          </cell>
        </row>
        <row r="657">
          <cell r="F657" t="str">
            <v>541449011000144222</v>
          </cell>
        </row>
        <row r="658">
          <cell r="F658" t="str">
            <v>541449011000145281</v>
          </cell>
        </row>
        <row r="659">
          <cell r="F659" t="str">
            <v>541449011000151237</v>
          </cell>
        </row>
        <row r="660">
          <cell r="F660" t="str">
            <v>541449011000151404</v>
          </cell>
        </row>
        <row r="661">
          <cell r="F661" t="str">
            <v>541449011000151596</v>
          </cell>
        </row>
        <row r="662">
          <cell r="F662" t="str">
            <v>541449011000152227</v>
          </cell>
        </row>
        <row r="663">
          <cell r="F663" t="str">
            <v>541449011000152388</v>
          </cell>
        </row>
        <row r="664">
          <cell r="F664" t="str">
            <v>541449011000152951</v>
          </cell>
        </row>
        <row r="665">
          <cell r="F665" t="str">
            <v>541449011000152968</v>
          </cell>
        </row>
        <row r="666">
          <cell r="F666" t="str">
            <v>541449011000153491</v>
          </cell>
        </row>
        <row r="667">
          <cell r="F667" t="str">
            <v>541449011000154658</v>
          </cell>
        </row>
        <row r="668">
          <cell r="F668" t="str">
            <v>541449011000154757</v>
          </cell>
        </row>
        <row r="669">
          <cell r="F669" t="str">
            <v>541449011000154962</v>
          </cell>
        </row>
        <row r="670">
          <cell r="F670" t="str">
            <v>541449011000155006</v>
          </cell>
        </row>
        <row r="671">
          <cell r="F671" t="str">
            <v>541449011000155013</v>
          </cell>
        </row>
        <row r="672">
          <cell r="F672" t="str">
            <v>541449011000155143</v>
          </cell>
        </row>
        <row r="673">
          <cell r="F673" t="str">
            <v>541449011000155815</v>
          </cell>
        </row>
        <row r="674">
          <cell r="F674" t="str">
            <v>541449011000156133</v>
          </cell>
        </row>
        <row r="675">
          <cell r="F675" t="str">
            <v>541449011700000163</v>
          </cell>
        </row>
        <row r="676">
          <cell r="F676" t="str">
            <v>541449011700000316</v>
          </cell>
        </row>
        <row r="677">
          <cell r="F677" t="str">
            <v>541449011700000408</v>
          </cell>
        </row>
        <row r="678">
          <cell r="F678" t="str">
            <v>541449011700000576</v>
          </cell>
        </row>
        <row r="679">
          <cell r="F679" t="str">
            <v>541449011700000675</v>
          </cell>
        </row>
        <row r="680">
          <cell r="F680" t="str">
            <v>541449011700002792</v>
          </cell>
        </row>
        <row r="681">
          <cell r="F681" t="str">
            <v>541449012000000136</v>
          </cell>
        </row>
        <row r="682">
          <cell r="F682" t="str">
            <v>541449012000000150</v>
          </cell>
        </row>
        <row r="683">
          <cell r="F683" t="str">
            <v>541449012000000235</v>
          </cell>
        </row>
        <row r="684">
          <cell r="F684" t="str">
            <v>541449012000000266</v>
          </cell>
        </row>
        <row r="685">
          <cell r="F685" t="str">
            <v>541449012000000280</v>
          </cell>
        </row>
        <row r="686">
          <cell r="F686" t="str">
            <v>541449012000000334</v>
          </cell>
        </row>
        <row r="687">
          <cell r="F687" t="str">
            <v>541449012000000518</v>
          </cell>
        </row>
        <row r="688">
          <cell r="F688" t="str">
            <v>541449012000000532</v>
          </cell>
        </row>
        <row r="689">
          <cell r="F689" t="str">
            <v>541449012000000617</v>
          </cell>
        </row>
        <row r="690">
          <cell r="F690" t="str">
            <v>541449012000000846</v>
          </cell>
        </row>
        <row r="691">
          <cell r="F691" t="str">
            <v>541449012000000891</v>
          </cell>
        </row>
        <row r="692">
          <cell r="F692" t="str">
            <v>541449012000000914</v>
          </cell>
        </row>
        <row r="693">
          <cell r="F693" t="str">
            <v>541449012000000976</v>
          </cell>
        </row>
        <row r="694">
          <cell r="F694" t="str">
            <v>541449012000000990</v>
          </cell>
        </row>
        <row r="695">
          <cell r="F695" t="str">
            <v>541449012000001072</v>
          </cell>
        </row>
        <row r="696">
          <cell r="F696" t="str">
            <v>541449012000001393</v>
          </cell>
        </row>
        <row r="697">
          <cell r="F697" t="str">
            <v>541449012000001447</v>
          </cell>
        </row>
        <row r="698">
          <cell r="F698" t="str">
            <v>541449012000001485</v>
          </cell>
        </row>
        <row r="699">
          <cell r="F699" t="str">
            <v>541449012000001560</v>
          </cell>
        </row>
        <row r="700">
          <cell r="F700" t="str">
            <v>541449012000001706</v>
          </cell>
        </row>
        <row r="701">
          <cell r="F701" t="str">
            <v>541449012000001959</v>
          </cell>
        </row>
        <row r="702">
          <cell r="F702" t="str">
            <v>541449012000002017</v>
          </cell>
        </row>
        <row r="703">
          <cell r="F703" t="str">
            <v>541449012000002062</v>
          </cell>
        </row>
        <row r="704">
          <cell r="F704" t="str">
            <v>541449012000002154</v>
          </cell>
        </row>
        <row r="705">
          <cell r="F705" t="str">
            <v>541449012000002376</v>
          </cell>
        </row>
        <row r="706">
          <cell r="F706" t="str">
            <v>541449012000002895</v>
          </cell>
        </row>
        <row r="707">
          <cell r="F707" t="str">
            <v>541449012000003199</v>
          </cell>
        </row>
        <row r="708">
          <cell r="F708" t="str">
            <v>541449012000003847</v>
          </cell>
        </row>
        <row r="709">
          <cell r="F709" t="str">
            <v>541449012000021803</v>
          </cell>
        </row>
        <row r="710">
          <cell r="F710" t="str">
            <v>541449012000024231</v>
          </cell>
        </row>
        <row r="711">
          <cell r="F711" t="str">
            <v>541449012000401452</v>
          </cell>
        </row>
        <row r="712">
          <cell r="F712" t="str">
            <v>541449012000432289</v>
          </cell>
        </row>
        <row r="713">
          <cell r="F713" t="str">
            <v>541449012700112320</v>
          </cell>
        </row>
        <row r="714">
          <cell r="F714" t="str">
            <v>541449012700112344</v>
          </cell>
        </row>
        <row r="715">
          <cell r="F715" t="str">
            <v>541449012700112412</v>
          </cell>
        </row>
        <row r="716">
          <cell r="F716" t="str">
            <v>541449012700112429</v>
          </cell>
        </row>
        <row r="717">
          <cell r="F717" t="str">
            <v>541449012700112474</v>
          </cell>
        </row>
        <row r="718">
          <cell r="F718" t="str">
            <v>541449012700112498</v>
          </cell>
        </row>
        <row r="719">
          <cell r="F719" t="str">
            <v>541449012700112528</v>
          </cell>
        </row>
        <row r="720">
          <cell r="F720" t="str">
            <v>541449012700112603</v>
          </cell>
        </row>
        <row r="721">
          <cell r="F721" t="str">
            <v>541449012700112795</v>
          </cell>
        </row>
        <row r="722">
          <cell r="F722" t="str">
            <v>541449012700112979</v>
          </cell>
        </row>
        <row r="723">
          <cell r="F723" t="str">
            <v>541449012700113051</v>
          </cell>
        </row>
        <row r="724">
          <cell r="F724" t="str">
            <v>541449012700113068</v>
          </cell>
        </row>
        <row r="725">
          <cell r="F725" t="str">
            <v>541449012700113105</v>
          </cell>
        </row>
        <row r="726">
          <cell r="F726" t="str">
            <v>541449012700113167</v>
          </cell>
        </row>
        <row r="727">
          <cell r="F727" t="str">
            <v>541449012700113211</v>
          </cell>
        </row>
        <row r="728">
          <cell r="F728" t="str">
            <v>541449012700113297</v>
          </cell>
        </row>
        <row r="729">
          <cell r="F729" t="str">
            <v>541449012700113358</v>
          </cell>
        </row>
        <row r="730">
          <cell r="F730" t="str">
            <v>541449012700113396</v>
          </cell>
        </row>
        <row r="731">
          <cell r="F731" t="str">
            <v>541449012700114089</v>
          </cell>
        </row>
        <row r="732">
          <cell r="F732" t="str">
            <v>541449012700114096</v>
          </cell>
        </row>
        <row r="733">
          <cell r="F733" t="str">
            <v>541449012700114560</v>
          </cell>
        </row>
        <row r="734">
          <cell r="F734" t="str">
            <v>541449012700114614</v>
          </cell>
        </row>
        <row r="735">
          <cell r="F735" t="str">
            <v>541449012700115093</v>
          </cell>
        </row>
        <row r="736">
          <cell r="F736" t="str">
            <v>541449012700115673</v>
          </cell>
        </row>
        <row r="737">
          <cell r="F737" t="str">
            <v>541449012700116342</v>
          </cell>
        </row>
        <row r="738">
          <cell r="F738" t="str">
            <v>541449012700117752</v>
          </cell>
        </row>
        <row r="739">
          <cell r="F739" t="str">
            <v>541449012700117967</v>
          </cell>
        </row>
        <row r="740">
          <cell r="F740" t="str">
            <v>541449012700117981</v>
          </cell>
        </row>
        <row r="741">
          <cell r="F741" t="str">
            <v>541449012700118155</v>
          </cell>
        </row>
        <row r="742">
          <cell r="F742" t="str">
            <v>541449012700118285</v>
          </cell>
        </row>
        <row r="743">
          <cell r="F743" t="str">
            <v>541449012700118414</v>
          </cell>
        </row>
        <row r="744">
          <cell r="F744" t="str">
            <v>541449012700118766</v>
          </cell>
        </row>
        <row r="745">
          <cell r="F745" t="str">
            <v>541449012700119121</v>
          </cell>
        </row>
        <row r="746">
          <cell r="F746" t="str">
            <v>541449012700119695</v>
          </cell>
        </row>
        <row r="747">
          <cell r="F747" t="str">
            <v>541449012700119794</v>
          </cell>
        </row>
        <row r="748">
          <cell r="F748" t="str">
            <v>541449012700119886</v>
          </cell>
        </row>
        <row r="749">
          <cell r="F749" t="str">
            <v>541449012700119916</v>
          </cell>
        </row>
        <row r="750">
          <cell r="F750" t="str">
            <v>541449012700120073</v>
          </cell>
        </row>
        <row r="751">
          <cell r="F751" t="str">
            <v>541449012700120240</v>
          </cell>
        </row>
        <row r="752">
          <cell r="F752" t="str">
            <v>541449012700120479</v>
          </cell>
        </row>
        <row r="753">
          <cell r="F753" t="str">
            <v>541449012700120820</v>
          </cell>
        </row>
        <row r="754">
          <cell r="F754" t="str">
            <v>541449012700120851</v>
          </cell>
        </row>
        <row r="755">
          <cell r="F755" t="str">
            <v>541449012700120899</v>
          </cell>
        </row>
        <row r="756">
          <cell r="F756" t="str">
            <v>541449012700121247</v>
          </cell>
        </row>
        <row r="757">
          <cell r="F757" t="str">
            <v>541449012700121469</v>
          </cell>
        </row>
        <row r="758">
          <cell r="F758" t="str">
            <v>541449012700121674</v>
          </cell>
        </row>
        <row r="759">
          <cell r="F759" t="str">
            <v>541449012700121797</v>
          </cell>
        </row>
        <row r="760">
          <cell r="F760" t="str">
            <v>541449012700122060</v>
          </cell>
        </row>
        <row r="761">
          <cell r="F761" t="str">
            <v>541449012700122381</v>
          </cell>
        </row>
        <row r="762">
          <cell r="F762" t="str">
            <v>541449012700122725</v>
          </cell>
        </row>
        <row r="763">
          <cell r="F763" t="str">
            <v>541449012700123005</v>
          </cell>
        </row>
        <row r="764">
          <cell r="F764" t="str">
            <v>541449012700123166</v>
          </cell>
        </row>
        <row r="765">
          <cell r="F765" t="str">
            <v>541449012700123272</v>
          </cell>
        </row>
        <row r="766">
          <cell r="F766" t="str">
            <v>541449012700123463</v>
          </cell>
        </row>
        <row r="767">
          <cell r="F767" t="str">
            <v>541449012700124187</v>
          </cell>
        </row>
        <row r="768">
          <cell r="F768" t="str">
            <v>541449012700125139</v>
          </cell>
        </row>
        <row r="769">
          <cell r="F769" t="str">
            <v>541449012700125696</v>
          </cell>
        </row>
        <row r="770">
          <cell r="F770" t="str">
            <v>541449012700125726</v>
          </cell>
        </row>
        <row r="771">
          <cell r="F771" t="str">
            <v>541449012700126334</v>
          </cell>
        </row>
        <row r="772">
          <cell r="F772" t="str">
            <v>541449012700127102</v>
          </cell>
        </row>
        <row r="773">
          <cell r="F773" t="str">
            <v>541449012700127119</v>
          </cell>
        </row>
        <row r="774">
          <cell r="F774" t="str">
            <v>541449012700127225</v>
          </cell>
        </row>
        <row r="775">
          <cell r="F775" t="str">
            <v>541449012700127232</v>
          </cell>
        </row>
        <row r="776">
          <cell r="F776" t="str">
            <v>541449012700127256</v>
          </cell>
        </row>
        <row r="777">
          <cell r="F777" t="str">
            <v>541449012700127256</v>
          </cell>
        </row>
        <row r="778">
          <cell r="F778" t="str">
            <v>541449012700127447</v>
          </cell>
        </row>
        <row r="779">
          <cell r="F779" t="str">
            <v>541449012700127621</v>
          </cell>
        </row>
        <row r="780">
          <cell r="F780" t="str">
            <v>541449012700127812</v>
          </cell>
        </row>
        <row r="781">
          <cell r="F781" t="str">
            <v>541449012700127843</v>
          </cell>
        </row>
        <row r="782">
          <cell r="F782" t="str">
            <v>541449012700128604</v>
          </cell>
        </row>
        <row r="783">
          <cell r="F783" t="str">
            <v>541449012700128611</v>
          </cell>
        </row>
        <row r="784">
          <cell r="F784" t="str">
            <v>541449012700128703</v>
          </cell>
        </row>
        <row r="785">
          <cell r="F785" t="str">
            <v>541449012700128765</v>
          </cell>
        </row>
        <row r="786">
          <cell r="F786" t="str">
            <v>541449012700129236</v>
          </cell>
        </row>
        <row r="787">
          <cell r="F787" t="str">
            <v>541449012700129298</v>
          </cell>
        </row>
        <row r="788">
          <cell r="F788" t="str">
            <v>541449012700129502</v>
          </cell>
        </row>
        <row r="789">
          <cell r="F789" t="str">
            <v>541449012700129595</v>
          </cell>
        </row>
        <row r="790">
          <cell r="F790" t="str">
            <v>541449012700129892</v>
          </cell>
        </row>
        <row r="791">
          <cell r="F791" t="str">
            <v>541449012700130003</v>
          </cell>
        </row>
        <row r="792">
          <cell r="F792" t="str">
            <v>541449012700130393</v>
          </cell>
        </row>
        <row r="793">
          <cell r="F793" t="str">
            <v>541449012700130492</v>
          </cell>
        </row>
        <row r="794">
          <cell r="F794" t="str">
            <v>541449012700130904</v>
          </cell>
        </row>
        <row r="795">
          <cell r="F795" t="str">
            <v>541449012700130973</v>
          </cell>
        </row>
        <row r="796">
          <cell r="F796" t="str">
            <v>541449012700131482</v>
          </cell>
        </row>
        <row r="797">
          <cell r="F797" t="str">
            <v>541449012700131574</v>
          </cell>
        </row>
        <row r="798">
          <cell r="F798" t="str">
            <v>541449012700131635</v>
          </cell>
        </row>
        <row r="799">
          <cell r="F799" t="str">
            <v>541449012700131833</v>
          </cell>
        </row>
        <row r="800">
          <cell r="F800" t="str">
            <v>541449012700131864</v>
          </cell>
        </row>
        <row r="801">
          <cell r="F801" t="str">
            <v>541449012700131994</v>
          </cell>
        </row>
        <row r="802">
          <cell r="F802" t="str">
            <v>541449012700132229</v>
          </cell>
        </row>
        <row r="803">
          <cell r="F803" t="str">
            <v>541449012700132366</v>
          </cell>
        </row>
        <row r="804">
          <cell r="F804" t="str">
            <v>541449012700132397</v>
          </cell>
        </row>
        <row r="805">
          <cell r="F805" t="str">
            <v>541449012700132519</v>
          </cell>
        </row>
        <row r="806">
          <cell r="F806" t="str">
            <v>541449012700132816</v>
          </cell>
        </row>
        <row r="807">
          <cell r="F807" t="str">
            <v>541449012700135619</v>
          </cell>
        </row>
        <row r="808">
          <cell r="F808" t="str">
            <v>541449012700140859</v>
          </cell>
        </row>
        <row r="809">
          <cell r="F809" t="str">
            <v>541449012700146912</v>
          </cell>
        </row>
        <row r="810">
          <cell r="F810" t="str">
            <v>541449012700147469</v>
          </cell>
        </row>
        <row r="811">
          <cell r="F811" t="str">
            <v>541449012700147490</v>
          </cell>
        </row>
        <row r="812">
          <cell r="F812" t="str">
            <v>541449012700154665</v>
          </cell>
        </row>
        <row r="813">
          <cell r="F813" t="str">
            <v>541449012700157239</v>
          </cell>
        </row>
        <row r="814">
          <cell r="F814" t="str">
            <v>541449012700159691</v>
          </cell>
        </row>
        <row r="815">
          <cell r="F815" t="str">
            <v>541449012700160574</v>
          </cell>
        </row>
        <row r="816">
          <cell r="F816" t="str">
            <v>541449012700163391</v>
          </cell>
        </row>
        <row r="817">
          <cell r="F817" t="str">
            <v>541449012700164657</v>
          </cell>
        </row>
        <row r="818">
          <cell r="F818" t="str">
            <v>541449012700178364</v>
          </cell>
        </row>
        <row r="819">
          <cell r="F819" t="str">
            <v>541449012700178456</v>
          </cell>
        </row>
        <row r="820">
          <cell r="F820" t="str">
            <v>541449012700181067</v>
          </cell>
        </row>
        <row r="821">
          <cell r="F821" t="str">
            <v>541449012700190076</v>
          </cell>
        </row>
        <row r="822">
          <cell r="F822" t="str">
            <v>541449012700190779</v>
          </cell>
        </row>
        <row r="823">
          <cell r="F823" t="str">
            <v>541449012700193268</v>
          </cell>
        </row>
        <row r="824">
          <cell r="F824" t="str">
            <v>541449012700194432</v>
          </cell>
        </row>
        <row r="825">
          <cell r="F825" t="str">
            <v>541449012700194449</v>
          </cell>
        </row>
        <row r="826">
          <cell r="F826" t="str">
            <v>541449012700197419</v>
          </cell>
        </row>
        <row r="827">
          <cell r="F827" t="str">
            <v>541449012700198133</v>
          </cell>
        </row>
        <row r="828">
          <cell r="F828" t="str">
            <v>541449012700201383</v>
          </cell>
        </row>
        <row r="829">
          <cell r="F829" t="str">
            <v>541449012700204285</v>
          </cell>
        </row>
        <row r="830">
          <cell r="F830" t="str">
            <v>541449012700209693</v>
          </cell>
        </row>
        <row r="831">
          <cell r="F831" t="str">
            <v>541449012700209709</v>
          </cell>
        </row>
        <row r="832">
          <cell r="F832" t="str">
            <v>541449012700211924</v>
          </cell>
        </row>
        <row r="833">
          <cell r="F833" t="str">
            <v>541449012700212099</v>
          </cell>
        </row>
        <row r="834">
          <cell r="F834" t="str">
            <v>541449012700212891</v>
          </cell>
        </row>
        <row r="835">
          <cell r="F835" t="str">
            <v>541449012700226201</v>
          </cell>
        </row>
        <row r="836">
          <cell r="F836" t="str">
            <v>541449012700226218</v>
          </cell>
        </row>
        <row r="837">
          <cell r="F837" t="str">
            <v>541449012700226249</v>
          </cell>
        </row>
        <row r="838">
          <cell r="F838" t="str">
            <v>541449012700227345</v>
          </cell>
        </row>
        <row r="839">
          <cell r="F839" t="str">
            <v>541449012700229905</v>
          </cell>
        </row>
        <row r="840">
          <cell r="F840" t="str">
            <v>541449012700235319</v>
          </cell>
        </row>
        <row r="841">
          <cell r="F841" t="str">
            <v>541449012700235753</v>
          </cell>
        </row>
        <row r="842">
          <cell r="F842" t="str">
            <v>541449012700245417</v>
          </cell>
        </row>
        <row r="843">
          <cell r="F843" t="str">
            <v>541449012700245509</v>
          </cell>
        </row>
        <row r="844">
          <cell r="F844" t="str">
            <v>541449012700246537</v>
          </cell>
        </row>
        <row r="845">
          <cell r="F845" t="str">
            <v>541449012700246629</v>
          </cell>
        </row>
        <row r="846">
          <cell r="F846" t="str">
            <v>541449012700250015</v>
          </cell>
        </row>
        <row r="847">
          <cell r="F847" t="str">
            <v>541449012700250053</v>
          </cell>
        </row>
        <row r="848">
          <cell r="F848" t="str">
            <v>541449012700250473</v>
          </cell>
        </row>
        <row r="849">
          <cell r="F849" t="str">
            <v>541449012700251043</v>
          </cell>
        </row>
        <row r="850">
          <cell r="F850" t="str">
            <v>541449012700251401</v>
          </cell>
        </row>
        <row r="851">
          <cell r="F851" t="str">
            <v>541449020700491376</v>
          </cell>
        </row>
        <row r="852">
          <cell r="F852" t="str">
            <v>541449020700526108</v>
          </cell>
        </row>
        <row r="853">
          <cell r="F853" t="str">
            <v>541449020701647321</v>
          </cell>
        </row>
        <row r="854">
          <cell r="F854" t="str">
            <v>541449020702465696</v>
          </cell>
        </row>
        <row r="855">
          <cell r="F855" t="str">
            <v>541449020702465801</v>
          </cell>
        </row>
        <row r="856">
          <cell r="F856" t="str">
            <v>541449020703267947</v>
          </cell>
        </row>
        <row r="857">
          <cell r="F857" t="str">
            <v>541449020703675575</v>
          </cell>
        </row>
        <row r="858">
          <cell r="F858" t="str">
            <v>541449020704460057</v>
          </cell>
        </row>
        <row r="859">
          <cell r="F859" t="str">
            <v>541449020704460095</v>
          </cell>
        </row>
        <row r="860">
          <cell r="F860" t="str">
            <v>541449020704495530</v>
          </cell>
        </row>
        <row r="861">
          <cell r="F861" t="str">
            <v>541449020704501910</v>
          </cell>
        </row>
        <row r="862">
          <cell r="F862" t="str">
            <v>541449020704501934</v>
          </cell>
        </row>
        <row r="863">
          <cell r="F863" t="str">
            <v>541449020704589970</v>
          </cell>
        </row>
        <row r="864">
          <cell r="F864" t="str">
            <v>541449020704589970</v>
          </cell>
        </row>
        <row r="865">
          <cell r="F865" t="str">
            <v>541449020705186536</v>
          </cell>
        </row>
        <row r="866">
          <cell r="F866" t="str">
            <v>541449020705186574</v>
          </cell>
        </row>
        <row r="867">
          <cell r="F867" t="str">
            <v>541449020705186581</v>
          </cell>
        </row>
        <row r="868">
          <cell r="F868" t="str">
            <v>541449020708804512</v>
          </cell>
        </row>
        <row r="869">
          <cell r="F869" t="str">
            <v>541449020708912507</v>
          </cell>
        </row>
        <row r="870">
          <cell r="F870" t="str">
            <v>541449020710648296</v>
          </cell>
        </row>
        <row r="871">
          <cell r="F871" t="str">
            <v>541449020711245456</v>
          </cell>
        </row>
        <row r="872">
          <cell r="F872" t="str">
            <v>541449020711554862</v>
          </cell>
        </row>
        <row r="873">
          <cell r="F873" t="str">
            <v>541449020711773645</v>
          </cell>
        </row>
        <row r="874">
          <cell r="F874" t="str">
            <v>541449020712003352</v>
          </cell>
        </row>
        <row r="875">
          <cell r="F875" t="str">
            <v>541449020712256451</v>
          </cell>
        </row>
        <row r="876">
          <cell r="F876" t="str">
            <v>541449020713742533</v>
          </cell>
        </row>
        <row r="877">
          <cell r="F877" t="str">
            <v>541449020714979440</v>
          </cell>
        </row>
        <row r="878">
          <cell r="F878" t="str">
            <v>541449020715616726</v>
          </cell>
        </row>
        <row r="879">
          <cell r="F879" t="str">
            <v>541449060000982839</v>
          </cell>
        </row>
        <row r="880">
          <cell r="F880" t="str">
            <v>541449060001506409</v>
          </cell>
        </row>
        <row r="881">
          <cell r="F881" t="str">
            <v>541449060001527770</v>
          </cell>
        </row>
        <row r="882">
          <cell r="F882" t="str">
            <v>541449060001574057</v>
          </cell>
        </row>
        <row r="883">
          <cell r="F883" t="str">
            <v>541449060001635833</v>
          </cell>
        </row>
        <row r="884">
          <cell r="F884" t="str">
            <v>541449060001728351</v>
          </cell>
        </row>
        <row r="885">
          <cell r="F885" t="str">
            <v>541449060001793007</v>
          </cell>
        </row>
        <row r="886">
          <cell r="F886" t="str">
            <v>541449060001828570</v>
          </cell>
        </row>
        <row r="887">
          <cell r="F887" t="str">
            <v>541449060001838340</v>
          </cell>
        </row>
        <row r="888">
          <cell r="F888" t="str">
            <v>541449060001920113</v>
          </cell>
        </row>
        <row r="889">
          <cell r="F889" t="str">
            <v>541449060002009022</v>
          </cell>
        </row>
        <row r="890">
          <cell r="F890" t="str">
            <v>541449060002480494</v>
          </cell>
        </row>
        <row r="891">
          <cell r="F891" t="str">
            <v>541449060002481514</v>
          </cell>
        </row>
        <row r="892">
          <cell r="F892" t="str">
            <v>541449060002481644</v>
          </cell>
        </row>
        <row r="893">
          <cell r="F893" t="str">
            <v>541449060002512751</v>
          </cell>
        </row>
        <row r="894">
          <cell r="F894" t="str">
            <v>541449060002645794</v>
          </cell>
        </row>
        <row r="895">
          <cell r="F895" t="str">
            <v>541449060002658572</v>
          </cell>
        </row>
        <row r="896">
          <cell r="F896" t="str">
            <v>541449060002691845</v>
          </cell>
        </row>
        <row r="897">
          <cell r="F897" t="str">
            <v>541449060002715145</v>
          </cell>
        </row>
        <row r="898">
          <cell r="F898" t="str">
            <v>541449060002807253</v>
          </cell>
        </row>
        <row r="899">
          <cell r="F899" t="str">
            <v>541449060002848461</v>
          </cell>
        </row>
        <row r="900">
          <cell r="F900" t="str">
            <v>541449060002908783</v>
          </cell>
        </row>
        <row r="901">
          <cell r="F901" t="str">
            <v>541449060003084486</v>
          </cell>
        </row>
        <row r="902">
          <cell r="F902" t="str">
            <v>541449060003118945</v>
          </cell>
        </row>
        <row r="903">
          <cell r="F903" t="str">
            <v>541449060003121365</v>
          </cell>
        </row>
        <row r="904">
          <cell r="F904" t="str">
            <v>541449060003271770</v>
          </cell>
        </row>
        <row r="905">
          <cell r="F905" t="str">
            <v>541449060003509941</v>
          </cell>
        </row>
        <row r="906">
          <cell r="F906" t="str">
            <v>541449060003510220</v>
          </cell>
        </row>
        <row r="907">
          <cell r="F907" t="str">
            <v>541449060003859923</v>
          </cell>
        </row>
        <row r="908">
          <cell r="F908" t="str">
            <v>541449060003916886</v>
          </cell>
        </row>
        <row r="909">
          <cell r="F909" t="str">
            <v>541449060004045486</v>
          </cell>
        </row>
        <row r="910">
          <cell r="F910" t="str">
            <v>541449060004053191</v>
          </cell>
        </row>
        <row r="911">
          <cell r="F911" t="str">
            <v>541449060004064111</v>
          </cell>
        </row>
        <row r="912">
          <cell r="F912" t="str">
            <v>541449060004202087</v>
          </cell>
        </row>
        <row r="913">
          <cell r="F913" t="str">
            <v>541449060004302848</v>
          </cell>
        </row>
        <row r="914">
          <cell r="F914" t="str">
            <v>541449060004313141</v>
          </cell>
        </row>
        <row r="915">
          <cell r="F915" t="str">
            <v>541449060004327223</v>
          </cell>
        </row>
        <row r="916">
          <cell r="F916" t="str">
            <v>541449060004477652</v>
          </cell>
        </row>
        <row r="917">
          <cell r="F917" t="str">
            <v>541449060004614743</v>
          </cell>
        </row>
        <row r="918">
          <cell r="F918" t="str">
            <v>541449060004619281</v>
          </cell>
        </row>
        <row r="919">
          <cell r="F919" t="str">
            <v>541449060004651830</v>
          </cell>
        </row>
        <row r="920">
          <cell r="F920" t="str">
            <v>541449060004656101</v>
          </cell>
        </row>
        <row r="921">
          <cell r="F921" t="str">
            <v>541449060004738562</v>
          </cell>
        </row>
        <row r="922">
          <cell r="F922" t="str">
            <v>541449060004834479</v>
          </cell>
        </row>
        <row r="923">
          <cell r="F923" t="str">
            <v>541449060004856587</v>
          </cell>
        </row>
        <row r="924">
          <cell r="F924" t="str">
            <v>541449060005050519</v>
          </cell>
        </row>
        <row r="925">
          <cell r="F925" t="str">
            <v>541449060005106452</v>
          </cell>
        </row>
        <row r="926">
          <cell r="F926" t="str">
            <v>541449060005106780</v>
          </cell>
        </row>
        <row r="927">
          <cell r="F927" t="str">
            <v>541449060005108616</v>
          </cell>
        </row>
        <row r="928">
          <cell r="F928" t="str">
            <v>541449060005109187</v>
          </cell>
        </row>
        <row r="929">
          <cell r="F929" t="str">
            <v>541449060005136961</v>
          </cell>
        </row>
        <row r="930">
          <cell r="F930" t="str">
            <v>541449060005210593</v>
          </cell>
        </row>
        <row r="931">
          <cell r="F931" t="str">
            <v>541449060005228178</v>
          </cell>
        </row>
        <row r="932">
          <cell r="F932" t="str">
            <v>541449060005417992</v>
          </cell>
        </row>
        <row r="933">
          <cell r="F933" t="str">
            <v>541449060005438584</v>
          </cell>
        </row>
        <row r="934">
          <cell r="F934" t="str">
            <v>541449060005651785</v>
          </cell>
        </row>
        <row r="935">
          <cell r="F935" t="str">
            <v>541449060005720658</v>
          </cell>
        </row>
        <row r="936">
          <cell r="F936" t="str">
            <v>541449060005818508</v>
          </cell>
        </row>
        <row r="937">
          <cell r="F937" t="str">
            <v>541449060005989765</v>
          </cell>
        </row>
        <row r="938">
          <cell r="F938" t="str">
            <v>541449060006105980</v>
          </cell>
        </row>
        <row r="939">
          <cell r="F939" t="str">
            <v>541449060006110328</v>
          </cell>
        </row>
        <row r="940">
          <cell r="F940" t="str">
            <v>541449060006208186</v>
          </cell>
        </row>
        <row r="941">
          <cell r="F941" t="str">
            <v>541449060006563001</v>
          </cell>
        </row>
        <row r="942">
          <cell r="F942" t="str">
            <v>541449060006611047</v>
          </cell>
        </row>
        <row r="943">
          <cell r="F943" t="str">
            <v>541449060006638006</v>
          </cell>
        </row>
        <row r="944">
          <cell r="F944" t="str">
            <v>541449060006996175</v>
          </cell>
        </row>
        <row r="945">
          <cell r="F945" t="str">
            <v>541449060007002516</v>
          </cell>
        </row>
        <row r="946">
          <cell r="F946" t="str">
            <v>541449060007388290</v>
          </cell>
        </row>
        <row r="947">
          <cell r="F947" t="str">
            <v>541449060007438544</v>
          </cell>
        </row>
        <row r="948">
          <cell r="F948" t="str">
            <v>541449060007624008</v>
          </cell>
        </row>
        <row r="949">
          <cell r="F949" t="str">
            <v>541449060007633147</v>
          </cell>
        </row>
        <row r="950">
          <cell r="F950" t="str">
            <v>541449060007831178</v>
          </cell>
        </row>
      </sheetData>
      <sheetData sheetId="3" refreshError="1"/>
      <sheetData sheetId="4" refreshError="1"/>
      <sheetData sheetId="5">
        <row r="1">
          <cell r="A1" t="str">
            <v>Entités</v>
          </cell>
          <cell r="B1" t="str">
            <v>EAN</v>
          </cell>
          <cell r="L1" t="str">
            <v>Tarif</v>
          </cell>
          <cell r="M1" t="str">
            <v>Nbre</v>
          </cell>
          <cell r="O1" t="str">
            <v>Tarifs_indexis</v>
          </cell>
        </row>
        <row r="2">
          <cell r="B2" t="str">
            <v>541449012700149838</v>
          </cell>
          <cell r="L2" t="str">
            <v>T2A</v>
          </cell>
          <cell r="M2">
            <v>1</v>
          </cell>
          <cell r="O2" t="str">
            <v>T2A</v>
          </cell>
        </row>
        <row r="3">
          <cell r="B3" t="str">
            <v>541449012700114294</v>
          </cell>
          <cell r="L3" t="str">
            <v>T2A</v>
          </cell>
          <cell r="M3">
            <v>1</v>
          </cell>
          <cell r="O3" t="str">
            <v>T2A</v>
          </cell>
        </row>
        <row r="4">
          <cell r="B4" t="str">
            <v>541449012700113969</v>
          </cell>
          <cell r="L4" t="str">
            <v>T2A</v>
          </cell>
          <cell r="M4">
            <v>1</v>
          </cell>
          <cell r="O4" t="str">
            <v>T2A</v>
          </cell>
        </row>
        <row r="5">
          <cell r="B5" t="str">
            <v>541449012700113914</v>
          </cell>
          <cell r="L5" t="str">
            <v>T2A</v>
          </cell>
          <cell r="M5">
            <v>1</v>
          </cell>
          <cell r="O5" t="str">
            <v>T2A</v>
          </cell>
        </row>
        <row r="6">
          <cell r="B6" t="str">
            <v>541449020700491376</v>
          </cell>
          <cell r="L6" t="str">
            <v>T2A</v>
          </cell>
          <cell r="M6">
            <v>1</v>
          </cell>
          <cell r="O6" t="str">
            <v>T2A</v>
          </cell>
        </row>
        <row r="7">
          <cell r="B7" t="str">
            <v>541449012700113921</v>
          </cell>
          <cell r="L7" t="str">
            <v>T2A</v>
          </cell>
          <cell r="M7">
            <v>1</v>
          </cell>
          <cell r="O7" t="str">
            <v>T2A</v>
          </cell>
        </row>
        <row r="8">
          <cell r="B8" t="str">
            <v>541449011000019773</v>
          </cell>
          <cell r="L8" t="str">
            <v>T3A</v>
          </cell>
          <cell r="M8">
            <v>1</v>
          </cell>
          <cell r="O8" t="str">
            <v>T3A</v>
          </cell>
        </row>
        <row r="9">
          <cell r="B9" t="str">
            <v>541449011000019643</v>
          </cell>
          <cell r="L9" t="str">
            <v>T1A</v>
          </cell>
          <cell r="M9">
            <v>1</v>
          </cell>
          <cell r="O9" t="str">
            <v>T1A</v>
          </cell>
        </row>
        <row r="10">
          <cell r="B10" t="str">
            <v>541449060004614743</v>
          </cell>
          <cell r="L10" t="str">
            <v>T2A</v>
          </cell>
          <cell r="M10">
            <v>1</v>
          </cell>
          <cell r="O10" t="str">
            <v>T2A</v>
          </cell>
        </row>
        <row r="11">
          <cell r="B11" t="str">
            <v>541449012700114096</v>
          </cell>
          <cell r="L11" t="str">
            <v>T2A</v>
          </cell>
          <cell r="M11">
            <v>1</v>
          </cell>
          <cell r="O11" t="str">
            <v>T2A</v>
          </cell>
        </row>
        <row r="12">
          <cell r="B12" t="str">
            <v>541449020700526108</v>
          </cell>
          <cell r="L12" t="str">
            <v>T1A</v>
          </cell>
          <cell r="M12">
            <v>1</v>
          </cell>
          <cell r="O12" t="str">
            <v>T1A</v>
          </cell>
        </row>
        <row r="13">
          <cell r="B13" t="str">
            <v>541449012700114133</v>
          </cell>
          <cell r="L13" t="str">
            <v>T1A</v>
          </cell>
          <cell r="M13">
            <v>1</v>
          </cell>
          <cell r="O13" t="str">
            <v>T1A</v>
          </cell>
        </row>
        <row r="14">
          <cell r="B14" t="str">
            <v>541449012700114270</v>
          </cell>
          <cell r="L14" t="str">
            <v>T2A</v>
          </cell>
          <cell r="M14">
            <v>1</v>
          </cell>
          <cell r="O14" t="str">
            <v>T2A</v>
          </cell>
        </row>
        <row r="15">
          <cell r="B15" t="str">
            <v>541449012700114157</v>
          </cell>
          <cell r="L15" t="str">
            <v>T2A</v>
          </cell>
          <cell r="M15">
            <v>1</v>
          </cell>
          <cell r="O15" t="str">
            <v>T2A</v>
          </cell>
        </row>
        <row r="16">
          <cell r="B16" t="str">
            <v>541449012700114195</v>
          </cell>
          <cell r="L16" t="str">
            <v>T1A</v>
          </cell>
          <cell r="M16">
            <v>1</v>
          </cell>
          <cell r="O16" t="str">
            <v>T1A</v>
          </cell>
        </row>
        <row r="17">
          <cell r="B17" t="str">
            <v>541449012700114256</v>
          </cell>
          <cell r="L17" t="str">
            <v>T2A</v>
          </cell>
          <cell r="M17">
            <v>1</v>
          </cell>
          <cell r="O17" t="str">
            <v>T2A</v>
          </cell>
        </row>
        <row r="18">
          <cell r="B18" t="str">
            <v>541449012700250473</v>
          </cell>
          <cell r="L18" t="str">
            <v>T3A</v>
          </cell>
          <cell r="M18">
            <v>1</v>
          </cell>
          <cell r="O18" t="str">
            <v>T3A</v>
          </cell>
        </row>
        <row r="19">
          <cell r="B19" t="str">
            <v>541449060005818508</v>
          </cell>
          <cell r="L19" t="str">
            <v>T3A</v>
          </cell>
          <cell r="M19">
            <v>1</v>
          </cell>
          <cell r="O19" t="str">
            <v>T3A</v>
          </cell>
        </row>
        <row r="20">
          <cell r="B20" t="str">
            <v>541449011000019483</v>
          </cell>
          <cell r="L20" t="str">
            <v>T3A</v>
          </cell>
          <cell r="M20">
            <v>1</v>
          </cell>
          <cell r="O20" t="str">
            <v>T2A</v>
          </cell>
        </row>
        <row r="21">
          <cell r="B21" t="str">
            <v>541449011000103069</v>
          </cell>
          <cell r="L21" t="str">
            <v>T2A</v>
          </cell>
          <cell r="M21">
            <v>1</v>
          </cell>
          <cell r="O21" t="str">
            <v>T2A</v>
          </cell>
        </row>
        <row r="22">
          <cell r="B22" t="str">
            <v>541449012700179064</v>
          </cell>
          <cell r="L22" t="str">
            <v>T3A</v>
          </cell>
          <cell r="M22">
            <v>1</v>
          </cell>
          <cell r="O22" t="str">
            <v>T3A</v>
          </cell>
        </row>
        <row r="23">
          <cell r="B23" t="str">
            <v>541449012700231229</v>
          </cell>
          <cell r="L23" t="str">
            <v>T2A</v>
          </cell>
          <cell r="M23">
            <v>1</v>
          </cell>
          <cell r="O23" t="str">
            <v>T2A</v>
          </cell>
        </row>
        <row r="24">
          <cell r="B24" t="str">
            <v>541449060006334854</v>
          </cell>
          <cell r="L24" t="str">
            <v>T2A</v>
          </cell>
          <cell r="M24">
            <v>1</v>
          </cell>
          <cell r="O24" t="str">
            <v>T2A</v>
          </cell>
        </row>
        <row r="25">
          <cell r="B25" t="str">
            <v>541449060004933691</v>
          </cell>
          <cell r="L25" t="str">
            <v>T2A</v>
          </cell>
          <cell r="M25">
            <v>1</v>
          </cell>
          <cell r="O25" t="str">
            <v>T2A</v>
          </cell>
        </row>
        <row r="26">
          <cell r="B26" t="str">
            <v>541449060007617093</v>
          </cell>
          <cell r="L26" t="str">
            <v>T2A</v>
          </cell>
          <cell r="M26">
            <v>1</v>
          </cell>
          <cell r="O26" t="str">
            <v>T2A</v>
          </cell>
        </row>
        <row r="27">
          <cell r="B27" t="str">
            <v>541449060006676770</v>
          </cell>
          <cell r="L27" t="str">
            <v>T2A</v>
          </cell>
          <cell r="M27">
            <v>1</v>
          </cell>
          <cell r="O27" t="str">
            <v>T2A</v>
          </cell>
        </row>
        <row r="28">
          <cell r="B28" t="str">
            <v>541449020700650094</v>
          </cell>
          <cell r="L28" t="str">
            <v>T2A</v>
          </cell>
          <cell r="M28">
            <v>1</v>
          </cell>
          <cell r="O28" t="str">
            <v>T1A</v>
          </cell>
        </row>
        <row r="29">
          <cell r="B29" t="str">
            <v>541449060006611047</v>
          </cell>
          <cell r="L29" t="str">
            <v>T4B</v>
          </cell>
          <cell r="M29">
            <v>1</v>
          </cell>
          <cell r="O29" t="str">
            <v>T3A</v>
          </cell>
        </row>
        <row r="30">
          <cell r="B30" t="str">
            <v>541449011000019216</v>
          </cell>
          <cell r="L30" t="str">
            <v>T3A</v>
          </cell>
          <cell r="M30">
            <v>1</v>
          </cell>
          <cell r="O30" t="str">
            <v>T3A</v>
          </cell>
        </row>
        <row r="31">
          <cell r="B31" t="str">
            <v>541449012700114843</v>
          </cell>
          <cell r="L31" t="str">
            <v>T1A</v>
          </cell>
          <cell r="M31">
            <v>1</v>
          </cell>
          <cell r="O31" t="str">
            <v>T1A</v>
          </cell>
        </row>
        <row r="32">
          <cell r="B32" t="str">
            <v>541449012700114850</v>
          </cell>
          <cell r="L32" t="str">
            <v>T2A</v>
          </cell>
          <cell r="M32">
            <v>1</v>
          </cell>
          <cell r="O32" t="str">
            <v>T2A</v>
          </cell>
        </row>
        <row r="33">
          <cell r="B33" t="str">
            <v>541449012700114867</v>
          </cell>
          <cell r="L33" t="str">
            <v>T2A</v>
          </cell>
          <cell r="M33">
            <v>1</v>
          </cell>
          <cell r="O33" t="str">
            <v>T2A</v>
          </cell>
        </row>
        <row r="34">
          <cell r="B34" t="str">
            <v>541449012700114898</v>
          </cell>
          <cell r="L34" t="str">
            <v>T2A</v>
          </cell>
          <cell r="M34">
            <v>1</v>
          </cell>
          <cell r="O34" t="str">
            <v>T2A</v>
          </cell>
        </row>
        <row r="35">
          <cell r="B35" t="str">
            <v>541449012700114928</v>
          </cell>
          <cell r="L35" t="str">
            <v>T2A</v>
          </cell>
          <cell r="M35">
            <v>1</v>
          </cell>
          <cell r="O35" t="str">
            <v>T2A</v>
          </cell>
        </row>
        <row r="36">
          <cell r="B36" t="str">
            <v>541449012700184112</v>
          </cell>
          <cell r="L36" t="str">
            <v>T2A</v>
          </cell>
          <cell r="M36">
            <v>1</v>
          </cell>
          <cell r="O36" t="str">
            <v>T2A</v>
          </cell>
        </row>
        <row r="37">
          <cell r="B37" t="str">
            <v>541449011000020236</v>
          </cell>
          <cell r="L37" t="str">
            <v>T3A</v>
          </cell>
          <cell r="M37">
            <v>1</v>
          </cell>
          <cell r="O37" t="str">
            <v>T3A</v>
          </cell>
        </row>
        <row r="38">
          <cell r="B38" t="str">
            <v>541449011000020441</v>
          </cell>
          <cell r="L38" t="str">
            <v>T3A</v>
          </cell>
          <cell r="M38">
            <v>1</v>
          </cell>
          <cell r="O38" t="str">
            <v>T3A</v>
          </cell>
        </row>
        <row r="39">
          <cell r="B39" t="str">
            <v>541449011000020861</v>
          </cell>
          <cell r="L39" t="str">
            <v>T3A</v>
          </cell>
          <cell r="M39">
            <v>1</v>
          </cell>
          <cell r="O39" t="str">
            <v>T3A</v>
          </cell>
        </row>
        <row r="40">
          <cell r="B40" t="str">
            <v>541449011000020946</v>
          </cell>
          <cell r="L40" t="str">
            <v>T4B</v>
          </cell>
          <cell r="M40">
            <v>1</v>
          </cell>
          <cell r="O40" t="str">
            <v>T4B</v>
          </cell>
        </row>
        <row r="41">
          <cell r="B41" t="str">
            <v>541449011000021202</v>
          </cell>
          <cell r="L41" t="str">
            <v>T3A</v>
          </cell>
          <cell r="M41">
            <v>1</v>
          </cell>
          <cell r="O41" t="str">
            <v>T3A</v>
          </cell>
        </row>
        <row r="42">
          <cell r="B42" t="str">
            <v>541449011000021790</v>
          </cell>
          <cell r="L42" t="str">
            <v>T4B</v>
          </cell>
          <cell r="M42">
            <v>1</v>
          </cell>
          <cell r="O42" t="str">
            <v>T4B</v>
          </cell>
        </row>
        <row r="43">
          <cell r="B43" t="str">
            <v>541449011000021899</v>
          </cell>
          <cell r="L43" t="str">
            <v>T3A</v>
          </cell>
          <cell r="M43">
            <v>1</v>
          </cell>
          <cell r="O43" t="str">
            <v>T3A</v>
          </cell>
        </row>
        <row r="44">
          <cell r="B44" t="str">
            <v>541449011000021912</v>
          </cell>
          <cell r="L44" t="str">
            <v>T2A</v>
          </cell>
          <cell r="M44">
            <v>1</v>
          </cell>
          <cell r="O44" t="str">
            <v>T2A</v>
          </cell>
        </row>
        <row r="45">
          <cell r="B45" t="str">
            <v>541449011000021929</v>
          </cell>
          <cell r="L45" t="str">
            <v>T3A</v>
          </cell>
          <cell r="M45">
            <v>1</v>
          </cell>
          <cell r="O45" t="str">
            <v>T3A</v>
          </cell>
        </row>
        <row r="46">
          <cell r="B46" t="str">
            <v>541449011000022285</v>
          </cell>
          <cell r="L46" t="str">
            <v>T3A</v>
          </cell>
          <cell r="M46">
            <v>1</v>
          </cell>
          <cell r="O46" t="str">
            <v>T3A</v>
          </cell>
        </row>
        <row r="47">
          <cell r="B47" t="str">
            <v>541449011000022971</v>
          </cell>
          <cell r="L47" t="str">
            <v>T2A</v>
          </cell>
          <cell r="M47">
            <v>1</v>
          </cell>
          <cell r="O47" t="str">
            <v>T2A</v>
          </cell>
        </row>
        <row r="48">
          <cell r="B48" t="str">
            <v>541449011000022988</v>
          </cell>
          <cell r="L48" t="str">
            <v>T3A</v>
          </cell>
          <cell r="M48">
            <v>1</v>
          </cell>
          <cell r="O48" t="str">
            <v>T3A</v>
          </cell>
        </row>
        <row r="49">
          <cell r="B49" t="str">
            <v>541449011000023152</v>
          </cell>
          <cell r="L49" t="str">
            <v>T3A</v>
          </cell>
          <cell r="M49">
            <v>1</v>
          </cell>
          <cell r="O49" t="str">
            <v>T3A</v>
          </cell>
        </row>
        <row r="50">
          <cell r="B50" t="str">
            <v>541449011000023190</v>
          </cell>
          <cell r="L50" t="str">
            <v>T4B</v>
          </cell>
          <cell r="M50">
            <v>1</v>
          </cell>
          <cell r="O50" t="str">
            <v>T4B</v>
          </cell>
        </row>
        <row r="51">
          <cell r="B51" t="str">
            <v>541449011000023206</v>
          </cell>
          <cell r="L51" t="str">
            <v>T3A</v>
          </cell>
          <cell r="M51">
            <v>1</v>
          </cell>
          <cell r="O51" t="str">
            <v>T3A</v>
          </cell>
        </row>
        <row r="52">
          <cell r="B52" t="str">
            <v>541449011000023374</v>
          </cell>
          <cell r="L52" t="str">
            <v>T2A</v>
          </cell>
          <cell r="M52">
            <v>1</v>
          </cell>
          <cell r="O52" t="str">
            <v>T2A</v>
          </cell>
        </row>
        <row r="53">
          <cell r="B53" t="str">
            <v>541449011000023572</v>
          </cell>
          <cell r="L53" t="str">
            <v>T3A</v>
          </cell>
          <cell r="M53">
            <v>1</v>
          </cell>
          <cell r="O53" t="str">
            <v>T3A</v>
          </cell>
        </row>
        <row r="54">
          <cell r="B54" t="str">
            <v>541449011000023602</v>
          </cell>
          <cell r="L54" t="str">
            <v>T3A</v>
          </cell>
          <cell r="M54">
            <v>1</v>
          </cell>
          <cell r="O54" t="str">
            <v>T3A</v>
          </cell>
        </row>
        <row r="55">
          <cell r="B55" t="str">
            <v>541449011000023626</v>
          </cell>
          <cell r="L55" t="str">
            <v>T3A</v>
          </cell>
          <cell r="M55">
            <v>1</v>
          </cell>
          <cell r="O55" t="str">
            <v>T3A</v>
          </cell>
        </row>
        <row r="56">
          <cell r="B56" t="str">
            <v>541449011000023848</v>
          </cell>
          <cell r="L56" t="str">
            <v>T4B</v>
          </cell>
          <cell r="M56">
            <v>1</v>
          </cell>
          <cell r="O56" t="str">
            <v>T4B</v>
          </cell>
        </row>
        <row r="57">
          <cell r="B57" t="str">
            <v>541449011000024104</v>
          </cell>
          <cell r="L57" t="str">
            <v>T3A</v>
          </cell>
          <cell r="M57">
            <v>1</v>
          </cell>
          <cell r="O57" t="str">
            <v>T3A</v>
          </cell>
        </row>
        <row r="58">
          <cell r="B58" t="str">
            <v>541449011000024173</v>
          </cell>
          <cell r="L58" t="str">
            <v>T2A</v>
          </cell>
          <cell r="M58">
            <v>1</v>
          </cell>
          <cell r="O58" t="str">
            <v>T3A</v>
          </cell>
        </row>
        <row r="59">
          <cell r="B59" t="str">
            <v>541449011000024210</v>
          </cell>
          <cell r="L59" t="str">
            <v>T3A</v>
          </cell>
          <cell r="M59">
            <v>1</v>
          </cell>
          <cell r="O59" t="str">
            <v>T3A</v>
          </cell>
        </row>
        <row r="60">
          <cell r="B60" t="str">
            <v>541449011000024302</v>
          </cell>
          <cell r="L60" t="str">
            <v>T3A</v>
          </cell>
          <cell r="M60">
            <v>1</v>
          </cell>
          <cell r="O60" t="str">
            <v>T3A</v>
          </cell>
        </row>
        <row r="61">
          <cell r="B61" t="str">
            <v>541449011000024593</v>
          </cell>
          <cell r="L61" t="str">
            <v>T3A</v>
          </cell>
          <cell r="M61">
            <v>1</v>
          </cell>
          <cell r="O61" t="str">
            <v>T3A</v>
          </cell>
        </row>
        <row r="62">
          <cell r="B62" t="str">
            <v>541449011000024609</v>
          </cell>
          <cell r="L62" t="str">
            <v>T3A</v>
          </cell>
          <cell r="M62">
            <v>1</v>
          </cell>
          <cell r="O62" t="str">
            <v>T3A</v>
          </cell>
        </row>
        <row r="63">
          <cell r="B63" t="str">
            <v>541449011000024630</v>
          </cell>
          <cell r="L63" t="str">
            <v>T3A</v>
          </cell>
          <cell r="M63">
            <v>1</v>
          </cell>
          <cell r="O63" t="str">
            <v>T3A</v>
          </cell>
        </row>
        <row r="64">
          <cell r="B64" t="str">
            <v>541449011000024654</v>
          </cell>
          <cell r="L64" t="str">
            <v>T3A</v>
          </cell>
          <cell r="M64">
            <v>1</v>
          </cell>
          <cell r="O64" t="str">
            <v>T3A</v>
          </cell>
        </row>
        <row r="65">
          <cell r="B65" t="str">
            <v>541449011000073201</v>
          </cell>
          <cell r="L65" t="str">
            <v>T3A</v>
          </cell>
          <cell r="M65">
            <v>1</v>
          </cell>
          <cell r="O65" t="str">
            <v>T3A</v>
          </cell>
        </row>
        <row r="66">
          <cell r="B66" t="str">
            <v>541449011000073676</v>
          </cell>
          <cell r="L66" t="str">
            <v>T2A</v>
          </cell>
          <cell r="M66">
            <v>1</v>
          </cell>
          <cell r="O66" t="str">
            <v>T2A</v>
          </cell>
        </row>
        <row r="67">
          <cell r="B67" t="str">
            <v>541449011000073713</v>
          </cell>
          <cell r="L67" t="str">
            <v>T3A</v>
          </cell>
          <cell r="M67">
            <v>1</v>
          </cell>
          <cell r="O67" t="str">
            <v>T3A</v>
          </cell>
        </row>
        <row r="68">
          <cell r="B68" t="str">
            <v>541449011000073720</v>
          </cell>
          <cell r="L68" t="str">
            <v>T3A</v>
          </cell>
          <cell r="M68">
            <v>1</v>
          </cell>
          <cell r="O68" t="str">
            <v>T3A</v>
          </cell>
        </row>
        <row r="69">
          <cell r="B69" t="str">
            <v>541449011000073737</v>
          </cell>
          <cell r="L69" t="str">
            <v>T3A</v>
          </cell>
          <cell r="M69">
            <v>1</v>
          </cell>
          <cell r="O69" t="str">
            <v>T3A</v>
          </cell>
        </row>
        <row r="70">
          <cell r="B70" t="str">
            <v>541449011000074123</v>
          </cell>
          <cell r="L70" t="str">
            <v>T3A</v>
          </cell>
          <cell r="M70">
            <v>1</v>
          </cell>
          <cell r="O70" t="str">
            <v>T3A</v>
          </cell>
        </row>
        <row r="71">
          <cell r="B71" t="str">
            <v>541449011000074437</v>
          </cell>
          <cell r="L71" t="str">
            <v>T3A</v>
          </cell>
          <cell r="M71">
            <v>1</v>
          </cell>
          <cell r="O71" t="str">
            <v>T3A</v>
          </cell>
        </row>
        <row r="72">
          <cell r="B72" t="str">
            <v>541449011000074789</v>
          </cell>
          <cell r="L72" t="str">
            <v>T3A</v>
          </cell>
          <cell r="M72">
            <v>1</v>
          </cell>
          <cell r="O72" t="str">
            <v>T3A</v>
          </cell>
        </row>
        <row r="73">
          <cell r="B73" t="str">
            <v>541449011000103397</v>
          </cell>
          <cell r="L73" t="str">
            <v>T3A</v>
          </cell>
          <cell r="M73">
            <v>1</v>
          </cell>
          <cell r="O73" t="str">
            <v>T3A</v>
          </cell>
        </row>
        <row r="74">
          <cell r="B74" t="str">
            <v>541449011000103441</v>
          </cell>
          <cell r="L74" t="str">
            <v>T3A</v>
          </cell>
          <cell r="M74">
            <v>1</v>
          </cell>
          <cell r="O74" t="str">
            <v>T3A</v>
          </cell>
        </row>
        <row r="75">
          <cell r="B75" t="str">
            <v>541449011000103601</v>
          </cell>
          <cell r="L75" t="str">
            <v>T3A</v>
          </cell>
          <cell r="M75">
            <v>1</v>
          </cell>
          <cell r="O75" t="str">
            <v>T3A</v>
          </cell>
        </row>
        <row r="76">
          <cell r="B76" t="str">
            <v>541449011000103618</v>
          </cell>
          <cell r="L76" t="str">
            <v>T3A</v>
          </cell>
          <cell r="M76">
            <v>1</v>
          </cell>
          <cell r="O76" t="str">
            <v>T3A</v>
          </cell>
        </row>
        <row r="77">
          <cell r="B77" t="str">
            <v>541449011000103656</v>
          </cell>
          <cell r="L77" t="str">
            <v>T3A</v>
          </cell>
          <cell r="M77">
            <v>1</v>
          </cell>
          <cell r="O77" t="str">
            <v>T3A</v>
          </cell>
        </row>
        <row r="78">
          <cell r="B78" t="str">
            <v>541449011000103779</v>
          </cell>
          <cell r="L78" t="str">
            <v>T3A</v>
          </cell>
          <cell r="M78">
            <v>1</v>
          </cell>
          <cell r="O78" t="str">
            <v>T3A</v>
          </cell>
        </row>
        <row r="79">
          <cell r="B79" t="str">
            <v>541449011000103953</v>
          </cell>
          <cell r="L79" t="str">
            <v>T2A</v>
          </cell>
          <cell r="M79">
            <v>1</v>
          </cell>
          <cell r="O79" t="str">
            <v>T2A</v>
          </cell>
        </row>
        <row r="80">
          <cell r="B80" t="str">
            <v>541449011000104004</v>
          </cell>
          <cell r="L80" t="str">
            <v>T3A</v>
          </cell>
          <cell r="M80">
            <v>1</v>
          </cell>
          <cell r="O80" t="str">
            <v>T3A</v>
          </cell>
        </row>
        <row r="81">
          <cell r="B81" t="str">
            <v>541449011000104141</v>
          </cell>
          <cell r="L81" t="str">
            <v>T3A</v>
          </cell>
          <cell r="M81">
            <v>1</v>
          </cell>
          <cell r="O81" t="str">
            <v>T3A</v>
          </cell>
        </row>
        <row r="82">
          <cell r="B82" t="str">
            <v>541449011000104691</v>
          </cell>
          <cell r="L82" t="str">
            <v>T3A</v>
          </cell>
          <cell r="M82">
            <v>1</v>
          </cell>
          <cell r="O82" t="str">
            <v>T3A</v>
          </cell>
        </row>
        <row r="83">
          <cell r="B83" t="str">
            <v>541449011000105179</v>
          </cell>
          <cell r="L83" t="str">
            <v>T1A</v>
          </cell>
          <cell r="M83">
            <v>1</v>
          </cell>
          <cell r="O83" t="str">
            <v>T1A</v>
          </cell>
        </row>
        <row r="84">
          <cell r="B84" t="str">
            <v>541449012000000617</v>
          </cell>
          <cell r="L84" t="str">
            <v>T2A</v>
          </cell>
          <cell r="M84">
            <v>1</v>
          </cell>
          <cell r="O84" t="str">
            <v>T2A</v>
          </cell>
        </row>
        <row r="85">
          <cell r="B85" t="str">
            <v>541449012700115031</v>
          </cell>
          <cell r="L85" t="str">
            <v>T2A</v>
          </cell>
          <cell r="M85">
            <v>1</v>
          </cell>
          <cell r="O85" t="str">
            <v>T2A</v>
          </cell>
        </row>
        <row r="86">
          <cell r="B86" t="str">
            <v>541449012700115055</v>
          </cell>
          <cell r="L86" t="str">
            <v>T1A</v>
          </cell>
          <cell r="M86">
            <v>1</v>
          </cell>
          <cell r="O86" t="str">
            <v>T1A</v>
          </cell>
        </row>
        <row r="87">
          <cell r="B87" t="str">
            <v>541449012700115253</v>
          </cell>
          <cell r="L87" t="str">
            <v>T2A</v>
          </cell>
          <cell r="M87">
            <v>1</v>
          </cell>
          <cell r="O87" t="str">
            <v>T2A</v>
          </cell>
        </row>
        <row r="88">
          <cell r="B88" t="str">
            <v>541449012700115260</v>
          </cell>
          <cell r="L88" t="str">
            <v>T2A</v>
          </cell>
          <cell r="M88">
            <v>1</v>
          </cell>
          <cell r="O88" t="str">
            <v>T2A</v>
          </cell>
        </row>
        <row r="89">
          <cell r="B89" t="str">
            <v>541449012700115277</v>
          </cell>
          <cell r="L89" t="str">
            <v>T2A</v>
          </cell>
          <cell r="M89">
            <v>1</v>
          </cell>
          <cell r="O89" t="str">
            <v>T2A</v>
          </cell>
        </row>
        <row r="90">
          <cell r="B90" t="str">
            <v>541449012700115307</v>
          </cell>
          <cell r="L90" t="str">
            <v>T2A</v>
          </cell>
          <cell r="M90">
            <v>1</v>
          </cell>
          <cell r="O90" t="str">
            <v>T2A</v>
          </cell>
        </row>
        <row r="91">
          <cell r="B91" t="str">
            <v>541449012700115314</v>
          </cell>
          <cell r="L91" t="str">
            <v>T2A</v>
          </cell>
          <cell r="M91">
            <v>1</v>
          </cell>
          <cell r="O91" t="str">
            <v>T2A</v>
          </cell>
        </row>
        <row r="92">
          <cell r="B92" t="str">
            <v>541449012700115338</v>
          </cell>
          <cell r="L92" t="str">
            <v>T2A</v>
          </cell>
          <cell r="M92">
            <v>1</v>
          </cell>
          <cell r="O92" t="str">
            <v>T2A</v>
          </cell>
        </row>
        <row r="93">
          <cell r="B93" t="str">
            <v>541449012700115369</v>
          </cell>
          <cell r="L93" t="str">
            <v>T2A</v>
          </cell>
          <cell r="M93">
            <v>1</v>
          </cell>
          <cell r="O93" t="str">
            <v>T2A</v>
          </cell>
        </row>
        <row r="94">
          <cell r="B94" t="str">
            <v>541449012700115406</v>
          </cell>
          <cell r="L94" t="str">
            <v>T2A</v>
          </cell>
          <cell r="M94">
            <v>1</v>
          </cell>
          <cell r="O94" t="str">
            <v>T2A</v>
          </cell>
        </row>
        <row r="95">
          <cell r="B95" t="str">
            <v>541449012700115444</v>
          </cell>
          <cell r="L95" t="str">
            <v>T2A</v>
          </cell>
          <cell r="M95">
            <v>1</v>
          </cell>
          <cell r="O95" t="str">
            <v>T2A</v>
          </cell>
        </row>
        <row r="96">
          <cell r="B96" t="str">
            <v>541449012700115468</v>
          </cell>
          <cell r="L96" t="str">
            <v>T1A</v>
          </cell>
          <cell r="M96">
            <v>1</v>
          </cell>
          <cell r="O96" t="str">
            <v>T2A</v>
          </cell>
        </row>
        <row r="97">
          <cell r="B97" t="str">
            <v>541449012700115512</v>
          </cell>
          <cell r="L97" t="str">
            <v>T2A</v>
          </cell>
          <cell r="M97">
            <v>1</v>
          </cell>
          <cell r="O97" t="str">
            <v>T2A</v>
          </cell>
        </row>
        <row r="98">
          <cell r="B98" t="str">
            <v>541449012700115581</v>
          </cell>
          <cell r="L98" t="str">
            <v>T2A</v>
          </cell>
          <cell r="M98">
            <v>1</v>
          </cell>
          <cell r="O98" t="str">
            <v>T2A</v>
          </cell>
        </row>
        <row r="99">
          <cell r="B99" t="str">
            <v>541449012700115666</v>
          </cell>
          <cell r="L99" t="str">
            <v>T2A</v>
          </cell>
          <cell r="M99">
            <v>1</v>
          </cell>
          <cell r="O99" t="str">
            <v>T2A</v>
          </cell>
        </row>
        <row r="100">
          <cell r="B100" t="str">
            <v>541449012700115673</v>
          </cell>
          <cell r="L100" t="str">
            <v>T2A</v>
          </cell>
          <cell r="M100">
            <v>1</v>
          </cell>
          <cell r="O100" t="str">
            <v>T2A</v>
          </cell>
        </row>
        <row r="101">
          <cell r="B101" t="str">
            <v>541449012700115680</v>
          </cell>
          <cell r="L101" t="str">
            <v>T2A</v>
          </cell>
          <cell r="M101">
            <v>1</v>
          </cell>
          <cell r="O101" t="str">
            <v>T2A</v>
          </cell>
        </row>
        <row r="102">
          <cell r="B102" t="str">
            <v>541449012700115734</v>
          </cell>
          <cell r="L102" t="str">
            <v>T2A</v>
          </cell>
          <cell r="M102">
            <v>1</v>
          </cell>
          <cell r="O102" t="str">
            <v>T2A</v>
          </cell>
        </row>
        <row r="103">
          <cell r="B103" t="str">
            <v>541449012700115895</v>
          </cell>
          <cell r="L103" t="str">
            <v>T2A</v>
          </cell>
          <cell r="M103">
            <v>1</v>
          </cell>
          <cell r="O103" t="str">
            <v>T2A</v>
          </cell>
        </row>
        <row r="104">
          <cell r="B104" t="str">
            <v>541449012700115963</v>
          </cell>
          <cell r="L104" t="str">
            <v>T2A</v>
          </cell>
          <cell r="M104">
            <v>1</v>
          </cell>
          <cell r="O104" t="str">
            <v>T2A</v>
          </cell>
        </row>
        <row r="105">
          <cell r="B105" t="str">
            <v>541449012700115970</v>
          </cell>
          <cell r="L105" t="str">
            <v>T1A</v>
          </cell>
          <cell r="M105">
            <v>1</v>
          </cell>
          <cell r="O105" t="str">
            <v>T1A</v>
          </cell>
        </row>
        <row r="106">
          <cell r="B106" t="str">
            <v>541449012700115987</v>
          </cell>
          <cell r="L106" t="str">
            <v>T1A</v>
          </cell>
          <cell r="M106">
            <v>1</v>
          </cell>
          <cell r="O106" t="str">
            <v>T1A</v>
          </cell>
        </row>
        <row r="107">
          <cell r="B107" t="str">
            <v>541449012700115994</v>
          </cell>
          <cell r="L107" t="str">
            <v>T2A</v>
          </cell>
          <cell r="M107">
            <v>1</v>
          </cell>
          <cell r="O107" t="str">
            <v>T2A</v>
          </cell>
        </row>
        <row r="108">
          <cell r="B108" t="str">
            <v>541449012700116212</v>
          </cell>
          <cell r="L108" t="str">
            <v>T3A</v>
          </cell>
          <cell r="M108">
            <v>1</v>
          </cell>
          <cell r="O108" t="str">
            <v>T2A</v>
          </cell>
        </row>
        <row r="109">
          <cell r="B109" t="str">
            <v>541449012700116229</v>
          </cell>
          <cell r="L109" t="str">
            <v>T1A</v>
          </cell>
          <cell r="M109">
            <v>1</v>
          </cell>
          <cell r="O109" t="str">
            <v>T1A</v>
          </cell>
        </row>
        <row r="110">
          <cell r="B110" t="str">
            <v>541449012700116304</v>
          </cell>
          <cell r="L110" t="str">
            <v>T2A</v>
          </cell>
          <cell r="M110">
            <v>1</v>
          </cell>
          <cell r="O110" t="str">
            <v>T2A</v>
          </cell>
        </row>
        <row r="111">
          <cell r="B111" t="str">
            <v>541449012700116557</v>
          </cell>
          <cell r="L111" t="str">
            <v>T2A</v>
          </cell>
          <cell r="M111">
            <v>1</v>
          </cell>
          <cell r="O111" t="str">
            <v>T2A</v>
          </cell>
        </row>
        <row r="112">
          <cell r="B112" t="str">
            <v>541449012700116571</v>
          </cell>
          <cell r="L112" t="str">
            <v>T2A</v>
          </cell>
          <cell r="M112">
            <v>1</v>
          </cell>
          <cell r="O112" t="str">
            <v>T2A</v>
          </cell>
        </row>
        <row r="113">
          <cell r="B113" t="str">
            <v>541449012700116694</v>
          </cell>
          <cell r="L113" t="str">
            <v>T1A</v>
          </cell>
          <cell r="M113">
            <v>1</v>
          </cell>
          <cell r="O113" t="str">
            <v>T1A</v>
          </cell>
        </row>
        <row r="114">
          <cell r="B114" t="str">
            <v>541449012700116700</v>
          </cell>
          <cell r="L114" t="str">
            <v>T2A</v>
          </cell>
          <cell r="M114">
            <v>1</v>
          </cell>
          <cell r="O114" t="str">
            <v>T2A</v>
          </cell>
        </row>
        <row r="115">
          <cell r="B115" t="str">
            <v>541449012700116816</v>
          </cell>
          <cell r="L115" t="str">
            <v>T1A</v>
          </cell>
          <cell r="M115">
            <v>1</v>
          </cell>
          <cell r="O115" t="str">
            <v>T2A</v>
          </cell>
        </row>
        <row r="116">
          <cell r="B116" t="str">
            <v>541449012700116915</v>
          </cell>
          <cell r="L116" t="str">
            <v>T2A</v>
          </cell>
          <cell r="M116">
            <v>1</v>
          </cell>
          <cell r="O116" t="str">
            <v>T1A</v>
          </cell>
        </row>
        <row r="117">
          <cell r="B117" t="str">
            <v>541449012700116984</v>
          </cell>
          <cell r="L117" t="str">
            <v>T2A</v>
          </cell>
          <cell r="M117">
            <v>1</v>
          </cell>
          <cell r="O117" t="str">
            <v>T2A</v>
          </cell>
        </row>
        <row r="118">
          <cell r="B118" t="str">
            <v>541449012700116991</v>
          </cell>
          <cell r="L118" t="str">
            <v>T2A</v>
          </cell>
          <cell r="M118">
            <v>1</v>
          </cell>
          <cell r="O118" t="str">
            <v>T2A</v>
          </cell>
        </row>
        <row r="119">
          <cell r="B119" t="str">
            <v>541449012700132816</v>
          </cell>
          <cell r="L119" t="str">
            <v>T2A</v>
          </cell>
          <cell r="M119">
            <v>1</v>
          </cell>
          <cell r="O119" t="str">
            <v>T2A</v>
          </cell>
        </row>
        <row r="120">
          <cell r="B120" t="str">
            <v>541449012700180305</v>
          </cell>
          <cell r="L120" t="str">
            <v>T2A</v>
          </cell>
          <cell r="M120">
            <v>1</v>
          </cell>
          <cell r="O120" t="str">
            <v>T2A</v>
          </cell>
        </row>
        <row r="121">
          <cell r="B121" t="str">
            <v>541449012700190076</v>
          </cell>
          <cell r="L121" t="str">
            <v>T2A</v>
          </cell>
          <cell r="M121">
            <v>1</v>
          </cell>
          <cell r="O121" t="str">
            <v>T2A</v>
          </cell>
        </row>
        <row r="122">
          <cell r="B122" t="str">
            <v>541449012700204261</v>
          </cell>
          <cell r="L122" t="str">
            <v>T2A</v>
          </cell>
          <cell r="M122">
            <v>1</v>
          </cell>
          <cell r="O122" t="str">
            <v>T2A</v>
          </cell>
        </row>
        <row r="123">
          <cell r="B123" t="str">
            <v>541449012700209204</v>
          </cell>
          <cell r="L123" t="str">
            <v>T2A</v>
          </cell>
          <cell r="M123">
            <v>1</v>
          </cell>
          <cell r="O123" t="str">
            <v>T2A</v>
          </cell>
        </row>
        <row r="124">
          <cell r="B124" t="str">
            <v>541449012700209662</v>
          </cell>
          <cell r="L124" t="str">
            <v>T2A</v>
          </cell>
          <cell r="M124">
            <v>1</v>
          </cell>
          <cell r="O124" t="str">
            <v>T2A</v>
          </cell>
        </row>
        <row r="125">
          <cell r="B125" t="str">
            <v>541449012700209679</v>
          </cell>
          <cell r="L125" t="str">
            <v>T2A</v>
          </cell>
          <cell r="M125">
            <v>1</v>
          </cell>
          <cell r="O125" t="str">
            <v>T2A</v>
          </cell>
        </row>
        <row r="126">
          <cell r="B126" t="str">
            <v>541449012700229325</v>
          </cell>
          <cell r="L126" t="str">
            <v>T2A</v>
          </cell>
          <cell r="M126">
            <v>1</v>
          </cell>
          <cell r="O126" t="str">
            <v>T2A</v>
          </cell>
        </row>
        <row r="127">
          <cell r="B127" t="str">
            <v>541449012700234466</v>
          </cell>
          <cell r="L127" t="str">
            <v>T2A</v>
          </cell>
          <cell r="M127">
            <v>1</v>
          </cell>
          <cell r="O127" t="str">
            <v>T2A</v>
          </cell>
        </row>
        <row r="128">
          <cell r="B128" t="str">
            <v>541449012700250275</v>
          </cell>
          <cell r="L128" t="str">
            <v>T2A</v>
          </cell>
          <cell r="M128">
            <v>1</v>
          </cell>
          <cell r="O128" t="str">
            <v>T2A</v>
          </cell>
        </row>
        <row r="129">
          <cell r="B129" t="str">
            <v>541449020701424311</v>
          </cell>
          <cell r="L129" t="str">
            <v>T1A</v>
          </cell>
          <cell r="M129">
            <v>1</v>
          </cell>
          <cell r="O129" t="str">
            <v>T1A</v>
          </cell>
        </row>
        <row r="130">
          <cell r="B130" t="str">
            <v>541449020701424373</v>
          </cell>
          <cell r="L130" t="str">
            <v>T1A</v>
          </cell>
          <cell r="M130">
            <v>1</v>
          </cell>
          <cell r="O130" t="str">
            <v>T1A</v>
          </cell>
        </row>
        <row r="131">
          <cell r="B131" t="str">
            <v>541449020701456206</v>
          </cell>
          <cell r="L131" t="str">
            <v>T2A</v>
          </cell>
          <cell r="M131">
            <v>1</v>
          </cell>
          <cell r="O131" t="str">
            <v>T2A</v>
          </cell>
        </row>
        <row r="132">
          <cell r="B132" t="str">
            <v>541449060002009022</v>
          </cell>
          <cell r="L132" t="str">
            <v>T3A</v>
          </cell>
          <cell r="M132">
            <v>1</v>
          </cell>
          <cell r="O132" t="str">
            <v>T3A</v>
          </cell>
        </row>
        <row r="133">
          <cell r="B133" t="str">
            <v>541449060002807253</v>
          </cell>
          <cell r="L133" t="str">
            <v>T3A</v>
          </cell>
          <cell r="M133">
            <v>1</v>
          </cell>
          <cell r="O133" t="str">
            <v>T4B</v>
          </cell>
        </row>
        <row r="134">
          <cell r="B134" t="str">
            <v>541449060004619281</v>
          </cell>
          <cell r="L134" t="str">
            <v>T2A</v>
          </cell>
          <cell r="M134">
            <v>1</v>
          </cell>
          <cell r="O134" t="str">
            <v>T2A</v>
          </cell>
        </row>
        <row r="135">
          <cell r="B135" t="str">
            <v>541449060005267528</v>
          </cell>
          <cell r="L135" t="str">
            <v>T2A</v>
          </cell>
          <cell r="M135">
            <v>1</v>
          </cell>
          <cell r="O135" t="str">
            <v>T2A</v>
          </cell>
        </row>
        <row r="136">
          <cell r="B136" t="str">
            <v>541449060008261035</v>
          </cell>
          <cell r="L136" t="str">
            <v>T2A</v>
          </cell>
          <cell r="M136">
            <v>1</v>
          </cell>
          <cell r="O136" t="str">
            <v>T1A</v>
          </cell>
        </row>
        <row r="137">
          <cell r="B137" t="str">
            <v>541449060002715145</v>
          </cell>
          <cell r="L137" t="str">
            <v>T2A</v>
          </cell>
          <cell r="M137">
            <v>1</v>
          </cell>
          <cell r="O137" t="str">
            <v>T3A</v>
          </cell>
        </row>
        <row r="138">
          <cell r="B138" t="str">
            <v>541449012700235753</v>
          </cell>
          <cell r="L138" t="str">
            <v>T1A</v>
          </cell>
          <cell r="M138">
            <v>1</v>
          </cell>
          <cell r="O138" t="str">
            <v>T3A</v>
          </cell>
        </row>
        <row r="139">
          <cell r="B139" t="str">
            <v>541449011000103328</v>
          </cell>
          <cell r="L139" t="str">
            <v>T3A</v>
          </cell>
          <cell r="M139">
            <v>1</v>
          </cell>
          <cell r="O139" t="str">
            <v>T3A</v>
          </cell>
        </row>
        <row r="140">
          <cell r="B140" t="str">
            <v>541449011000020113</v>
          </cell>
          <cell r="L140" t="str">
            <v>T2A</v>
          </cell>
          <cell r="M140">
            <v>1</v>
          </cell>
          <cell r="O140" t="str">
            <v>T2A</v>
          </cell>
        </row>
        <row r="141">
          <cell r="B141" t="str">
            <v>541449012700151497</v>
          </cell>
          <cell r="L141" t="str">
            <v>T2A</v>
          </cell>
          <cell r="M141">
            <v>1</v>
          </cell>
          <cell r="O141" t="str">
            <v>T2A</v>
          </cell>
        </row>
        <row r="142">
          <cell r="B142" t="str">
            <v>541449012700250909</v>
          </cell>
          <cell r="L142" t="str">
            <v>T2A</v>
          </cell>
          <cell r="M142">
            <v>1</v>
          </cell>
          <cell r="O142" t="str">
            <v>T2A</v>
          </cell>
        </row>
        <row r="143">
          <cell r="B143" t="str">
            <v>541449012700250893</v>
          </cell>
          <cell r="L143" t="str">
            <v>T2A</v>
          </cell>
          <cell r="M143">
            <v>1</v>
          </cell>
          <cell r="O143" t="str">
            <v>T2A</v>
          </cell>
        </row>
        <row r="144">
          <cell r="B144" t="str">
            <v>541449060005004994</v>
          </cell>
          <cell r="L144" t="str">
            <v>T2A</v>
          </cell>
          <cell r="M144">
            <v>1</v>
          </cell>
          <cell r="O144" t="str">
            <v>T2A</v>
          </cell>
        </row>
        <row r="145">
          <cell r="B145" t="str">
            <v>541449060005210593</v>
          </cell>
          <cell r="L145" t="str">
            <v>T2A</v>
          </cell>
          <cell r="M145">
            <v>1</v>
          </cell>
          <cell r="O145" t="str">
            <v>T2A</v>
          </cell>
        </row>
        <row r="146">
          <cell r="B146" t="str">
            <v>541449011000019247</v>
          </cell>
          <cell r="L146" t="str">
            <v>T3A</v>
          </cell>
          <cell r="M146">
            <v>1</v>
          </cell>
          <cell r="O146" t="str">
            <v>T3A</v>
          </cell>
        </row>
        <row r="147">
          <cell r="B147" t="str">
            <v>541449011000019322</v>
          </cell>
          <cell r="L147" t="str">
            <v>T4B</v>
          </cell>
          <cell r="M147">
            <v>1</v>
          </cell>
          <cell r="O147" t="str">
            <v>T4B</v>
          </cell>
        </row>
        <row r="148">
          <cell r="B148" t="str">
            <v>541449011000020021</v>
          </cell>
          <cell r="L148" t="str">
            <v>T3A</v>
          </cell>
          <cell r="M148">
            <v>1</v>
          </cell>
          <cell r="O148" t="str">
            <v>T3A</v>
          </cell>
        </row>
        <row r="149">
          <cell r="B149" t="str">
            <v>541449012700117127</v>
          </cell>
          <cell r="L149" t="str">
            <v>T2A</v>
          </cell>
          <cell r="M149">
            <v>1</v>
          </cell>
          <cell r="O149" t="str">
            <v>T2A</v>
          </cell>
        </row>
        <row r="150">
          <cell r="B150" t="str">
            <v>541449012700117141</v>
          </cell>
          <cell r="L150" t="str">
            <v>T1A</v>
          </cell>
          <cell r="M150">
            <v>1</v>
          </cell>
          <cell r="O150" t="str">
            <v>T1A</v>
          </cell>
        </row>
        <row r="151">
          <cell r="B151" t="str">
            <v>541449012700117165</v>
          </cell>
          <cell r="L151" t="str">
            <v>T2A</v>
          </cell>
          <cell r="M151">
            <v>1</v>
          </cell>
          <cell r="O151" t="str">
            <v>T2A</v>
          </cell>
        </row>
        <row r="152">
          <cell r="B152" t="str">
            <v>541449012700233285</v>
          </cell>
          <cell r="L152" t="str">
            <v>T2A</v>
          </cell>
          <cell r="M152">
            <v>1</v>
          </cell>
          <cell r="O152" t="str">
            <v>T1A</v>
          </cell>
        </row>
        <row r="153">
          <cell r="B153" t="str">
            <v>541449060006563001</v>
          </cell>
          <cell r="L153" t="str">
            <v>T3A</v>
          </cell>
          <cell r="M153">
            <v>1</v>
          </cell>
          <cell r="O153" t="str">
            <v>T4B</v>
          </cell>
        </row>
        <row r="154">
          <cell r="B154" t="str">
            <v>541449011000028034</v>
          </cell>
          <cell r="L154" t="str">
            <v>T4B</v>
          </cell>
          <cell r="M154">
            <v>1</v>
          </cell>
          <cell r="O154" t="str">
            <v>T4B</v>
          </cell>
        </row>
        <row r="155">
          <cell r="B155" t="str">
            <v>541449011000028607</v>
          </cell>
          <cell r="L155" t="str">
            <v>T4B</v>
          </cell>
          <cell r="M155">
            <v>1</v>
          </cell>
          <cell r="O155" t="str">
            <v>T4B</v>
          </cell>
        </row>
        <row r="156">
          <cell r="B156" t="str">
            <v>541449011000028782</v>
          </cell>
          <cell r="L156" t="str">
            <v>T3A</v>
          </cell>
          <cell r="M156">
            <v>1</v>
          </cell>
          <cell r="O156" t="str">
            <v>T3A</v>
          </cell>
        </row>
        <row r="157">
          <cell r="B157" t="str">
            <v>541449011000032925</v>
          </cell>
          <cell r="L157" t="str">
            <v>T3A</v>
          </cell>
          <cell r="M157">
            <v>1</v>
          </cell>
          <cell r="O157" t="str">
            <v>T3A</v>
          </cell>
        </row>
        <row r="158">
          <cell r="B158" t="str">
            <v>541449011000033731</v>
          </cell>
          <cell r="L158" t="str">
            <v>T3A</v>
          </cell>
          <cell r="M158">
            <v>1</v>
          </cell>
          <cell r="O158" t="str">
            <v>T3A</v>
          </cell>
        </row>
        <row r="159">
          <cell r="B159" t="str">
            <v>541449011000033892</v>
          </cell>
          <cell r="L159" t="str">
            <v>T3A</v>
          </cell>
          <cell r="M159">
            <v>1</v>
          </cell>
          <cell r="O159" t="str">
            <v>T3A</v>
          </cell>
        </row>
        <row r="160">
          <cell r="B160" t="str">
            <v>541449011000033991</v>
          </cell>
          <cell r="L160" t="str">
            <v>T4B</v>
          </cell>
          <cell r="M160">
            <v>1</v>
          </cell>
          <cell r="O160" t="str">
            <v>T4B</v>
          </cell>
        </row>
        <row r="161">
          <cell r="B161" t="str">
            <v>541449011000034011</v>
          </cell>
          <cell r="L161" t="str">
            <v>T3A</v>
          </cell>
          <cell r="M161">
            <v>1</v>
          </cell>
          <cell r="O161" t="str">
            <v>T3A</v>
          </cell>
        </row>
        <row r="162">
          <cell r="B162" t="str">
            <v>541449011000034356</v>
          </cell>
          <cell r="L162" t="str">
            <v>T3A</v>
          </cell>
          <cell r="M162">
            <v>1</v>
          </cell>
          <cell r="O162" t="str">
            <v>T3A</v>
          </cell>
        </row>
        <row r="163">
          <cell r="B163" t="str">
            <v>541449011000034813</v>
          </cell>
          <cell r="L163" t="str">
            <v>T4B</v>
          </cell>
          <cell r="M163">
            <v>1</v>
          </cell>
          <cell r="O163" t="str">
            <v>T4B</v>
          </cell>
        </row>
        <row r="164">
          <cell r="B164" t="str">
            <v>541449011000034851</v>
          </cell>
          <cell r="L164" t="str">
            <v>T3A</v>
          </cell>
          <cell r="M164">
            <v>1</v>
          </cell>
          <cell r="O164" t="str">
            <v>T3A</v>
          </cell>
        </row>
        <row r="165">
          <cell r="B165" t="str">
            <v>541449011000038989</v>
          </cell>
          <cell r="L165" t="str">
            <v>T3A</v>
          </cell>
          <cell r="M165">
            <v>1</v>
          </cell>
          <cell r="O165" t="str">
            <v>T3A</v>
          </cell>
        </row>
        <row r="166">
          <cell r="B166" t="str">
            <v>541449011000039528</v>
          </cell>
          <cell r="L166" t="str">
            <v>T4B</v>
          </cell>
          <cell r="M166">
            <v>1</v>
          </cell>
          <cell r="O166" t="str">
            <v>T4B</v>
          </cell>
        </row>
        <row r="167">
          <cell r="B167" t="str">
            <v>541449011000039672</v>
          </cell>
          <cell r="L167" t="str">
            <v>T4B</v>
          </cell>
          <cell r="M167">
            <v>1</v>
          </cell>
          <cell r="O167" t="str">
            <v>T4B</v>
          </cell>
        </row>
        <row r="168">
          <cell r="B168" t="str">
            <v>541449011000040142</v>
          </cell>
          <cell r="L168" t="str">
            <v>T3A</v>
          </cell>
          <cell r="M168">
            <v>1</v>
          </cell>
          <cell r="O168" t="str">
            <v>T3A</v>
          </cell>
        </row>
        <row r="169">
          <cell r="B169" t="str">
            <v>541449011000040173</v>
          </cell>
          <cell r="L169" t="str">
            <v>T4B</v>
          </cell>
          <cell r="M169">
            <v>1</v>
          </cell>
          <cell r="O169" t="str">
            <v>T4B</v>
          </cell>
        </row>
        <row r="170">
          <cell r="B170" t="str">
            <v>541449011000040258</v>
          </cell>
          <cell r="L170" t="str">
            <v>T3A</v>
          </cell>
          <cell r="M170">
            <v>1</v>
          </cell>
          <cell r="O170" t="str">
            <v>T4B</v>
          </cell>
        </row>
        <row r="171">
          <cell r="B171" t="str">
            <v>541449011000040685</v>
          </cell>
          <cell r="L171" t="str">
            <v>T3A</v>
          </cell>
          <cell r="M171">
            <v>1</v>
          </cell>
          <cell r="O171" t="str">
            <v>T3A</v>
          </cell>
        </row>
        <row r="172">
          <cell r="B172" t="str">
            <v>541449011000041576</v>
          </cell>
          <cell r="L172" t="str">
            <v>T4B</v>
          </cell>
          <cell r="M172">
            <v>1</v>
          </cell>
          <cell r="O172" t="str">
            <v>T4B</v>
          </cell>
        </row>
        <row r="173">
          <cell r="B173" t="str">
            <v>541449011000042795</v>
          </cell>
          <cell r="L173" t="str">
            <v>T3A</v>
          </cell>
          <cell r="M173">
            <v>1</v>
          </cell>
          <cell r="O173" t="str">
            <v>T3A</v>
          </cell>
        </row>
        <row r="174">
          <cell r="B174" t="str">
            <v>541449011000043181</v>
          </cell>
          <cell r="L174" t="str">
            <v>T4B</v>
          </cell>
          <cell r="M174">
            <v>1</v>
          </cell>
          <cell r="O174" t="str">
            <v>T4B</v>
          </cell>
        </row>
        <row r="175">
          <cell r="B175" t="str">
            <v>541449011000043662</v>
          </cell>
          <cell r="L175" t="str">
            <v>T3A</v>
          </cell>
          <cell r="M175">
            <v>1</v>
          </cell>
          <cell r="O175" t="str">
            <v>T3A</v>
          </cell>
        </row>
        <row r="176">
          <cell r="B176" t="str">
            <v>541449011000044027</v>
          </cell>
          <cell r="L176" t="str">
            <v>T3A</v>
          </cell>
          <cell r="M176">
            <v>1</v>
          </cell>
          <cell r="O176" t="str">
            <v>T3A</v>
          </cell>
        </row>
        <row r="177">
          <cell r="B177" t="str">
            <v>541449011000044621</v>
          </cell>
          <cell r="L177" t="str">
            <v>T3A</v>
          </cell>
          <cell r="M177">
            <v>1</v>
          </cell>
          <cell r="O177" t="str">
            <v>T4B</v>
          </cell>
        </row>
        <row r="178">
          <cell r="B178" t="str">
            <v>541449011000045307</v>
          </cell>
          <cell r="L178" t="str">
            <v>T4B</v>
          </cell>
          <cell r="M178">
            <v>1</v>
          </cell>
          <cell r="O178" t="str">
            <v>T4B</v>
          </cell>
        </row>
        <row r="179">
          <cell r="B179" t="str">
            <v>541449011000046106</v>
          </cell>
          <cell r="L179" t="str">
            <v>T3A</v>
          </cell>
          <cell r="M179">
            <v>1</v>
          </cell>
          <cell r="O179" t="str">
            <v>T3A</v>
          </cell>
        </row>
        <row r="180">
          <cell r="B180" t="str">
            <v>541449011000046366</v>
          </cell>
          <cell r="L180" t="str">
            <v>T2A</v>
          </cell>
          <cell r="M180">
            <v>1</v>
          </cell>
          <cell r="O180" t="str">
            <v>T2A</v>
          </cell>
        </row>
        <row r="181">
          <cell r="B181" t="str">
            <v>541449011000046427</v>
          </cell>
          <cell r="L181" t="str">
            <v>T4B</v>
          </cell>
          <cell r="M181">
            <v>1</v>
          </cell>
          <cell r="O181" t="str">
            <v>T4B</v>
          </cell>
        </row>
        <row r="182">
          <cell r="B182" t="str">
            <v>541449011000046434</v>
          </cell>
          <cell r="L182" t="str">
            <v>T3A</v>
          </cell>
          <cell r="M182">
            <v>1</v>
          </cell>
          <cell r="O182" t="str">
            <v>T3A</v>
          </cell>
        </row>
        <row r="183">
          <cell r="B183" t="str">
            <v>541449011000046861</v>
          </cell>
          <cell r="L183" t="str">
            <v>T3A</v>
          </cell>
          <cell r="M183">
            <v>1</v>
          </cell>
          <cell r="O183" t="str">
            <v>T3A</v>
          </cell>
        </row>
        <row r="184">
          <cell r="B184" t="str">
            <v>541449011000046878</v>
          </cell>
          <cell r="L184" t="str">
            <v>T3A</v>
          </cell>
          <cell r="M184">
            <v>1</v>
          </cell>
          <cell r="O184" t="str">
            <v>T3A</v>
          </cell>
        </row>
        <row r="185">
          <cell r="B185" t="str">
            <v>541449011000047578</v>
          </cell>
          <cell r="L185" t="str">
            <v>T2A</v>
          </cell>
          <cell r="M185">
            <v>1</v>
          </cell>
          <cell r="O185" t="str">
            <v>T2A</v>
          </cell>
        </row>
        <row r="186">
          <cell r="B186" t="str">
            <v>541449011000050325</v>
          </cell>
          <cell r="L186" t="str">
            <v>T4B</v>
          </cell>
          <cell r="M186">
            <v>1</v>
          </cell>
          <cell r="O186" t="str">
            <v>T4B</v>
          </cell>
        </row>
        <row r="187">
          <cell r="B187" t="str">
            <v>541449011000050585</v>
          </cell>
          <cell r="L187" t="str">
            <v>T3A</v>
          </cell>
          <cell r="M187">
            <v>1</v>
          </cell>
          <cell r="O187" t="str">
            <v>T3A</v>
          </cell>
        </row>
        <row r="188">
          <cell r="B188" t="str">
            <v>541449011000050608</v>
          </cell>
          <cell r="L188" t="str">
            <v>T3A</v>
          </cell>
          <cell r="M188">
            <v>1</v>
          </cell>
          <cell r="O188" t="str">
            <v>T3A</v>
          </cell>
        </row>
        <row r="189">
          <cell r="B189" t="str">
            <v>541449011000050745</v>
          </cell>
          <cell r="L189" t="str">
            <v>T3A</v>
          </cell>
          <cell r="M189">
            <v>1</v>
          </cell>
          <cell r="O189" t="str">
            <v>T3A</v>
          </cell>
        </row>
        <row r="190">
          <cell r="B190" t="str">
            <v>541449011000052664</v>
          </cell>
          <cell r="L190" t="str">
            <v>T3A</v>
          </cell>
          <cell r="M190">
            <v>1</v>
          </cell>
          <cell r="O190" t="str">
            <v>T3A</v>
          </cell>
        </row>
        <row r="191">
          <cell r="B191" t="str">
            <v>541449011000052756</v>
          </cell>
          <cell r="L191" t="str">
            <v>T3A</v>
          </cell>
          <cell r="M191">
            <v>1</v>
          </cell>
          <cell r="O191" t="str">
            <v>T3A</v>
          </cell>
        </row>
        <row r="192">
          <cell r="B192" t="str">
            <v>541449011000053012</v>
          </cell>
          <cell r="L192" t="str">
            <v>T3A</v>
          </cell>
          <cell r="M192">
            <v>1</v>
          </cell>
          <cell r="O192" t="str">
            <v>T3A</v>
          </cell>
        </row>
        <row r="193">
          <cell r="B193" t="str">
            <v>541449011000053135</v>
          </cell>
          <cell r="L193" t="str">
            <v>T3A</v>
          </cell>
          <cell r="M193">
            <v>1</v>
          </cell>
          <cell r="O193" t="str">
            <v>T3A</v>
          </cell>
        </row>
        <row r="194">
          <cell r="B194" t="str">
            <v>541449011000053159</v>
          </cell>
          <cell r="L194" t="str">
            <v>T3A</v>
          </cell>
          <cell r="M194">
            <v>1</v>
          </cell>
          <cell r="O194" t="str">
            <v>T3A</v>
          </cell>
        </row>
        <row r="195">
          <cell r="B195" t="str">
            <v>541449011000053166</v>
          </cell>
          <cell r="L195" t="str">
            <v>T3A</v>
          </cell>
          <cell r="M195">
            <v>1</v>
          </cell>
          <cell r="O195" t="str">
            <v>T3A</v>
          </cell>
        </row>
        <row r="196">
          <cell r="B196" t="str">
            <v>541449011000053203</v>
          </cell>
          <cell r="L196" t="str">
            <v>T4B</v>
          </cell>
          <cell r="M196">
            <v>1</v>
          </cell>
          <cell r="O196" t="str">
            <v>T4B</v>
          </cell>
        </row>
        <row r="197">
          <cell r="B197" t="str">
            <v>541449011000054200</v>
          </cell>
          <cell r="L197" t="str">
            <v>T3A</v>
          </cell>
          <cell r="M197">
            <v>1</v>
          </cell>
          <cell r="O197" t="str">
            <v>T2A</v>
          </cell>
        </row>
        <row r="198">
          <cell r="B198" t="str">
            <v>541449011000058710</v>
          </cell>
          <cell r="L198" t="str">
            <v>T3A</v>
          </cell>
          <cell r="M198">
            <v>1</v>
          </cell>
          <cell r="O198" t="str">
            <v>T3A</v>
          </cell>
        </row>
        <row r="199">
          <cell r="B199" t="str">
            <v>541449011000070859</v>
          </cell>
          <cell r="L199" t="str">
            <v>T3A</v>
          </cell>
          <cell r="M199">
            <v>1</v>
          </cell>
          <cell r="O199" t="str">
            <v>T3A</v>
          </cell>
        </row>
        <row r="200">
          <cell r="B200" t="str">
            <v>541449011000070972</v>
          </cell>
          <cell r="L200" t="str">
            <v>T3A</v>
          </cell>
          <cell r="M200">
            <v>1</v>
          </cell>
          <cell r="O200" t="str">
            <v>T3A</v>
          </cell>
        </row>
        <row r="201">
          <cell r="B201" t="str">
            <v>541449011000072488</v>
          </cell>
          <cell r="L201" t="str">
            <v>T4B</v>
          </cell>
          <cell r="M201">
            <v>1</v>
          </cell>
          <cell r="O201" t="str">
            <v>T4B</v>
          </cell>
        </row>
        <row r="202">
          <cell r="B202" t="str">
            <v>541449011000072563</v>
          </cell>
          <cell r="L202" t="str">
            <v>T3A</v>
          </cell>
          <cell r="M202">
            <v>1</v>
          </cell>
          <cell r="O202" t="str">
            <v>T3A</v>
          </cell>
        </row>
        <row r="203">
          <cell r="B203" t="str">
            <v>541449011000075984</v>
          </cell>
          <cell r="L203" t="str">
            <v>T3A</v>
          </cell>
          <cell r="M203">
            <v>1</v>
          </cell>
          <cell r="O203" t="str">
            <v>T3A</v>
          </cell>
        </row>
        <row r="204">
          <cell r="B204" t="str">
            <v>541449011000109993</v>
          </cell>
          <cell r="L204" t="str">
            <v>T5B</v>
          </cell>
          <cell r="M204">
            <v>1</v>
          </cell>
          <cell r="O204" t="str">
            <v>T5B</v>
          </cell>
        </row>
        <row r="205">
          <cell r="B205" t="str">
            <v>541449011000110395</v>
          </cell>
          <cell r="L205" t="str">
            <v>T2A</v>
          </cell>
          <cell r="M205">
            <v>1</v>
          </cell>
          <cell r="O205" t="str">
            <v>T2A</v>
          </cell>
        </row>
        <row r="206">
          <cell r="B206" t="str">
            <v>541449011000111309</v>
          </cell>
          <cell r="L206" t="str">
            <v>T4B</v>
          </cell>
          <cell r="M206">
            <v>1</v>
          </cell>
          <cell r="O206" t="str">
            <v>T4B</v>
          </cell>
        </row>
        <row r="207">
          <cell r="B207" t="str">
            <v>541449011000112061</v>
          </cell>
          <cell r="L207" t="str">
            <v>T4B</v>
          </cell>
          <cell r="M207">
            <v>1</v>
          </cell>
          <cell r="O207" t="str">
            <v>T4B</v>
          </cell>
        </row>
        <row r="208">
          <cell r="B208" t="str">
            <v>541449011000115758</v>
          </cell>
          <cell r="L208" t="str">
            <v>T3A</v>
          </cell>
          <cell r="M208">
            <v>1</v>
          </cell>
          <cell r="O208" t="str">
            <v>T3A</v>
          </cell>
        </row>
        <row r="209">
          <cell r="B209" t="str">
            <v>541449011000116182</v>
          </cell>
          <cell r="L209" t="str">
            <v>T2A</v>
          </cell>
          <cell r="M209">
            <v>1</v>
          </cell>
          <cell r="O209" t="str">
            <v>T2A</v>
          </cell>
        </row>
        <row r="210">
          <cell r="B210" t="str">
            <v>541449011000117615</v>
          </cell>
          <cell r="L210" t="str">
            <v>T4B</v>
          </cell>
          <cell r="M210">
            <v>1</v>
          </cell>
          <cell r="O210" t="str">
            <v>T4B</v>
          </cell>
        </row>
        <row r="211">
          <cell r="B211" t="str">
            <v>541449011000118254</v>
          </cell>
          <cell r="L211" t="str">
            <v>T4B</v>
          </cell>
          <cell r="M211">
            <v>1</v>
          </cell>
          <cell r="O211" t="str">
            <v>T4B</v>
          </cell>
        </row>
        <row r="212">
          <cell r="B212" t="str">
            <v>541449011000118513</v>
          </cell>
          <cell r="L212" t="str">
            <v>T2A</v>
          </cell>
          <cell r="M212">
            <v>1</v>
          </cell>
          <cell r="O212" t="str">
            <v>T2A</v>
          </cell>
        </row>
        <row r="213">
          <cell r="B213" t="str">
            <v>541449011000125238</v>
          </cell>
          <cell r="L213" t="str">
            <v>T3A</v>
          </cell>
          <cell r="M213">
            <v>1</v>
          </cell>
          <cell r="O213" t="str">
            <v>T3A</v>
          </cell>
        </row>
        <row r="214">
          <cell r="B214" t="str">
            <v>541449011000151404</v>
          </cell>
          <cell r="L214" t="str">
            <v>T3A</v>
          </cell>
          <cell r="M214">
            <v>1</v>
          </cell>
          <cell r="O214" t="str">
            <v>T3A</v>
          </cell>
        </row>
        <row r="215">
          <cell r="B215" t="str">
            <v>541449011000151596</v>
          </cell>
          <cell r="L215" t="str">
            <v>T3A</v>
          </cell>
          <cell r="M215">
            <v>1</v>
          </cell>
          <cell r="O215" t="str">
            <v>T2A</v>
          </cell>
        </row>
        <row r="216">
          <cell r="B216" t="str">
            <v>541449011000154658</v>
          </cell>
          <cell r="L216" t="str">
            <v>T2A</v>
          </cell>
          <cell r="M216">
            <v>1</v>
          </cell>
          <cell r="O216" t="str">
            <v>T2A</v>
          </cell>
        </row>
        <row r="217">
          <cell r="B217" t="str">
            <v>541449012000000273</v>
          </cell>
          <cell r="L217" t="str">
            <v>T3A</v>
          </cell>
          <cell r="M217">
            <v>1</v>
          </cell>
          <cell r="O217" t="str">
            <v>T3A</v>
          </cell>
        </row>
        <row r="218">
          <cell r="B218" t="str">
            <v>541449012000000297</v>
          </cell>
          <cell r="L218" t="str">
            <v>T3A</v>
          </cell>
          <cell r="M218">
            <v>1</v>
          </cell>
          <cell r="O218" t="str">
            <v>T3A</v>
          </cell>
        </row>
        <row r="219">
          <cell r="B219" t="str">
            <v>541449012000000303</v>
          </cell>
          <cell r="L219" t="str">
            <v>T3A</v>
          </cell>
          <cell r="M219">
            <v>1</v>
          </cell>
          <cell r="O219" t="str">
            <v>T2A</v>
          </cell>
        </row>
        <row r="220">
          <cell r="B220" t="str">
            <v>541449012000000310</v>
          </cell>
          <cell r="L220" t="str">
            <v>T2A</v>
          </cell>
          <cell r="M220">
            <v>1</v>
          </cell>
          <cell r="O220" t="str">
            <v>T2A</v>
          </cell>
        </row>
        <row r="221">
          <cell r="B221" t="str">
            <v>541449012000000327</v>
          </cell>
          <cell r="L221" t="str">
            <v>T2A</v>
          </cell>
          <cell r="M221">
            <v>1</v>
          </cell>
          <cell r="O221" t="str">
            <v>T2A</v>
          </cell>
        </row>
        <row r="222">
          <cell r="B222" t="str">
            <v>541449012000000686</v>
          </cell>
          <cell r="L222" t="str">
            <v>T3A</v>
          </cell>
          <cell r="M222">
            <v>1</v>
          </cell>
          <cell r="O222" t="str">
            <v>T3A</v>
          </cell>
        </row>
        <row r="223">
          <cell r="B223" t="str">
            <v>541449012000000938</v>
          </cell>
          <cell r="L223" t="str">
            <v>T2A</v>
          </cell>
          <cell r="M223">
            <v>1</v>
          </cell>
          <cell r="O223" t="str">
            <v>T2A</v>
          </cell>
        </row>
        <row r="224">
          <cell r="B224" t="str">
            <v>541449012000001171</v>
          </cell>
          <cell r="L224" t="str">
            <v>T2A</v>
          </cell>
          <cell r="M224">
            <v>1</v>
          </cell>
          <cell r="O224" t="str">
            <v>T2A</v>
          </cell>
        </row>
        <row r="225">
          <cell r="B225" t="str">
            <v>541449012000001560</v>
          </cell>
          <cell r="L225" t="str">
            <v>T3A</v>
          </cell>
          <cell r="M225">
            <v>1</v>
          </cell>
          <cell r="O225" t="str">
            <v>T3A</v>
          </cell>
        </row>
        <row r="226">
          <cell r="B226" t="str">
            <v>541449012000001768</v>
          </cell>
          <cell r="L226" t="str">
            <v>T3A</v>
          </cell>
          <cell r="M226">
            <v>1</v>
          </cell>
          <cell r="O226" t="str">
            <v>T2A</v>
          </cell>
        </row>
        <row r="227">
          <cell r="B227" t="str">
            <v>541449012000001799</v>
          </cell>
          <cell r="L227" t="str">
            <v>T3A</v>
          </cell>
          <cell r="M227">
            <v>1</v>
          </cell>
          <cell r="O227" t="str">
            <v>T3A</v>
          </cell>
        </row>
        <row r="228">
          <cell r="B228" t="str">
            <v>541449012000002123</v>
          </cell>
          <cell r="L228" t="str">
            <v>T3A</v>
          </cell>
          <cell r="M228">
            <v>1</v>
          </cell>
          <cell r="O228" t="str">
            <v>T3A</v>
          </cell>
        </row>
        <row r="229">
          <cell r="B229" t="str">
            <v>541449012000002161</v>
          </cell>
          <cell r="L229" t="str">
            <v>T3A</v>
          </cell>
          <cell r="M229">
            <v>1</v>
          </cell>
          <cell r="O229" t="str">
            <v>T3A</v>
          </cell>
        </row>
        <row r="230">
          <cell r="B230" t="str">
            <v>541449012000002406</v>
          </cell>
          <cell r="L230" t="str">
            <v>T3A</v>
          </cell>
          <cell r="M230">
            <v>1</v>
          </cell>
          <cell r="O230" t="str">
            <v>T3A</v>
          </cell>
        </row>
        <row r="231">
          <cell r="B231" t="str">
            <v>541449012000002413</v>
          </cell>
          <cell r="L231" t="str">
            <v>T2A</v>
          </cell>
          <cell r="M231">
            <v>1</v>
          </cell>
          <cell r="O231" t="str">
            <v>T2A</v>
          </cell>
        </row>
        <row r="232">
          <cell r="B232" t="str">
            <v>541449012000002802</v>
          </cell>
          <cell r="L232" t="str">
            <v>T3A</v>
          </cell>
          <cell r="M232">
            <v>1</v>
          </cell>
          <cell r="O232" t="str">
            <v>T3A</v>
          </cell>
        </row>
        <row r="233">
          <cell r="B233" t="str">
            <v>541449012000002932</v>
          </cell>
          <cell r="L233" t="str">
            <v>T3A</v>
          </cell>
          <cell r="M233">
            <v>1</v>
          </cell>
          <cell r="O233" t="str">
            <v>T3A</v>
          </cell>
        </row>
        <row r="234">
          <cell r="B234" t="str">
            <v>541449012000003106</v>
          </cell>
          <cell r="L234" t="str">
            <v>T3A</v>
          </cell>
          <cell r="M234">
            <v>1</v>
          </cell>
          <cell r="O234" t="str">
            <v>T3A</v>
          </cell>
        </row>
        <row r="235">
          <cell r="B235" t="str">
            <v>541449012000025726</v>
          </cell>
          <cell r="L235" t="str">
            <v>T2A</v>
          </cell>
          <cell r="M235">
            <v>1</v>
          </cell>
          <cell r="O235" t="str">
            <v>T2A</v>
          </cell>
        </row>
        <row r="236">
          <cell r="B236" t="str">
            <v>541449012000401001</v>
          </cell>
          <cell r="L236" t="str">
            <v>T2A</v>
          </cell>
          <cell r="M236">
            <v>1</v>
          </cell>
          <cell r="O236" t="str">
            <v>T3A</v>
          </cell>
        </row>
        <row r="237">
          <cell r="B237" t="str">
            <v>541449012000401018</v>
          </cell>
          <cell r="L237" t="str">
            <v>T3A</v>
          </cell>
          <cell r="M237">
            <v>1</v>
          </cell>
          <cell r="O237" t="str">
            <v>T3A</v>
          </cell>
        </row>
        <row r="238">
          <cell r="B238" t="str">
            <v>541449012700112511</v>
          </cell>
          <cell r="L238" t="str">
            <v>T2A</v>
          </cell>
          <cell r="M238">
            <v>1</v>
          </cell>
          <cell r="O238" t="str">
            <v>T2A</v>
          </cell>
        </row>
        <row r="239">
          <cell r="B239" t="str">
            <v>541449012700112788</v>
          </cell>
          <cell r="L239" t="str">
            <v>T2A</v>
          </cell>
          <cell r="M239">
            <v>1</v>
          </cell>
          <cell r="O239" t="str">
            <v>T2A</v>
          </cell>
        </row>
        <row r="240">
          <cell r="B240" t="str">
            <v>541449012700113228</v>
          </cell>
          <cell r="L240" t="str">
            <v>T2A</v>
          </cell>
          <cell r="M240">
            <v>1</v>
          </cell>
          <cell r="O240" t="str">
            <v>T2A</v>
          </cell>
        </row>
        <row r="241">
          <cell r="B241" t="str">
            <v>541449012700113235</v>
          </cell>
          <cell r="L241" t="str">
            <v>T2A</v>
          </cell>
          <cell r="M241">
            <v>1</v>
          </cell>
          <cell r="O241" t="str">
            <v>T2A</v>
          </cell>
        </row>
        <row r="242">
          <cell r="B242" t="str">
            <v>541449012700113495</v>
          </cell>
          <cell r="L242" t="str">
            <v>T2A</v>
          </cell>
          <cell r="M242">
            <v>1</v>
          </cell>
          <cell r="O242" t="str">
            <v>T2A</v>
          </cell>
        </row>
        <row r="243">
          <cell r="B243" t="str">
            <v>541449012700113549</v>
          </cell>
          <cell r="L243" t="str">
            <v>T2A</v>
          </cell>
          <cell r="M243">
            <v>1</v>
          </cell>
          <cell r="O243" t="str">
            <v>T2A</v>
          </cell>
        </row>
        <row r="244">
          <cell r="B244" t="str">
            <v>541449012700113655</v>
          </cell>
          <cell r="L244" t="str">
            <v>T2A</v>
          </cell>
          <cell r="M244">
            <v>1</v>
          </cell>
          <cell r="O244" t="str">
            <v>T2A</v>
          </cell>
        </row>
        <row r="245">
          <cell r="B245" t="str">
            <v>541449012700113679</v>
          </cell>
          <cell r="L245" t="str">
            <v>T2A</v>
          </cell>
          <cell r="M245">
            <v>1</v>
          </cell>
          <cell r="O245" t="str">
            <v>T2A</v>
          </cell>
        </row>
        <row r="246">
          <cell r="B246" t="str">
            <v>541449012700113686</v>
          </cell>
          <cell r="L246" t="str">
            <v>T2A</v>
          </cell>
          <cell r="M246">
            <v>1</v>
          </cell>
          <cell r="O246" t="str">
            <v>T2A</v>
          </cell>
        </row>
        <row r="247">
          <cell r="B247" t="str">
            <v>541449012700114911</v>
          </cell>
          <cell r="L247" t="str">
            <v>T2A</v>
          </cell>
          <cell r="M247">
            <v>1</v>
          </cell>
          <cell r="O247" t="str">
            <v>T2A</v>
          </cell>
        </row>
        <row r="248">
          <cell r="B248" t="str">
            <v>541449012700114980</v>
          </cell>
          <cell r="L248" t="str">
            <v>T2A</v>
          </cell>
          <cell r="M248">
            <v>1</v>
          </cell>
          <cell r="O248" t="str">
            <v>T2A</v>
          </cell>
        </row>
        <row r="249">
          <cell r="B249" t="str">
            <v>541449012700115093</v>
          </cell>
          <cell r="L249" t="str">
            <v>T1A</v>
          </cell>
          <cell r="M249">
            <v>1</v>
          </cell>
          <cell r="O249" t="str">
            <v>T1A</v>
          </cell>
        </row>
        <row r="250">
          <cell r="B250" t="str">
            <v>541449012700115185</v>
          </cell>
          <cell r="L250" t="str">
            <v>T2A</v>
          </cell>
          <cell r="M250">
            <v>1</v>
          </cell>
          <cell r="O250" t="str">
            <v>T2A</v>
          </cell>
        </row>
        <row r="251">
          <cell r="B251" t="str">
            <v>541449012700115475</v>
          </cell>
          <cell r="L251" t="str">
            <v>T3A</v>
          </cell>
          <cell r="M251">
            <v>1</v>
          </cell>
          <cell r="O251" t="str">
            <v>T3A</v>
          </cell>
        </row>
        <row r="252">
          <cell r="B252" t="str">
            <v>541449012700116427</v>
          </cell>
          <cell r="L252" t="str">
            <v>T2A</v>
          </cell>
          <cell r="M252">
            <v>1</v>
          </cell>
          <cell r="O252" t="str">
            <v>T2A</v>
          </cell>
        </row>
        <row r="253">
          <cell r="B253" t="str">
            <v>541449012700116632</v>
          </cell>
          <cell r="L253" t="str">
            <v>T2A</v>
          </cell>
          <cell r="M253">
            <v>1</v>
          </cell>
          <cell r="O253" t="str">
            <v>T2A</v>
          </cell>
        </row>
        <row r="254">
          <cell r="B254" t="str">
            <v>541449012700116649</v>
          </cell>
          <cell r="L254" t="str">
            <v>T2A</v>
          </cell>
          <cell r="M254">
            <v>1</v>
          </cell>
          <cell r="O254" t="str">
            <v>T2A</v>
          </cell>
        </row>
        <row r="255">
          <cell r="B255" t="str">
            <v>541449012700117196</v>
          </cell>
          <cell r="L255" t="str">
            <v>T2A</v>
          </cell>
          <cell r="M255">
            <v>1</v>
          </cell>
          <cell r="O255" t="str">
            <v>T2A</v>
          </cell>
        </row>
        <row r="256">
          <cell r="B256" t="str">
            <v>541449012700117264</v>
          </cell>
          <cell r="L256" t="str">
            <v>T2A</v>
          </cell>
          <cell r="M256">
            <v>1</v>
          </cell>
          <cell r="O256" t="str">
            <v>T2A</v>
          </cell>
        </row>
        <row r="257">
          <cell r="B257" t="str">
            <v>541449012700117974</v>
          </cell>
          <cell r="L257" t="str">
            <v>T2A</v>
          </cell>
          <cell r="M257">
            <v>1</v>
          </cell>
          <cell r="O257" t="str">
            <v>T2A</v>
          </cell>
        </row>
        <row r="258">
          <cell r="B258" t="str">
            <v>541449012700118506</v>
          </cell>
          <cell r="L258" t="str">
            <v>T1A</v>
          </cell>
          <cell r="M258">
            <v>1</v>
          </cell>
          <cell r="O258" t="str">
            <v>T1A</v>
          </cell>
        </row>
        <row r="259">
          <cell r="B259" t="str">
            <v>541449012700118605</v>
          </cell>
          <cell r="L259" t="str">
            <v>T3A</v>
          </cell>
          <cell r="M259">
            <v>1</v>
          </cell>
          <cell r="O259" t="str">
            <v>T3A</v>
          </cell>
        </row>
        <row r="260">
          <cell r="B260" t="str">
            <v>541449012700118612</v>
          </cell>
          <cell r="L260" t="str">
            <v>T2A</v>
          </cell>
          <cell r="M260">
            <v>1</v>
          </cell>
          <cell r="O260" t="str">
            <v>T2A</v>
          </cell>
        </row>
        <row r="261">
          <cell r="B261" t="str">
            <v>541449012700119169</v>
          </cell>
          <cell r="L261" t="str">
            <v>T2A</v>
          </cell>
          <cell r="M261">
            <v>1</v>
          </cell>
          <cell r="O261" t="str">
            <v>T2A</v>
          </cell>
        </row>
        <row r="262">
          <cell r="B262" t="str">
            <v>541449012700119596</v>
          </cell>
          <cell r="L262" t="str">
            <v>T1A</v>
          </cell>
          <cell r="M262">
            <v>1</v>
          </cell>
          <cell r="O262" t="str">
            <v>T1A</v>
          </cell>
        </row>
        <row r="263">
          <cell r="B263" t="str">
            <v>541449012700120073</v>
          </cell>
          <cell r="L263" t="str">
            <v>T2A</v>
          </cell>
          <cell r="M263">
            <v>1</v>
          </cell>
          <cell r="O263" t="str">
            <v>T2A</v>
          </cell>
        </row>
        <row r="264">
          <cell r="B264" t="str">
            <v>541449012700120097</v>
          </cell>
          <cell r="L264" t="str">
            <v>T2A</v>
          </cell>
          <cell r="M264">
            <v>1</v>
          </cell>
          <cell r="O264" t="str">
            <v>T2A</v>
          </cell>
        </row>
        <row r="265">
          <cell r="B265" t="str">
            <v>541449012700120783</v>
          </cell>
          <cell r="L265" t="str">
            <v>T3A</v>
          </cell>
          <cell r="M265">
            <v>1</v>
          </cell>
          <cell r="O265" t="str">
            <v>T3A</v>
          </cell>
        </row>
        <row r="266">
          <cell r="B266" t="str">
            <v>541449012700121070</v>
          </cell>
          <cell r="L266" t="str">
            <v>T3A</v>
          </cell>
          <cell r="M266">
            <v>1</v>
          </cell>
          <cell r="O266" t="str">
            <v>T2A</v>
          </cell>
        </row>
        <row r="267">
          <cell r="B267" t="str">
            <v>541449012700121124</v>
          </cell>
          <cell r="L267" t="str">
            <v>T2A</v>
          </cell>
          <cell r="M267">
            <v>1</v>
          </cell>
          <cell r="O267" t="str">
            <v>T2A</v>
          </cell>
        </row>
        <row r="268">
          <cell r="B268" t="str">
            <v>541449012700122817</v>
          </cell>
          <cell r="L268" t="str">
            <v>T1A</v>
          </cell>
          <cell r="M268">
            <v>1</v>
          </cell>
          <cell r="O268" t="str">
            <v>T2A</v>
          </cell>
        </row>
        <row r="269">
          <cell r="B269" t="str">
            <v>541449012700123401</v>
          </cell>
          <cell r="L269" t="str">
            <v>T2A</v>
          </cell>
          <cell r="M269">
            <v>1</v>
          </cell>
          <cell r="O269" t="str">
            <v>T2A</v>
          </cell>
        </row>
        <row r="270">
          <cell r="B270" t="str">
            <v>541449012700123494</v>
          </cell>
          <cell r="L270" t="str">
            <v>T2A</v>
          </cell>
          <cell r="M270">
            <v>1</v>
          </cell>
          <cell r="O270" t="str">
            <v>T2A</v>
          </cell>
        </row>
        <row r="271">
          <cell r="B271" t="str">
            <v>541449012700124460</v>
          </cell>
          <cell r="L271" t="str">
            <v>T2A</v>
          </cell>
          <cell r="M271">
            <v>1</v>
          </cell>
          <cell r="O271" t="str">
            <v>T2A</v>
          </cell>
        </row>
        <row r="272">
          <cell r="B272" t="str">
            <v>541449012700124477</v>
          </cell>
          <cell r="L272" t="str">
            <v>T1A</v>
          </cell>
          <cell r="M272">
            <v>1</v>
          </cell>
          <cell r="O272" t="str">
            <v>T1A</v>
          </cell>
        </row>
        <row r="273">
          <cell r="B273" t="str">
            <v>541449012700124507</v>
          </cell>
          <cell r="L273" t="str">
            <v>T2A</v>
          </cell>
          <cell r="M273">
            <v>1</v>
          </cell>
          <cell r="O273" t="str">
            <v>T2A</v>
          </cell>
        </row>
        <row r="274">
          <cell r="B274" t="str">
            <v>541449012700124859</v>
          </cell>
          <cell r="L274" t="str">
            <v>T1A</v>
          </cell>
          <cell r="M274">
            <v>1</v>
          </cell>
          <cell r="O274" t="str">
            <v>T1A</v>
          </cell>
        </row>
        <row r="275">
          <cell r="B275" t="str">
            <v>541449012700124972</v>
          </cell>
          <cell r="L275" t="str">
            <v>T2A</v>
          </cell>
          <cell r="M275">
            <v>1</v>
          </cell>
          <cell r="O275" t="str">
            <v>T2A</v>
          </cell>
        </row>
        <row r="276">
          <cell r="B276" t="str">
            <v>541449012700125153</v>
          </cell>
          <cell r="L276" t="str">
            <v>T2A</v>
          </cell>
          <cell r="M276">
            <v>1</v>
          </cell>
          <cell r="O276" t="str">
            <v>T2A</v>
          </cell>
        </row>
        <row r="277">
          <cell r="B277" t="str">
            <v>541449012700125467</v>
          </cell>
          <cell r="L277" t="str">
            <v>T1A</v>
          </cell>
          <cell r="M277">
            <v>1</v>
          </cell>
          <cell r="O277" t="str">
            <v>T1A</v>
          </cell>
        </row>
        <row r="278">
          <cell r="B278" t="str">
            <v>541449012700125474</v>
          </cell>
          <cell r="L278" t="str">
            <v>T2A</v>
          </cell>
          <cell r="M278">
            <v>1</v>
          </cell>
          <cell r="O278" t="str">
            <v>T2A</v>
          </cell>
        </row>
        <row r="279">
          <cell r="B279" t="str">
            <v>541449012700125481</v>
          </cell>
          <cell r="L279" t="str">
            <v>T1A</v>
          </cell>
          <cell r="M279">
            <v>1</v>
          </cell>
          <cell r="O279" t="str">
            <v>T1A</v>
          </cell>
        </row>
        <row r="280">
          <cell r="B280" t="str">
            <v>541449012700125870</v>
          </cell>
          <cell r="L280" t="str">
            <v>T1A</v>
          </cell>
          <cell r="M280">
            <v>1</v>
          </cell>
          <cell r="O280" t="str">
            <v>T1A</v>
          </cell>
        </row>
        <row r="281">
          <cell r="B281" t="str">
            <v>541449012700125924</v>
          </cell>
          <cell r="L281" t="str">
            <v>T1A</v>
          </cell>
          <cell r="M281">
            <v>1</v>
          </cell>
          <cell r="O281" t="str">
            <v>T1A</v>
          </cell>
        </row>
        <row r="282">
          <cell r="B282" t="str">
            <v>541449012700125931</v>
          </cell>
          <cell r="L282" t="str">
            <v>T2A</v>
          </cell>
          <cell r="M282">
            <v>1</v>
          </cell>
          <cell r="O282" t="str">
            <v>T2A</v>
          </cell>
        </row>
        <row r="283">
          <cell r="B283" t="str">
            <v>541449012700126020</v>
          </cell>
          <cell r="L283" t="str">
            <v>T2A</v>
          </cell>
          <cell r="M283">
            <v>1</v>
          </cell>
          <cell r="O283" t="str">
            <v>T2A</v>
          </cell>
        </row>
        <row r="284">
          <cell r="B284" t="str">
            <v>541449012700126037</v>
          </cell>
          <cell r="L284" t="str">
            <v>T2A</v>
          </cell>
          <cell r="M284">
            <v>1</v>
          </cell>
          <cell r="O284" t="str">
            <v>T2A</v>
          </cell>
        </row>
        <row r="285">
          <cell r="B285" t="str">
            <v>541449012700126068</v>
          </cell>
          <cell r="L285" t="str">
            <v>T1A</v>
          </cell>
          <cell r="M285">
            <v>1</v>
          </cell>
          <cell r="O285" t="str">
            <v>T1A</v>
          </cell>
        </row>
        <row r="286">
          <cell r="B286" t="str">
            <v>541449012700126075</v>
          </cell>
          <cell r="L286" t="str">
            <v>T2A</v>
          </cell>
          <cell r="M286">
            <v>1</v>
          </cell>
          <cell r="O286" t="str">
            <v>T2A</v>
          </cell>
        </row>
        <row r="287">
          <cell r="B287" t="str">
            <v>541449012700126112</v>
          </cell>
          <cell r="L287" t="str">
            <v>T2A</v>
          </cell>
          <cell r="M287">
            <v>1</v>
          </cell>
          <cell r="O287" t="str">
            <v>T2A</v>
          </cell>
        </row>
        <row r="288">
          <cell r="B288" t="str">
            <v>541449012700126563</v>
          </cell>
          <cell r="L288" t="str">
            <v>T1A</v>
          </cell>
          <cell r="M288">
            <v>1</v>
          </cell>
          <cell r="O288" t="str">
            <v>T1A</v>
          </cell>
        </row>
        <row r="289">
          <cell r="B289" t="str">
            <v>541449012700126624</v>
          </cell>
          <cell r="L289" t="str">
            <v>T3A</v>
          </cell>
          <cell r="M289">
            <v>1</v>
          </cell>
          <cell r="O289" t="str">
            <v>T3A</v>
          </cell>
        </row>
        <row r="290">
          <cell r="B290" t="str">
            <v>541449012700127751</v>
          </cell>
          <cell r="L290" t="str">
            <v>T2A</v>
          </cell>
          <cell r="M290">
            <v>1</v>
          </cell>
          <cell r="O290" t="str">
            <v>T1A</v>
          </cell>
        </row>
        <row r="291">
          <cell r="B291" t="str">
            <v>541449012700128598</v>
          </cell>
          <cell r="L291" t="str">
            <v>T2A</v>
          </cell>
          <cell r="M291">
            <v>1</v>
          </cell>
          <cell r="O291" t="str">
            <v>T2A</v>
          </cell>
        </row>
        <row r="292">
          <cell r="B292" t="str">
            <v>541449012700128611</v>
          </cell>
          <cell r="L292" t="str">
            <v>T1A</v>
          </cell>
          <cell r="M292">
            <v>1</v>
          </cell>
          <cell r="O292" t="str">
            <v>T1A</v>
          </cell>
        </row>
        <row r="293">
          <cell r="B293" t="str">
            <v>541449012700128819</v>
          </cell>
          <cell r="L293" t="str">
            <v>T2A</v>
          </cell>
          <cell r="M293">
            <v>1</v>
          </cell>
          <cell r="O293" t="str">
            <v>T2A</v>
          </cell>
        </row>
        <row r="294">
          <cell r="B294" t="str">
            <v>541449012700129069</v>
          </cell>
          <cell r="L294" t="str">
            <v>T1A</v>
          </cell>
          <cell r="M294">
            <v>1</v>
          </cell>
          <cell r="O294" t="str">
            <v>T1A</v>
          </cell>
        </row>
        <row r="295">
          <cell r="B295" t="str">
            <v>541449012700129076</v>
          </cell>
          <cell r="L295" t="str">
            <v>T2A</v>
          </cell>
          <cell r="M295">
            <v>1</v>
          </cell>
          <cell r="O295" t="str">
            <v>T2A</v>
          </cell>
        </row>
        <row r="296">
          <cell r="B296" t="str">
            <v>541449012700129717</v>
          </cell>
          <cell r="L296" t="str">
            <v>T1A</v>
          </cell>
          <cell r="M296">
            <v>1</v>
          </cell>
          <cell r="O296" t="str">
            <v>T1A</v>
          </cell>
        </row>
        <row r="297">
          <cell r="B297" t="str">
            <v>541449012700130393</v>
          </cell>
          <cell r="L297" t="str">
            <v>T3A</v>
          </cell>
          <cell r="M297">
            <v>1</v>
          </cell>
          <cell r="O297" t="str">
            <v>T3A</v>
          </cell>
        </row>
        <row r="298">
          <cell r="B298" t="str">
            <v>541449012700130485</v>
          </cell>
          <cell r="L298" t="str">
            <v>T3A</v>
          </cell>
          <cell r="M298">
            <v>1</v>
          </cell>
          <cell r="O298" t="str">
            <v>T2A</v>
          </cell>
        </row>
        <row r="299">
          <cell r="B299" t="str">
            <v>541449012700132205</v>
          </cell>
          <cell r="L299" t="str">
            <v>T3A</v>
          </cell>
          <cell r="M299">
            <v>1</v>
          </cell>
          <cell r="O299" t="str">
            <v>T2A</v>
          </cell>
        </row>
        <row r="300">
          <cell r="B300" t="str">
            <v>541449012700132397</v>
          </cell>
          <cell r="L300" t="str">
            <v>T2A</v>
          </cell>
          <cell r="M300">
            <v>1</v>
          </cell>
          <cell r="O300" t="str">
            <v>T2A</v>
          </cell>
        </row>
        <row r="301">
          <cell r="B301" t="str">
            <v>541449012700132861</v>
          </cell>
          <cell r="L301" t="str">
            <v>T2A</v>
          </cell>
          <cell r="M301">
            <v>1</v>
          </cell>
          <cell r="O301" t="str">
            <v>T2A</v>
          </cell>
        </row>
        <row r="302">
          <cell r="B302" t="str">
            <v>541449012700133189</v>
          </cell>
          <cell r="L302" t="str">
            <v>T2A</v>
          </cell>
          <cell r="M302">
            <v>1</v>
          </cell>
          <cell r="O302" t="str">
            <v>T2A</v>
          </cell>
        </row>
        <row r="303">
          <cell r="B303" t="str">
            <v>541449012700133981</v>
          </cell>
          <cell r="L303" t="str">
            <v>T2A</v>
          </cell>
          <cell r="M303">
            <v>1</v>
          </cell>
          <cell r="O303" t="str">
            <v>T2A</v>
          </cell>
        </row>
        <row r="304">
          <cell r="B304" t="str">
            <v>541449012700134148</v>
          </cell>
          <cell r="L304" t="str">
            <v>T2A</v>
          </cell>
          <cell r="M304">
            <v>1</v>
          </cell>
          <cell r="O304" t="str">
            <v>T2A</v>
          </cell>
        </row>
        <row r="305">
          <cell r="B305" t="str">
            <v>541449012700134179</v>
          </cell>
          <cell r="L305" t="str">
            <v>T2A</v>
          </cell>
          <cell r="M305">
            <v>1</v>
          </cell>
          <cell r="O305" t="str">
            <v>T2A</v>
          </cell>
        </row>
        <row r="306">
          <cell r="B306" t="str">
            <v>541449012700134186</v>
          </cell>
          <cell r="L306" t="str">
            <v>T2A</v>
          </cell>
          <cell r="M306">
            <v>1</v>
          </cell>
          <cell r="O306" t="str">
            <v>T2A</v>
          </cell>
        </row>
        <row r="307">
          <cell r="B307" t="str">
            <v>541449012700134568</v>
          </cell>
          <cell r="L307" t="str">
            <v>T2A</v>
          </cell>
          <cell r="M307">
            <v>1</v>
          </cell>
          <cell r="O307" t="str">
            <v>T2A</v>
          </cell>
        </row>
        <row r="308">
          <cell r="B308" t="str">
            <v>541449012700134889</v>
          </cell>
          <cell r="L308" t="str">
            <v>T2A</v>
          </cell>
          <cell r="M308">
            <v>1</v>
          </cell>
          <cell r="O308" t="str">
            <v>T2A</v>
          </cell>
        </row>
        <row r="309">
          <cell r="B309" t="str">
            <v>541449012700135275</v>
          </cell>
          <cell r="L309" t="str">
            <v>T2A</v>
          </cell>
          <cell r="M309">
            <v>1</v>
          </cell>
          <cell r="O309" t="str">
            <v>T2A</v>
          </cell>
        </row>
        <row r="310">
          <cell r="B310" t="str">
            <v>541449012700146004</v>
          </cell>
          <cell r="L310" t="str">
            <v>T2A</v>
          </cell>
          <cell r="M310">
            <v>1</v>
          </cell>
          <cell r="O310" t="str">
            <v>T2A</v>
          </cell>
        </row>
        <row r="311">
          <cell r="B311" t="str">
            <v>541449012700156348</v>
          </cell>
          <cell r="L311" t="str">
            <v>T2A</v>
          </cell>
          <cell r="M311">
            <v>1</v>
          </cell>
          <cell r="O311" t="str">
            <v>T2A</v>
          </cell>
        </row>
        <row r="312">
          <cell r="B312" t="str">
            <v>541449012700156355</v>
          </cell>
          <cell r="L312" t="str">
            <v>T2A</v>
          </cell>
          <cell r="M312">
            <v>1</v>
          </cell>
          <cell r="O312" t="str">
            <v>T2A</v>
          </cell>
        </row>
        <row r="313">
          <cell r="B313" t="str">
            <v>541449012700156362</v>
          </cell>
          <cell r="L313" t="str">
            <v>T1A</v>
          </cell>
          <cell r="M313">
            <v>1</v>
          </cell>
          <cell r="O313" t="str">
            <v>T1A</v>
          </cell>
        </row>
        <row r="314">
          <cell r="B314" t="str">
            <v>541449012700174946</v>
          </cell>
          <cell r="L314" t="str">
            <v>T2A</v>
          </cell>
          <cell r="M314">
            <v>1</v>
          </cell>
          <cell r="O314" t="str">
            <v>T2A</v>
          </cell>
        </row>
        <row r="315">
          <cell r="B315" t="str">
            <v>541449012700193633</v>
          </cell>
          <cell r="L315" t="str">
            <v>T2A</v>
          </cell>
          <cell r="M315">
            <v>1</v>
          </cell>
          <cell r="O315" t="str">
            <v>T2A</v>
          </cell>
        </row>
        <row r="316">
          <cell r="B316" t="str">
            <v>541449012700246537</v>
          </cell>
          <cell r="L316" t="str">
            <v>T1A</v>
          </cell>
          <cell r="M316">
            <v>1</v>
          </cell>
          <cell r="O316" t="str">
            <v>T1A</v>
          </cell>
        </row>
        <row r="317">
          <cell r="B317" t="str">
            <v>541449012700247435</v>
          </cell>
          <cell r="L317" t="str">
            <v>T2A</v>
          </cell>
          <cell r="M317">
            <v>1</v>
          </cell>
          <cell r="O317" t="str">
            <v>T2A</v>
          </cell>
        </row>
        <row r="318">
          <cell r="B318" t="str">
            <v>541449020703220843</v>
          </cell>
          <cell r="L318" t="str">
            <v>T2A</v>
          </cell>
          <cell r="M318">
            <v>1</v>
          </cell>
          <cell r="O318" t="str">
            <v>T2A</v>
          </cell>
        </row>
        <row r="319">
          <cell r="B319" t="str">
            <v>541449020703220881</v>
          </cell>
          <cell r="L319" t="str">
            <v>T2A</v>
          </cell>
          <cell r="M319">
            <v>1</v>
          </cell>
          <cell r="O319" t="str">
            <v>T2A</v>
          </cell>
        </row>
        <row r="320">
          <cell r="B320" t="str">
            <v>541449020703221529</v>
          </cell>
          <cell r="L320" t="str">
            <v>T2A</v>
          </cell>
          <cell r="M320">
            <v>1</v>
          </cell>
          <cell r="O320" t="str">
            <v>T2A</v>
          </cell>
        </row>
        <row r="321">
          <cell r="B321" t="str">
            <v>541449020703285835</v>
          </cell>
          <cell r="L321" t="str">
            <v>T2A</v>
          </cell>
          <cell r="M321">
            <v>1</v>
          </cell>
          <cell r="O321" t="str">
            <v>T2A</v>
          </cell>
        </row>
        <row r="322">
          <cell r="B322" t="str">
            <v>541449020703286788</v>
          </cell>
          <cell r="L322" t="str">
            <v>T2A</v>
          </cell>
          <cell r="M322">
            <v>1</v>
          </cell>
          <cell r="O322" t="str">
            <v>T2A</v>
          </cell>
        </row>
        <row r="323">
          <cell r="B323" t="str">
            <v>541449020706333588</v>
          </cell>
          <cell r="L323" t="str">
            <v>T2A</v>
          </cell>
          <cell r="M323">
            <v>1</v>
          </cell>
          <cell r="O323" t="str">
            <v>T2A</v>
          </cell>
        </row>
        <row r="324">
          <cell r="B324" t="str">
            <v>541449020706690384</v>
          </cell>
          <cell r="L324" t="str">
            <v>T1A</v>
          </cell>
          <cell r="M324">
            <v>1</v>
          </cell>
          <cell r="O324" t="str">
            <v>T1A</v>
          </cell>
        </row>
        <row r="325">
          <cell r="B325" t="str">
            <v>541449020711288071</v>
          </cell>
          <cell r="L325" t="str">
            <v>T3A</v>
          </cell>
          <cell r="M325">
            <v>1</v>
          </cell>
          <cell r="O325" t="str">
            <v>T3A</v>
          </cell>
        </row>
        <row r="326">
          <cell r="B326" t="str">
            <v>541449020712994452</v>
          </cell>
          <cell r="L326" t="str">
            <v>T2A</v>
          </cell>
          <cell r="M326">
            <v>1</v>
          </cell>
          <cell r="O326" t="str">
            <v>T2A</v>
          </cell>
        </row>
        <row r="327">
          <cell r="B327" t="str">
            <v>541449020713096186</v>
          </cell>
          <cell r="L327" t="str">
            <v>T2A</v>
          </cell>
          <cell r="M327">
            <v>1</v>
          </cell>
          <cell r="O327" t="str">
            <v>T2A</v>
          </cell>
        </row>
        <row r="328">
          <cell r="B328" t="str">
            <v>541449020714979440</v>
          </cell>
          <cell r="L328" t="str">
            <v>T3A</v>
          </cell>
          <cell r="M328">
            <v>1</v>
          </cell>
          <cell r="O328" t="str">
            <v>T3A</v>
          </cell>
        </row>
        <row r="329">
          <cell r="B329" t="str">
            <v>541449020715144977</v>
          </cell>
          <cell r="L329" t="str">
            <v>T2A</v>
          </cell>
          <cell r="M329">
            <v>1</v>
          </cell>
          <cell r="O329" t="str">
            <v>T2A</v>
          </cell>
        </row>
        <row r="330">
          <cell r="B330" t="str">
            <v>541449020715168454</v>
          </cell>
          <cell r="L330" t="str">
            <v>T2A</v>
          </cell>
          <cell r="M330">
            <v>1</v>
          </cell>
          <cell r="O330" t="str">
            <v>T2A</v>
          </cell>
        </row>
        <row r="331">
          <cell r="B331" t="str">
            <v>541449020715743095</v>
          </cell>
          <cell r="L331" t="str">
            <v>T2A</v>
          </cell>
          <cell r="M331">
            <v>1</v>
          </cell>
          <cell r="O331" t="str">
            <v>T2A</v>
          </cell>
        </row>
        <row r="332">
          <cell r="B332" t="str">
            <v>541449020715778196</v>
          </cell>
          <cell r="L332" t="str">
            <v>T2A</v>
          </cell>
          <cell r="M332">
            <v>1</v>
          </cell>
          <cell r="O332" t="str">
            <v>T2A</v>
          </cell>
        </row>
        <row r="333">
          <cell r="B333" t="str">
            <v>541449060000982839</v>
          </cell>
          <cell r="L333" t="str">
            <v>T6C</v>
          </cell>
          <cell r="M333">
            <v>1</v>
          </cell>
          <cell r="O333" t="str">
            <v>T6C</v>
          </cell>
        </row>
        <row r="334">
          <cell r="B334" t="str">
            <v>541449060001635833</v>
          </cell>
          <cell r="L334" t="str">
            <v>T4B</v>
          </cell>
          <cell r="M334">
            <v>1</v>
          </cell>
          <cell r="O334" t="str">
            <v>T4B</v>
          </cell>
        </row>
        <row r="335">
          <cell r="B335" t="str">
            <v>541449060002691845</v>
          </cell>
          <cell r="L335" t="str">
            <v>T3A</v>
          </cell>
          <cell r="M335">
            <v>1</v>
          </cell>
          <cell r="O335" t="str">
            <v>T3A</v>
          </cell>
        </row>
        <row r="336">
          <cell r="B336" t="str">
            <v>541449060004302848</v>
          </cell>
          <cell r="L336" t="str">
            <v>T3A</v>
          </cell>
          <cell r="M336">
            <v>1</v>
          </cell>
          <cell r="O336" t="str">
            <v>T4B</v>
          </cell>
        </row>
        <row r="337">
          <cell r="B337" t="str">
            <v>541449060004561016</v>
          </cell>
          <cell r="L337" t="str">
            <v>T2A</v>
          </cell>
          <cell r="M337">
            <v>1</v>
          </cell>
          <cell r="O337" t="str">
            <v>T2A</v>
          </cell>
        </row>
        <row r="338">
          <cell r="B338" t="str">
            <v>541449060005425409</v>
          </cell>
          <cell r="L338" t="str">
            <v>T2A</v>
          </cell>
          <cell r="M338">
            <v>1</v>
          </cell>
          <cell r="O338" t="str">
            <v>T2A</v>
          </cell>
        </row>
        <row r="339">
          <cell r="B339" t="str">
            <v>541449012700211184</v>
          </cell>
          <cell r="L339" t="str">
            <v>T2A</v>
          </cell>
          <cell r="M339">
            <v>1</v>
          </cell>
          <cell r="O339" t="str">
            <v>T2A</v>
          </cell>
        </row>
        <row r="340">
          <cell r="B340" t="str">
            <v>541449012700126228</v>
          </cell>
          <cell r="L340" t="str">
            <v>T2A</v>
          </cell>
          <cell r="M340">
            <v>1</v>
          </cell>
          <cell r="O340" t="str">
            <v>T2A</v>
          </cell>
        </row>
        <row r="341">
          <cell r="B341" t="str">
            <v>541449012700132199</v>
          </cell>
          <cell r="L341" t="str">
            <v>T2A</v>
          </cell>
          <cell r="M341">
            <v>1</v>
          </cell>
          <cell r="O341" t="str">
            <v>T2A</v>
          </cell>
        </row>
        <row r="342">
          <cell r="B342" t="str">
            <v>541449012700123234</v>
          </cell>
          <cell r="L342" t="str">
            <v>T1A</v>
          </cell>
          <cell r="M342">
            <v>1</v>
          </cell>
          <cell r="O342" t="str">
            <v>T1A</v>
          </cell>
        </row>
        <row r="343">
          <cell r="B343" t="str">
            <v>541449012700123241</v>
          </cell>
          <cell r="L343" t="str">
            <v>T2A</v>
          </cell>
          <cell r="M343">
            <v>1</v>
          </cell>
          <cell r="O343" t="str">
            <v>T2A</v>
          </cell>
        </row>
        <row r="344">
          <cell r="B344" t="str">
            <v>541449012700123210</v>
          </cell>
          <cell r="L344" t="str">
            <v>T2A</v>
          </cell>
          <cell r="M344">
            <v>1</v>
          </cell>
          <cell r="O344" t="str">
            <v>T2A</v>
          </cell>
        </row>
        <row r="345">
          <cell r="B345" t="str">
            <v>541449012700123258</v>
          </cell>
          <cell r="L345" t="str">
            <v>T2A</v>
          </cell>
          <cell r="M345">
            <v>1</v>
          </cell>
          <cell r="O345" t="str">
            <v>T2A</v>
          </cell>
        </row>
        <row r="346">
          <cell r="B346" t="str">
            <v>541449011000027877</v>
          </cell>
          <cell r="L346" t="str">
            <v>T1A</v>
          </cell>
          <cell r="M346">
            <v>1</v>
          </cell>
          <cell r="O346" t="str">
            <v>T1A</v>
          </cell>
        </row>
        <row r="347">
          <cell r="B347" t="str">
            <v>541449012700123609</v>
          </cell>
          <cell r="L347" t="str">
            <v>T1A</v>
          </cell>
          <cell r="M347">
            <v>1</v>
          </cell>
          <cell r="O347" t="str">
            <v>T2A</v>
          </cell>
        </row>
        <row r="348">
          <cell r="B348" t="str">
            <v>541449012700148916</v>
          </cell>
          <cell r="L348" t="str">
            <v>T1A</v>
          </cell>
          <cell r="M348">
            <v>1</v>
          </cell>
          <cell r="O348" t="str">
            <v>T1A</v>
          </cell>
        </row>
        <row r="349">
          <cell r="B349" t="str">
            <v>541449012700206531</v>
          </cell>
          <cell r="L349" t="str">
            <v>T1A</v>
          </cell>
          <cell r="M349">
            <v>1</v>
          </cell>
          <cell r="O349" t="str">
            <v>T1A</v>
          </cell>
        </row>
        <row r="350">
          <cell r="B350" t="str">
            <v>541449012700132403</v>
          </cell>
          <cell r="L350" t="str">
            <v>T1A</v>
          </cell>
          <cell r="M350">
            <v>1</v>
          </cell>
          <cell r="O350" t="str">
            <v>T1A</v>
          </cell>
        </row>
        <row r="351">
          <cell r="B351" t="str">
            <v>541449012700203783</v>
          </cell>
          <cell r="L351" t="str">
            <v>T2A</v>
          </cell>
          <cell r="M351">
            <v>1</v>
          </cell>
          <cell r="O351" t="str">
            <v>T2A</v>
          </cell>
        </row>
        <row r="352">
          <cell r="B352" t="str">
            <v>541449012700135244</v>
          </cell>
          <cell r="L352" t="str">
            <v>T2A</v>
          </cell>
          <cell r="M352">
            <v>1</v>
          </cell>
          <cell r="O352" t="str">
            <v>T2A</v>
          </cell>
        </row>
        <row r="353">
          <cell r="B353" t="str">
            <v>541449012000001843</v>
          </cell>
          <cell r="L353" t="str">
            <v>T2A</v>
          </cell>
          <cell r="M353">
            <v>1</v>
          </cell>
          <cell r="O353" t="str">
            <v>T2A</v>
          </cell>
        </row>
        <row r="354">
          <cell r="B354" t="str">
            <v>541449012700172317</v>
          </cell>
          <cell r="L354" t="str">
            <v>T2A</v>
          </cell>
          <cell r="M354">
            <v>1</v>
          </cell>
          <cell r="O354" t="str">
            <v>T2A</v>
          </cell>
        </row>
        <row r="355">
          <cell r="B355" t="str">
            <v>541449012700123623</v>
          </cell>
          <cell r="L355" t="str">
            <v>T2A</v>
          </cell>
          <cell r="M355">
            <v>1</v>
          </cell>
          <cell r="O355" t="str">
            <v>T2A</v>
          </cell>
        </row>
        <row r="356">
          <cell r="B356" t="str">
            <v>541449012000001836</v>
          </cell>
          <cell r="L356" t="str">
            <v>T3A</v>
          </cell>
          <cell r="M356">
            <v>1</v>
          </cell>
          <cell r="O356" t="str">
            <v>T3A</v>
          </cell>
        </row>
        <row r="357">
          <cell r="B357" t="str">
            <v>541449011000027860</v>
          </cell>
          <cell r="L357" t="str">
            <v>T3A</v>
          </cell>
          <cell r="M357">
            <v>1</v>
          </cell>
          <cell r="O357" t="str">
            <v>T3A</v>
          </cell>
        </row>
        <row r="358">
          <cell r="B358" t="str">
            <v>541449020704255721</v>
          </cell>
          <cell r="L358" t="str">
            <v>T1A</v>
          </cell>
          <cell r="M358">
            <v>1</v>
          </cell>
          <cell r="O358" t="str">
            <v>T2A</v>
          </cell>
        </row>
        <row r="359">
          <cell r="B359" t="str">
            <v>541449012700224184</v>
          </cell>
          <cell r="L359" t="str">
            <v>T3A</v>
          </cell>
          <cell r="M359">
            <v>1</v>
          </cell>
          <cell r="O359" t="str">
            <v>T3A</v>
          </cell>
        </row>
        <row r="360">
          <cell r="B360" t="str">
            <v>541449012700124927</v>
          </cell>
          <cell r="L360" t="str">
            <v>T1A</v>
          </cell>
          <cell r="M360">
            <v>1</v>
          </cell>
          <cell r="O360" t="str">
            <v>T1A</v>
          </cell>
        </row>
        <row r="361">
          <cell r="B361" t="str">
            <v>541449012700125184</v>
          </cell>
          <cell r="L361" t="str">
            <v>T3A</v>
          </cell>
          <cell r="M361">
            <v>1</v>
          </cell>
          <cell r="O361" t="str">
            <v>T2A</v>
          </cell>
        </row>
        <row r="362">
          <cell r="B362" t="str">
            <v>541449011000109009</v>
          </cell>
          <cell r="L362" t="str">
            <v>T3A</v>
          </cell>
          <cell r="M362">
            <v>1</v>
          </cell>
          <cell r="O362" t="str">
            <v>T3A</v>
          </cell>
        </row>
        <row r="363">
          <cell r="B363" t="str">
            <v>541449011000028164</v>
          </cell>
          <cell r="L363" t="str">
            <v>T3A</v>
          </cell>
          <cell r="M363">
            <v>1</v>
          </cell>
          <cell r="O363" t="str">
            <v>T3A</v>
          </cell>
        </row>
        <row r="364">
          <cell r="B364" t="str">
            <v>541449011000108996</v>
          </cell>
          <cell r="L364" t="str">
            <v>T3A</v>
          </cell>
          <cell r="M364">
            <v>1</v>
          </cell>
          <cell r="O364" t="str">
            <v>T3A</v>
          </cell>
        </row>
        <row r="365">
          <cell r="B365" t="str">
            <v>541449011000028188</v>
          </cell>
          <cell r="L365" t="str">
            <v>T3A</v>
          </cell>
          <cell r="M365">
            <v>1</v>
          </cell>
          <cell r="O365" t="str">
            <v>T3A</v>
          </cell>
        </row>
        <row r="366">
          <cell r="B366" t="str">
            <v>541449012700134469</v>
          </cell>
          <cell r="L366" t="str">
            <v>T2A</v>
          </cell>
          <cell r="M366">
            <v>1</v>
          </cell>
          <cell r="O366" t="str">
            <v>T2A</v>
          </cell>
        </row>
        <row r="367">
          <cell r="B367" t="str">
            <v>541449012700199024</v>
          </cell>
          <cell r="L367" t="str">
            <v>T2A</v>
          </cell>
          <cell r="M367">
            <v>1</v>
          </cell>
          <cell r="O367" t="str">
            <v>T2A</v>
          </cell>
        </row>
        <row r="368">
          <cell r="B368" t="str">
            <v>541449012700125177</v>
          </cell>
          <cell r="L368" t="str">
            <v>T2A</v>
          </cell>
          <cell r="M368">
            <v>1</v>
          </cell>
          <cell r="O368" t="str">
            <v>T2A</v>
          </cell>
        </row>
        <row r="369">
          <cell r="B369" t="str">
            <v>541449012700124996</v>
          </cell>
          <cell r="L369" t="str">
            <v>T2A</v>
          </cell>
          <cell r="M369">
            <v>1</v>
          </cell>
          <cell r="O369" t="str">
            <v>T1A</v>
          </cell>
        </row>
        <row r="370">
          <cell r="B370" t="str">
            <v>541449012000002062</v>
          </cell>
          <cell r="L370" t="str">
            <v>T3A</v>
          </cell>
          <cell r="M370">
            <v>1</v>
          </cell>
          <cell r="O370" t="str">
            <v>T3A</v>
          </cell>
        </row>
        <row r="371">
          <cell r="B371" t="str">
            <v>541449012700124958</v>
          </cell>
          <cell r="L371" t="str">
            <v>T2A</v>
          </cell>
          <cell r="M371">
            <v>1</v>
          </cell>
          <cell r="O371" t="str">
            <v>T2A</v>
          </cell>
        </row>
        <row r="372">
          <cell r="B372" t="str">
            <v>541449012700125078</v>
          </cell>
          <cell r="L372" t="str">
            <v>T3A</v>
          </cell>
          <cell r="M372">
            <v>1</v>
          </cell>
          <cell r="O372" t="str">
            <v>T3A</v>
          </cell>
        </row>
        <row r="373">
          <cell r="B373" t="str">
            <v>541449012700125061</v>
          </cell>
          <cell r="L373" t="str">
            <v>T2A</v>
          </cell>
          <cell r="M373">
            <v>1</v>
          </cell>
          <cell r="O373" t="str">
            <v>T3A</v>
          </cell>
        </row>
        <row r="374">
          <cell r="B374" t="str">
            <v>541449012700125085</v>
          </cell>
          <cell r="L374" t="str">
            <v>T2A</v>
          </cell>
          <cell r="M374">
            <v>1</v>
          </cell>
          <cell r="O374" t="str">
            <v>T2A</v>
          </cell>
        </row>
        <row r="375">
          <cell r="B375" t="str">
            <v>541449012000003717</v>
          </cell>
          <cell r="L375" t="str">
            <v>T2A</v>
          </cell>
          <cell r="M375">
            <v>1</v>
          </cell>
          <cell r="O375" t="str">
            <v>T2A</v>
          </cell>
        </row>
        <row r="376">
          <cell r="B376" t="str">
            <v>541449012700134896</v>
          </cell>
          <cell r="L376" t="str">
            <v>T3A</v>
          </cell>
          <cell r="M376">
            <v>1</v>
          </cell>
          <cell r="O376" t="str">
            <v>T3A</v>
          </cell>
        </row>
        <row r="377">
          <cell r="B377" t="str">
            <v>541449012700124989</v>
          </cell>
          <cell r="L377" t="str">
            <v>T3A</v>
          </cell>
          <cell r="M377">
            <v>1</v>
          </cell>
          <cell r="O377" t="str">
            <v>T4B</v>
          </cell>
        </row>
        <row r="378">
          <cell r="B378" t="str">
            <v>541449012700114447</v>
          </cell>
          <cell r="L378" t="str">
            <v>T2A</v>
          </cell>
          <cell r="M378">
            <v>1</v>
          </cell>
          <cell r="O378" t="str">
            <v>T2A</v>
          </cell>
        </row>
        <row r="379">
          <cell r="B379" t="str">
            <v>541449012700125016</v>
          </cell>
          <cell r="L379" t="str">
            <v>T2A</v>
          </cell>
          <cell r="M379">
            <v>1</v>
          </cell>
          <cell r="O379" t="str">
            <v>T2A</v>
          </cell>
        </row>
        <row r="380">
          <cell r="B380" t="str">
            <v>541449012700125047</v>
          </cell>
          <cell r="L380" t="str">
            <v>T3A</v>
          </cell>
          <cell r="M380">
            <v>1</v>
          </cell>
          <cell r="O380" t="str">
            <v>T3A</v>
          </cell>
        </row>
        <row r="381">
          <cell r="B381" t="str">
            <v>541449012000002055</v>
          </cell>
          <cell r="L381" t="str">
            <v>T3A</v>
          </cell>
          <cell r="M381">
            <v>1</v>
          </cell>
          <cell r="O381" t="str">
            <v>T3A</v>
          </cell>
        </row>
        <row r="382">
          <cell r="B382" t="str">
            <v>541449012000002031</v>
          </cell>
          <cell r="L382" t="str">
            <v>T2A</v>
          </cell>
          <cell r="M382">
            <v>1</v>
          </cell>
          <cell r="O382" t="str">
            <v>T2A</v>
          </cell>
        </row>
        <row r="383">
          <cell r="B383" t="str">
            <v>541449011000028201</v>
          </cell>
          <cell r="L383" t="str">
            <v>T3A</v>
          </cell>
          <cell r="M383">
            <v>1</v>
          </cell>
          <cell r="O383" t="str">
            <v>T3A</v>
          </cell>
        </row>
        <row r="384">
          <cell r="B384" t="str">
            <v>541449012000002017</v>
          </cell>
          <cell r="L384" t="str">
            <v>T2A</v>
          </cell>
          <cell r="M384">
            <v>1</v>
          </cell>
          <cell r="O384" t="str">
            <v>T2A</v>
          </cell>
        </row>
        <row r="385">
          <cell r="B385" t="str">
            <v>541449012000002048</v>
          </cell>
          <cell r="L385" t="str">
            <v>T3A</v>
          </cell>
          <cell r="M385">
            <v>1</v>
          </cell>
          <cell r="O385" t="str">
            <v>T3A</v>
          </cell>
        </row>
        <row r="386">
          <cell r="B386" t="str">
            <v>541449012700125122</v>
          </cell>
          <cell r="L386" t="str">
            <v>T1A</v>
          </cell>
          <cell r="M386">
            <v>1</v>
          </cell>
          <cell r="O386" t="str">
            <v>T1A</v>
          </cell>
        </row>
        <row r="387">
          <cell r="B387" t="str">
            <v>541449012700134193</v>
          </cell>
          <cell r="L387" t="str">
            <v>T2A</v>
          </cell>
          <cell r="M387">
            <v>1</v>
          </cell>
          <cell r="O387" t="str">
            <v>T2A</v>
          </cell>
        </row>
        <row r="388">
          <cell r="B388" t="str">
            <v>541449012000003144</v>
          </cell>
          <cell r="L388" t="str">
            <v>T3A</v>
          </cell>
          <cell r="M388">
            <v>1</v>
          </cell>
          <cell r="O388" t="str">
            <v>T3A</v>
          </cell>
        </row>
        <row r="389">
          <cell r="B389" t="str">
            <v>541449011000028324</v>
          </cell>
          <cell r="L389" t="str">
            <v>T3A</v>
          </cell>
          <cell r="M389">
            <v>1</v>
          </cell>
          <cell r="O389" t="str">
            <v>T3A</v>
          </cell>
        </row>
        <row r="390">
          <cell r="B390" t="str">
            <v>541449012700125115</v>
          </cell>
          <cell r="L390" t="str">
            <v>T3A</v>
          </cell>
          <cell r="M390">
            <v>1</v>
          </cell>
          <cell r="O390" t="str">
            <v>T3A</v>
          </cell>
        </row>
        <row r="391">
          <cell r="B391" t="str">
            <v>541449011000028317</v>
          </cell>
          <cell r="L391" t="str">
            <v>T3A</v>
          </cell>
          <cell r="M391">
            <v>1</v>
          </cell>
          <cell r="O391" t="str">
            <v>T3A</v>
          </cell>
        </row>
        <row r="392">
          <cell r="B392" t="str">
            <v>541449012000000556</v>
          </cell>
          <cell r="L392" t="str">
            <v>T3A</v>
          </cell>
          <cell r="M392">
            <v>1</v>
          </cell>
          <cell r="O392" t="str">
            <v>T3A</v>
          </cell>
        </row>
        <row r="393">
          <cell r="B393" t="str">
            <v>541449012700113570</v>
          </cell>
          <cell r="L393" t="str">
            <v>T2A</v>
          </cell>
          <cell r="M393">
            <v>1</v>
          </cell>
          <cell r="O393" t="str">
            <v>T2A</v>
          </cell>
        </row>
        <row r="394">
          <cell r="B394" t="str">
            <v>541449012700125139</v>
          </cell>
          <cell r="L394" t="str">
            <v>T2A</v>
          </cell>
          <cell r="M394">
            <v>1</v>
          </cell>
          <cell r="O394" t="str">
            <v>T2A</v>
          </cell>
        </row>
        <row r="395">
          <cell r="B395" t="str">
            <v>541449012000002857</v>
          </cell>
          <cell r="L395" t="str">
            <v>T3A</v>
          </cell>
          <cell r="M395">
            <v>1</v>
          </cell>
          <cell r="O395" t="str">
            <v>T3A</v>
          </cell>
        </row>
        <row r="396">
          <cell r="B396" t="str">
            <v>541449012700133172</v>
          </cell>
          <cell r="L396" t="str">
            <v>T2A</v>
          </cell>
          <cell r="M396">
            <v>1</v>
          </cell>
          <cell r="O396" t="str">
            <v>T2A</v>
          </cell>
        </row>
        <row r="397">
          <cell r="B397" t="str">
            <v>541449011000028355</v>
          </cell>
          <cell r="L397" t="str">
            <v>T3A</v>
          </cell>
          <cell r="M397">
            <v>1</v>
          </cell>
          <cell r="O397" t="str">
            <v>T3A</v>
          </cell>
        </row>
        <row r="398">
          <cell r="B398" t="str">
            <v>541449012700125054</v>
          </cell>
          <cell r="L398" t="str">
            <v>T2A</v>
          </cell>
          <cell r="M398">
            <v>1</v>
          </cell>
          <cell r="O398" t="str">
            <v>T2A</v>
          </cell>
        </row>
        <row r="399">
          <cell r="B399" t="str">
            <v>541449012700135183</v>
          </cell>
          <cell r="L399" t="str">
            <v>T2A</v>
          </cell>
          <cell r="M399">
            <v>1</v>
          </cell>
          <cell r="O399" t="str">
            <v>T2A</v>
          </cell>
        </row>
        <row r="400">
          <cell r="B400" t="str">
            <v>541449011000018561</v>
          </cell>
          <cell r="L400" t="str">
            <v>T3A</v>
          </cell>
          <cell r="M400">
            <v>1</v>
          </cell>
          <cell r="O400" t="str">
            <v>T3A</v>
          </cell>
        </row>
        <row r="401">
          <cell r="B401" t="str">
            <v>541449011000018615</v>
          </cell>
          <cell r="L401" t="str">
            <v>T2A</v>
          </cell>
          <cell r="M401">
            <v>1</v>
          </cell>
          <cell r="O401" t="str">
            <v>T3A</v>
          </cell>
        </row>
        <row r="402">
          <cell r="B402" t="str">
            <v>541449011000018707</v>
          </cell>
          <cell r="L402" t="str">
            <v>T3A</v>
          </cell>
          <cell r="M402">
            <v>1</v>
          </cell>
          <cell r="O402" t="str">
            <v>T3A</v>
          </cell>
        </row>
        <row r="403">
          <cell r="B403" t="str">
            <v>541449011000019056</v>
          </cell>
          <cell r="L403" t="str">
            <v>T3A</v>
          </cell>
          <cell r="M403">
            <v>1</v>
          </cell>
          <cell r="O403" t="str">
            <v>T3A</v>
          </cell>
        </row>
        <row r="404">
          <cell r="B404" t="str">
            <v>541449012700114461</v>
          </cell>
          <cell r="L404" t="str">
            <v>T2A</v>
          </cell>
          <cell r="M404">
            <v>1</v>
          </cell>
          <cell r="O404" t="str">
            <v>T1A</v>
          </cell>
        </row>
        <row r="405">
          <cell r="B405" t="str">
            <v>541449012700114478</v>
          </cell>
          <cell r="L405" t="str">
            <v>T3A</v>
          </cell>
          <cell r="M405">
            <v>1</v>
          </cell>
          <cell r="O405" t="str">
            <v>T3A</v>
          </cell>
        </row>
        <row r="406">
          <cell r="B406" t="str">
            <v>541449012700114515</v>
          </cell>
          <cell r="L406" t="str">
            <v>T2A</v>
          </cell>
          <cell r="M406">
            <v>1</v>
          </cell>
          <cell r="O406" t="str">
            <v>T2A</v>
          </cell>
        </row>
        <row r="407">
          <cell r="B407" t="str">
            <v>541449012700114577</v>
          </cell>
          <cell r="L407" t="str">
            <v>T2A</v>
          </cell>
          <cell r="M407">
            <v>1</v>
          </cell>
          <cell r="O407" t="str">
            <v>T2A</v>
          </cell>
        </row>
        <row r="408">
          <cell r="B408" t="str">
            <v>541449012700114584</v>
          </cell>
          <cell r="L408" t="str">
            <v>T2A</v>
          </cell>
          <cell r="M408">
            <v>1</v>
          </cell>
          <cell r="O408" t="str">
            <v>T2A</v>
          </cell>
        </row>
        <row r="409">
          <cell r="B409" t="str">
            <v>541449012700114591</v>
          </cell>
          <cell r="L409" t="str">
            <v>T2A</v>
          </cell>
          <cell r="M409">
            <v>1</v>
          </cell>
          <cell r="O409" t="str">
            <v>T2A</v>
          </cell>
        </row>
        <row r="410">
          <cell r="B410" t="str">
            <v>541449012700114683</v>
          </cell>
          <cell r="L410" t="str">
            <v>T2A</v>
          </cell>
          <cell r="M410">
            <v>1</v>
          </cell>
          <cell r="O410" t="str">
            <v>T2A</v>
          </cell>
        </row>
        <row r="411">
          <cell r="B411" t="str">
            <v>541449012700114706</v>
          </cell>
          <cell r="L411" t="str">
            <v>T2A</v>
          </cell>
          <cell r="M411">
            <v>1</v>
          </cell>
          <cell r="O411" t="str">
            <v>T2A</v>
          </cell>
        </row>
        <row r="412">
          <cell r="B412" t="str">
            <v>541449012700114782</v>
          </cell>
          <cell r="L412" t="str">
            <v>T2A</v>
          </cell>
          <cell r="M412">
            <v>1</v>
          </cell>
          <cell r="O412" t="str">
            <v>T2A</v>
          </cell>
        </row>
        <row r="413">
          <cell r="B413" t="str">
            <v>541449012700213638</v>
          </cell>
          <cell r="L413" t="str">
            <v>T2A</v>
          </cell>
          <cell r="M413">
            <v>1</v>
          </cell>
          <cell r="O413" t="str">
            <v>T2A</v>
          </cell>
        </row>
        <row r="414">
          <cell r="B414" t="str">
            <v>541449020700804817</v>
          </cell>
          <cell r="L414" t="str">
            <v>T2A</v>
          </cell>
          <cell r="M414">
            <v>1</v>
          </cell>
          <cell r="O414" t="str">
            <v>T2A</v>
          </cell>
        </row>
        <row r="415">
          <cell r="B415" t="str">
            <v>541449020715402695</v>
          </cell>
          <cell r="L415" t="str">
            <v>T2A</v>
          </cell>
          <cell r="M415">
            <v>1</v>
          </cell>
          <cell r="O415" t="str">
            <v>T3A</v>
          </cell>
        </row>
        <row r="416">
          <cell r="B416" t="str">
            <v>541449020700801397</v>
          </cell>
          <cell r="L416" t="str">
            <v>T2A</v>
          </cell>
          <cell r="M416">
            <v>1</v>
          </cell>
          <cell r="O416" t="str">
            <v>T2A</v>
          </cell>
        </row>
        <row r="417">
          <cell r="B417" t="str">
            <v>541449011000028492</v>
          </cell>
          <cell r="L417" t="str">
            <v>T3A</v>
          </cell>
          <cell r="M417">
            <v>1</v>
          </cell>
          <cell r="O417" t="str">
            <v>T3A</v>
          </cell>
        </row>
        <row r="418">
          <cell r="B418" t="str">
            <v>541449012700125320</v>
          </cell>
          <cell r="L418" t="str">
            <v>T3A</v>
          </cell>
          <cell r="M418">
            <v>1</v>
          </cell>
          <cell r="O418" t="str">
            <v>T3A</v>
          </cell>
        </row>
        <row r="419">
          <cell r="B419" t="str">
            <v>541449012000002109</v>
          </cell>
          <cell r="L419" t="str">
            <v>T3A</v>
          </cell>
          <cell r="M419">
            <v>1</v>
          </cell>
          <cell r="O419" t="str">
            <v>T3A</v>
          </cell>
        </row>
        <row r="420">
          <cell r="B420" t="str">
            <v>541449012700125436</v>
          </cell>
          <cell r="L420" t="str">
            <v>T3A</v>
          </cell>
          <cell r="M420">
            <v>1</v>
          </cell>
          <cell r="O420" t="str">
            <v>T3A</v>
          </cell>
        </row>
        <row r="421">
          <cell r="B421" t="str">
            <v>541449011000028713</v>
          </cell>
          <cell r="L421" t="str">
            <v>T3A</v>
          </cell>
          <cell r="M421">
            <v>1</v>
          </cell>
          <cell r="O421" t="str">
            <v>T3A</v>
          </cell>
        </row>
        <row r="422">
          <cell r="B422" t="str">
            <v>541449011000028676</v>
          </cell>
          <cell r="L422" t="str">
            <v>T3A</v>
          </cell>
          <cell r="M422">
            <v>1</v>
          </cell>
          <cell r="O422" t="str">
            <v>T3A</v>
          </cell>
        </row>
        <row r="423">
          <cell r="B423" t="str">
            <v>541449012700125313</v>
          </cell>
          <cell r="L423" t="str">
            <v>T2A</v>
          </cell>
          <cell r="M423">
            <v>1</v>
          </cell>
          <cell r="O423" t="str">
            <v>T2A</v>
          </cell>
        </row>
        <row r="424">
          <cell r="B424" t="str">
            <v>541449011000028720</v>
          </cell>
          <cell r="L424" t="str">
            <v>T3A</v>
          </cell>
          <cell r="M424">
            <v>1</v>
          </cell>
          <cell r="O424" t="str">
            <v>T3A</v>
          </cell>
        </row>
        <row r="425">
          <cell r="B425" t="str">
            <v>541449011000028690</v>
          </cell>
          <cell r="L425" t="str">
            <v>T3A</v>
          </cell>
          <cell r="M425">
            <v>1</v>
          </cell>
          <cell r="O425" t="str">
            <v>T3A</v>
          </cell>
        </row>
        <row r="426">
          <cell r="B426" t="str">
            <v>541449011000028515</v>
          </cell>
          <cell r="L426" t="str">
            <v>T3A</v>
          </cell>
          <cell r="M426">
            <v>1</v>
          </cell>
          <cell r="O426" t="str">
            <v>T3A</v>
          </cell>
        </row>
        <row r="427">
          <cell r="B427" t="str">
            <v>541449012700125450</v>
          </cell>
          <cell r="L427" t="str">
            <v>T2A</v>
          </cell>
          <cell r="M427">
            <v>1</v>
          </cell>
          <cell r="O427" t="str">
            <v>T2A</v>
          </cell>
        </row>
        <row r="428">
          <cell r="B428" t="str">
            <v>541449012700125344</v>
          </cell>
          <cell r="L428" t="str">
            <v>T2A</v>
          </cell>
          <cell r="M428">
            <v>1</v>
          </cell>
          <cell r="O428" t="str">
            <v>T2A</v>
          </cell>
        </row>
        <row r="429">
          <cell r="B429" t="str">
            <v>541449011000028539</v>
          </cell>
          <cell r="L429" t="str">
            <v>T3A</v>
          </cell>
          <cell r="M429">
            <v>1</v>
          </cell>
          <cell r="O429" t="str">
            <v>T3A</v>
          </cell>
        </row>
        <row r="430">
          <cell r="B430" t="str">
            <v>541449012700125443</v>
          </cell>
          <cell r="L430" t="str">
            <v>T2A</v>
          </cell>
          <cell r="M430">
            <v>1</v>
          </cell>
          <cell r="O430" t="str">
            <v>T2A</v>
          </cell>
        </row>
        <row r="431">
          <cell r="B431" t="str">
            <v>541449012000003120</v>
          </cell>
          <cell r="L431" t="str">
            <v>T3A</v>
          </cell>
          <cell r="M431">
            <v>1</v>
          </cell>
          <cell r="O431" t="str">
            <v>T3A</v>
          </cell>
        </row>
        <row r="432">
          <cell r="B432" t="str">
            <v>541449011000109115</v>
          </cell>
          <cell r="L432" t="str">
            <v>T3A</v>
          </cell>
          <cell r="M432">
            <v>1</v>
          </cell>
          <cell r="O432" t="str">
            <v>T3A</v>
          </cell>
        </row>
        <row r="433">
          <cell r="B433" t="str">
            <v>541449011000028614</v>
          </cell>
          <cell r="L433" t="str">
            <v>T3A</v>
          </cell>
          <cell r="M433">
            <v>1</v>
          </cell>
          <cell r="O433" t="str">
            <v>T3A</v>
          </cell>
        </row>
        <row r="434">
          <cell r="B434" t="str">
            <v>541449012700125351</v>
          </cell>
          <cell r="L434" t="str">
            <v>T2A</v>
          </cell>
          <cell r="M434">
            <v>1</v>
          </cell>
          <cell r="O434" t="str">
            <v>T2A</v>
          </cell>
        </row>
        <row r="435">
          <cell r="B435" t="str">
            <v>541449012000024088</v>
          </cell>
          <cell r="L435" t="str">
            <v>T3A</v>
          </cell>
          <cell r="M435">
            <v>1</v>
          </cell>
          <cell r="O435" t="str">
            <v>T3A</v>
          </cell>
        </row>
        <row r="436">
          <cell r="B436" t="str">
            <v>541449012700125382</v>
          </cell>
          <cell r="L436" t="str">
            <v>T2A</v>
          </cell>
          <cell r="M436">
            <v>1</v>
          </cell>
          <cell r="O436" t="str">
            <v>T2A</v>
          </cell>
        </row>
        <row r="437">
          <cell r="B437" t="str">
            <v>541449011000028379</v>
          </cell>
          <cell r="L437" t="str">
            <v>T3A</v>
          </cell>
          <cell r="M437">
            <v>1</v>
          </cell>
          <cell r="O437" t="str">
            <v>T3A</v>
          </cell>
        </row>
        <row r="438">
          <cell r="B438" t="str">
            <v>541449011000028416</v>
          </cell>
          <cell r="L438" t="str">
            <v>T2A</v>
          </cell>
          <cell r="M438">
            <v>1</v>
          </cell>
          <cell r="O438" t="str">
            <v>T2A</v>
          </cell>
        </row>
        <row r="439">
          <cell r="B439" t="str">
            <v>541449020705185188</v>
          </cell>
          <cell r="L439" t="str">
            <v>T2A</v>
          </cell>
          <cell r="M439">
            <v>1</v>
          </cell>
          <cell r="O439" t="str">
            <v>T2A</v>
          </cell>
        </row>
        <row r="440">
          <cell r="B440" t="str">
            <v>541449020705186536</v>
          </cell>
          <cell r="L440" t="str">
            <v>T2A</v>
          </cell>
          <cell r="M440">
            <v>1</v>
          </cell>
          <cell r="O440" t="str">
            <v>T2A</v>
          </cell>
        </row>
        <row r="441">
          <cell r="B441" t="str">
            <v>541449020705186581</v>
          </cell>
          <cell r="L441" t="str">
            <v>T2A</v>
          </cell>
          <cell r="M441">
            <v>1</v>
          </cell>
          <cell r="O441" t="str">
            <v>T2A</v>
          </cell>
        </row>
        <row r="442">
          <cell r="B442" t="str">
            <v>541449020705186574</v>
          </cell>
          <cell r="L442" t="str">
            <v>T2A</v>
          </cell>
          <cell r="M442">
            <v>1</v>
          </cell>
          <cell r="O442" t="str">
            <v>T2A</v>
          </cell>
        </row>
        <row r="443">
          <cell r="B443" t="str">
            <v>541449012700126280</v>
          </cell>
          <cell r="L443" t="str">
            <v>T2A</v>
          </cell>
          <cell r="M443">
            <v>1</v>
          </cell>
          <cell r="O443" t="str">
            <v>T2A</v>
          </cell>
        </row>
        <row r="444">
          <cell r="B444" t="str">
            <v>541449012700126235</v>
          </cell>
          <cell r="L444" t="str">
            <v>T2A</v>
          </cell>
          <cell r="M444">
            <v>1</v>
          </cell>
          <cell r="O444" t="str">
            <v>T2A</v>
          </cell>
        </row>
        <row r="445">
          <cell r="B445" t="str">
            <v>541449012000003762</v>
          </cell>
          <cell r="L445" t="str">
            <v>T3A</v>
          </cell>
          <cell r="M445">
            <v>1</v>
          </cell>
          <cell r="O445" t="str">
            <v>T3A</v>
          </cell>
        </row>
        <row r="446">
          <cell r="B446" t="str">
            <v>541449011000028904</v>
          </cell>
          <cell r="L446" t="str">
            <v>T3A</v>
          </cell>
          <cell r="M446">
            <v>1</v>
          </cell>
          <cell r="O446" t="str">
            <v>T3A</v>
          </cell>
        </row>
        <row r="447">
          <cell r="B447" t="str">
            <v>541449012000002185</v>
          </cell>
          <cell r="L447" t="str">
            <v>T2A</v>
          </cell>
          <cell r="M447">
            <v>1</v>
          </cell>
          <cell r="O447" t="str">
            <v>T2A</v>
          </cell>
        </row>
        <row r="448">
          <cell r="B448" t="str">
            <v>541449011000028935</v>
          </cell>
          <cell r="L448" t="str">
            <v>T3A</v>
          </cell>
          <cell r="M448">
            <v>1</v>
          </cell>
          <cell r="O448" t="str">
            <v>T3A</v>
          </cell>
        </row>
        <row r="449">
          <cell r="B449" t="str">
            <v>541449011000028874</v>
          </cell>
          <cell r="L449" t="str">
            <v>T3A</v>
          </cell>
          <cell r="M449">
            <v>1</v>
          </cell>
          <cell r="O449" t="str">
            <v>T3A</v>
          </cell>
        </row>
        <row r="450">
          <cell r="B450" t="str">
            <v>541449012700126297</v>
          </cell>
          <cell r="L450" t="str">
            <v>T2A</v>
          </cell>
          <cell r="M450">
            <v>1</v>
          </cell>
          <cell r="O450" t="str">
            <v>T2A</v>
          </cell>
        </row>
        <row r="451">
          <cell r="B451" t="str">
            <v>541449012700126242</v>
          </cell>
          <cell r="L451" t="str">
            <v>T2A</v>
          </cell>
          <cell r="M451">
            <v>1</v>
          </cell>
          <cell r="O451" t="str">
            <v>T2A</v>
          </cell>
        </row>
        <row r="452">
          <cell r="B452" t="str">
            <v>541449060007306478</v>
          </cell>
          <cell r="L452" t="str">
            <v>T1A</v>
          </cell>
          <cell r="M452">
            <v>1</v>
          </cell>
          <cell r="O452" t="str">
            <v>T2A</v>
          </cell>
        </row>
        <row r="453">
          <cell r="B453" t="str">
            <v>541449011000028997</v>
          </cell>
          <cell r="L453" t="str">
            <v>T3A</v>
          </cell>
          <cell r="M453">
            <v>1</v>
          </cell>
          <cell r="O453" t="str">
            <v>T3A</v>
          </cell>
        </row>
        <row r="454">
          <cell r="B454" t="str">
            <v>541449012700126303</v>
          </cell>
          <cell r="L454" t="str">
            <v>T2A</v>
          </cell>
          <cell r="M454">
            <v>1</v>
          </cell>
          <cell r="O454" t="str">
            <v>T2A</v>
          </cell>
        </row>
        <row r="455">
          <cell r="B455" t="str">
            <v>541449011000028942</v>
          </cell>
          <cell r="L455" t="str">
            <v>T3A</v>
          </cell>
          <cell r="M455">
            <v>1</v>
          </cell>
          <cell r="O455" t="str">
            <v>T3A</v>
          </cell>
        </row>
        <row r="456">
          <cell r="B456" t="str">
            <v>541449011000028881</v>
          </cell>
          <cell r="L456" t="str">
            <v>T3A</v>
          </cell>
          <cell r="M456">
            <v>1</v>
          </cell>
          <cell r="O456" t="str">
            <v>T3A</v>
          </cell>
        </row>
        <row r="457">
          <cell r="B457" t="str">
            <v>541449012700126341</v>
          </cell>
          <cell r="L457" t="str">
            <v>T3A</v>
          </cell>
          <cell r="M457">
            <v>1</v>
          </cell>
          <cell r="O457" t="str">
            <v>T3A</v>
          </cell>
        </row>
        <row r="458">
          <cell r="B458" t="str">
            <v>541449011000028898</v>
          </cell>
          <cell r="L458" t="str">
            <v>T3A</v>
          </cell>
          <cell r="M458">
            <v>1</v>
          </cell>
          <cell r="O458" t="str">
            <v>T3A</v>
          </cell>
        </row>
        <row r="459">
          <cell r="B459" t="str">
            <v>541449012700117240</v>
          </cell>
          <cell r="L459" t="str">
            <v>T2A</v>
          </cell>
          <cell r="M459">
            <v>1</v>
          </cell>
          <cell r="O459" t="str">
            <v>T2A</v>
          </cell>
        </row>
        <row r="460">
          <cell r="B460" t="str">
            <v>541449012700126334</v>
          </cell>
          <cell r="L460" t="str">
            <v>T2A</v>
          </cell>
          <cell r="M460">
            <v>1</v>
          </cell>
          <cell r="O460" t="str">
            <v>T2A</v>
          </cell>
        </row>
        <row r="461">
          <cell r="B461" t="str">
            <v>541449060004967498</v>
          </cell>
          <cell r="L461" t="str">
            <v>T2A</v>
          </cell>
          <cell r="M461">
            <v>1</v>
          </cell>
          <cell r="O461" t="str">
            <v>T2A</v>
          </cell>
        </row>
        <row r="462">
          <cell r="B462" t="str">
            <v>541449011000028805</v>
          </cell>
          <cell r="L462" t="str">
            <v>T3A</v>
          </cell>
          <cell r="M462">
            <v>1</v>
          </cell>
          <cell r="O462" t="str">
            <v>T3A</v>
          </cell>
        </row>
        <row r="463">
          <cell r="B463" t="str">
            <v>541449012000024286</v>
          </cell>
          <cell r="L463" t="str">
            <v>T3A</v>
          </cell>
          <cell r="M463">
            <v>1</v>
          </cell>
          <cell r="O463" t="str">
            <v>T3A</v>
          </cell>
        </row>
        <row r="464">
          <cell r="B464" t="str">
            <v>541449012700131871</v>
          </cell>
          <cell r="L464" t="str">
            <v>T2A</v>
          </cell>
          <cell r="M464">
            <v>1</v>
          </cell>
          <cell r="O464" t="str">
            <v>T2A</v>
          </cell>
        </row>
        <row r="465">
          <cell r="B465" t="str">
            <v>541449012700190533</v>
          </cell>
          <cell r="L465" t="str">
            <v>T2A</v>
          </cell>
          <cell r="M465">
            <v>1</v>
          </cell>
          <cell r="O465" t="str">
            <v>T2A</v>
          </cell>
        </row>
        <row r="466">
          <cell r="B466" t="str">
            <v>541449012000002208</v>
          </cell>
          <cell r="L466" t="str">
            <v>T2A</v>
          </cell>
          <cell r="M466">
            <v>1</v>
          </cell>
          <cell r="O466" t="str">
            <v>T2A</v>
          </cell>
        </row>
        <row r="467">
          <cell r="B467" t="str">
            <v>541449012700123463</v>
          </cell>
          <cell r="L467" t="str">
            <v>T3A</v>
          </cell>
          <cell r="M467">
            <v>1</v>
          </cell>
          <cell r="O467" t="str">
            <v>T3A</v>
          </cell>
        </row>
        <row r="468">
          <cell r="B468" t="str">
            <v>541449012700123449</v>
          </cell>
          <cell r="L468" t="str">
            <v>T2A</v>
          </cell>
          <cell r="M468">
            <v>1</v>
          </cell>
          <cell r="O468" t="str">
            <v>T2A</v>
          </cell>
        </row>
        <row r="469">
          <cell r="B469" t="str">
            <v>541449012700123432</v>
          </cell>
          <cell r="L469" t="str">
            <v>T2A</v>
          </cell>
          <cell r="M469">
            <v>1</v>
          </cell>
          <cell r="O469" t="str">
            <v>T2A</v>
          </cell>
        </row>
        <row r="470">
          <cell r="B470" t="str">
            <v>541449012000024231</v>
          </cell>
          <cell r="L470" t="str">
            <v>T3A</v>
          </cell>
          <cell r="M470">
            <v>1</v>
          </cell>
          <cell r="O470" t="str">
            <v>T4B</v>
          </cell>
        </row>
        <row r="471">
          <cell r="B471" t="str">
            <v>541449012700123517</v>
          </cell>
          <cell r="L471" t="str">
            <v>T2A</v>
          </cell>
          <cell r="M471">
            <v>1</v>
          </cell>
          <cell r="O471" t="str">
            <v>T2A</v>
          </cell>
        </row>
        <row r="472">
          <cell r="B472" t="str">
            <v>541449012700129434</v>
          </cell>
          <cell r="L472" t="str">
            <v>T3A</v>
          </cell>
          <cell r="M472">
            <v>1</v>
          </cell>
          <cell r="O472" t="str">
            <v>T3A</v>
          </cell>
        </row>
        <row r="473">
          <cell r="B473" t="str">
            <v>541449012700129441</v>
          </cell>
          <cell r="L473" t="str">
            <v>T1A</v>
          </cell>
          <cell r="M473">
            <v>1</v>
          </cell>
          <cell r="O473" t="str">
            <v>T1A</v>
          </cell>
        </row>
        <row r="474">
          <cell r="B474" t="str">
            <v>541449012700129458</v>
          </cell>
          <cell r="L474" t="str">
            <v>T2A</v>
          </cell>
          <cell r="M474">
            <v>1</v>
          </cell>
          <cell r="O474" t="str">
            <v>T1A</v>
          </cell>
        </row>
        <row r="475">
          <cell r="B475" t="str">
            <v>541449012700129472</v>
          </cell>
          <cell r="L475" t="str">
            <v>T2A</v>
          </cell>
          <cell r="M475">
            <v>1</v>
          </cell>
          <cell r="O475" t="str">
            <v>T1A</v>
          </cell>
        </row>
        <row r="476">
          <cell r="B476" t="str">
            <v>541449012700129489</v>
          </cell>
          <cell r="L476" t="str">
            <v>T1A</v>
          </cell>
          <cell r="M476">
            <v>1</v>
          </cell>
          <cell r="O476" t="str">
            <v>T1A</v>
          </cell>
        </row>
        <row r="477">
          <cell r="B477" t="str">
            <v>541449012700129496</v>
          </cell>
          <cell r="L477" t="str">
            <v>T2A</v>
          </cell>
          <cell r="M477">
            <v>1</v>
          </cell>
          <cell r="O477" t="str">
            <v>T2A</v>
          </cell>
        </row>
        <row r="478">
          <cell r="B478" t="str">
            <v>541449012700129502</v>
          </cell>
          <cell r="L478" t="str">
            <v>T1A</v>
          </cell>
          <cell r="M478">
            <v>1</v>
          </cell>
          <cell r="O478" t="str">
            <v>T2A</v>
          </cell>
        </row>
        <row r="479">
          <cell r="B479" t="str">
            <v>541449012700129526</v>
          </cell>
          <cell r="L479" t="str">
            <v>T3A</v>
          </cell>
          <cell r="M479">
            <v>1</v>
          </cell>
          <cell r="O479" t="str">
            <v>T3A</v>
          </cell>
        </row>
        <row r="480">
          <cell r="B480" t="str">
            <v>541449012700129540</v>
          </cell>
          <cell r="L480" t="str">
            <v>T2A</v>
          </cell>
          <cell r="M480">
            <v>1</v>
          </cell>
          <cell r="O480" t="str">
            <v>T2A</v>
          </cell>
        </row>
        <row r="481">
          <cell r="B481" t="str">
            <v>541449012700129588</v>
          </cell>
          <cell r="L481" t="str">
            <v>T2A</v>
          </cell>
          <cell r="M481">
            <v>1</v>
          </cell>
          <cell r="O481" t="str">
            <v>T2A</v>
          </cell>
        </row>
        <row r="482">
          <cell r="B482" t="str">
            <v>541449012700129618</v>
          </cell>
          <cell r="L482" t="str">
            <v>T2A</v>
          </cell>
          <cell r="M482">
            <v>1</v>
          </cell>
          <cell r="O482" t="str">
            <v>T2A</v>
          </cell>
        </row>
        <row r="483">
          <cell r="B483" t="str">
            <v>541449012700129632</v>
          </cell>
          <cell r="L483" t="str">
            <v>T2A</v>
          </cell>
          <cell r="M483">
            <v>1</v>
          </cell>
          <cell r="O483" t="str">
            <v>T2A</v>
          </cell>
        </row>
        <row r="484">
          <cell r="B484" t="str">
            <v>541449012700129656</v>
          </cell>
          <cell r="L484" t="str">
            <v>T2A</v>
          </cell>
          <cell r="M484">
            <v>1</v>
          </cell>
          <cell r="O484" t="str">
            <v>T2A</v>
          </cell>
        </row>
        <row r="485">
          <cell r="B485" t="str">
            <v>541449012700129670</v>
          </cell>
          <cell r="L485" t="str">
            <v>T2A</v>
          </cell>
          <cell r="M485">
            <v>1</v>
          </cell>
          <cell r="O485" t="str">
            <v>T2A</v>
          </cell>
        </row>
        <row r="486">
          <cell r="B486" t="str">
            <v>541449012700129687</v>
          </cell>
          <cell r="L486" t="str">
            <v>T2A</v>
          </cell>
          <cell r="M486">
            <v>1</v>
          </cell>
          <cell r="O486" t="str">
            <v>T2A</v>
          </cell>
        </row>
        <row r="487">
          <cell r="B487" t="str">
            <v>541449012700129700</v>
          </cell>
          <cell r="L487" t="str">
            <v>T2A</v>
          </cell>
          <cell r="M487">
            <v>1</v>
          </cell>
          <cell r="O487" t="str">
            <v>T2A</v>
          </cell>
        </row>
        <row r="488">
          <cell r="B488" t="str">
            <v>541449012700129724</v>
          </cell>
          <cell r="L488" t="str">
            <v>T3A</v>
          </cell>
          <cell r="M488">
            <v>1</v>
          </cell>
          <cell r="O488" t="str">
            <v>T3A</v>
          </cell>
        </row>
        <row r="489">
          <cell r="B489" t="str">
            <v>541449012700129748</v>
          </cell>
          <cell r="L489" t="str">
            <v>T1A</v>
          </cell>
          <cell r="M489">
            <v>1</v>
          </cell>
          <cell r="O489" t="str">
            <v>T2A</v>
          </cell>
        </row>
        <row r="490">
          <cell r="B490" t="str">
            <v>541449012700129762</v>
          </cell>
          <cell r="L490" t="str">
            <v>T2A</v>
          </cell>
          <cell r="M490">
            <v>1</v>
          </cell>
          <cell r="O490" t="str">
            <v>T2A</v>
          </cell>
        </row>
        <row r="491">
          <cell r="B491" t="str">
            <v>541449012700129786</v>
          </cell>
          <cell r="L491" t="str">
            <v>T2A</v>
          </cell>
          <cell r="M491">
            <v>1</v>
          </cell>
          <cell r="O491" t="str">
            <v>T2A</v>
          </cell>
        </row>
        <row r="492">
          <cell r="B492" t="str">
            <v>541449012700129809</v>
          </cell>
          <cell r="L492" t="str">
            <v>T3A</v>
          </cell>
          <cell r="M492">
            <v>1</v>
          </cell>
          <cell r="O492" t="str">
            <v>T2A</v>
          </cell>
        </row>
        <row r="493">
          <cell r="B493" t="str">
            <v>541449011000113310</v>
          </cell>
          <cell r="L493" t="str">
            <v>T3A</v>
          </cell>
          <cell r="M493">
            <v>1</v>
          </cell>
          <cell r="O493" t="str">
            <v>T3A</v>
          </cell>
        </row>
        <row r="494">
          <cell r="B494" t="str">
            <v>541449012700129816</v>
          </cell>
          <cell r="L494" t="str">
            <v>T1A</v>
          </cell>
          <cell r="M494">
            <v>1</v>
          </cell>
          <cell r="O494" t="str">
            <v>T2A</v>
          </cell>
        </row>
        <row r="495">
          <cell r="B495" t="str">
            <v>541449012700129830</v>
          </cell>
          <cell r="L495" t="str">
            <v>T2A</v>
          </cell>
          <cell r="M495">
            <v>1</v>
          </cell>
          <cell r="O495" t="str">
            <v>T2A</v>
          </cell>
        </row>
        <row r="496">
          <cell r="B496" t="str">
            <v>541449012700129854</v>
          </cell>
          <cell r="L496" t="str">
            <v>T2A</v>
          </cell>
          <cell r="M496">
            <v>1</v>
          </cell>
          <cell r="O496" t="str">
            <v>T2A</v>
          </cell>
        </row>
        <row r="497">
          <cell r="B497" t="str">
            <v>541449012700129892</v>
          </cell>
          <cell r="L497" t="str">
            <v>T2A</v>
          </cell>
          <cell r="M497">
            <v>1</v>
          </cell>
          <cell r="O497" t="str">
            <v>T2A</v>
          </cell>
        </row>
        <row r="498">
          <cell r="B498" t="str">
            <v>541449012700129915</v>
          </cell>
          <cell r="L498" t="str">
            <v>T2A</v>
          </cell>
          <cell r="M498">
            <v>1</v>
          </cell>
          <cell r="O498" t="str">
            <v>T2A</v>
          </cell>
        </row>
        <row r="499">
          <cell r="B499" t="str">
            <v>541449012700129939</v>
          </cell>
          <cell r="L499" t="str">
            <v>T2A</v>
          </cell>
          <cell r="M499">
            <v>1</v>
          </cell>
          <cell r="O499" t="str">
            <v>T2A</v>
          </cell>
        </row>
        <row r="500">
          <cell r="B500" t="str">
            <v>541449012700129953</v>
          </cell>
          <cell r="L500" t="str">
            <v>T2A</v>
          </cell>
          <cell r="M500">
            <v>1</v>
          </cell>
          <cell r="O500" t="str">
            <v>T2A</v>
          </cell>
        </row>
        <row r="501">
          <cell r="B501" t="str">
            <v>541449012700129960</v>
          </cell>
          <cell r="L501" t="str">
            <v>T2A</v>
          </cell>
          <cell r="M501">
            <v>1</v>
          </cell>
          <cell r="O501" t="str">
            <v>T2A</v>
          </cell>
        </row>
        <row r="502">
          <cell r="B502" t="str">
            <v>541449012700129977</v>
          </cell>
          <cell r="L502" t="str">
            <v>T2A</v>
          </cell>
          <cell r="M502">
            <v>1</v>
          </cell>
          <cell r="O502" t="str">
            <v>T2A</v>
          </cell>
        </row>
        <row r="503">
          <cell r="B503" t="str">
            <v>541449012700130003</v>
          </cell>
          <cell r="L503" t="str">
            <v>T2A</v>
          </cell>
          <cell r="M503">
            <v>1</v>
          </cell>
          <cell r="O503" t="str">
            <v>T2A</v>
          </cell>
        </row>
        <row r="504">
          <cell r="B504" t="str">
            <v>541119012700130010</v>
          </cell>
          <cell r="L504" t="str">
            <v>T2A</v>
          </cell>
          <cell r="M504">
            <v>1</v>
          </cell>
          <cell r="O504" t="str">
            <v>T2A</v>
          </cell>
        </row>
        <row r="505">
          <cell r="B505" t="str">
            <v>541449012700130058</v>
          </cell>
          <cell r="L505" t="str">
            <v>T3A</v>
          </cell>
          <cell r="M505">
            <v>1</v>
          </cell>
          <cell r="O505" t="str">
            <v>T2A</v>
          </cell>
        </row>
        <row r="506">
          <cell r="B506" t="str">
            <v>541449012700130089</v>
          </cell>
          <cell r="L506" t="str">
            <v>T2A</v>
          </cell>
          <cell r="M506">
            <v>1</v>
          </cell>
          <cell r="O506" t="str">
            <v>T2A</v>
          </cell>
        </row>
        <row r="507">
          <cell r="B507" t="str">
            <v>541449012700130102</v>
          </cell>
          <cell r="L507" t="str">
            <v>T1A</v>
          </cell>
          <cell r="M507">
            <v>1</v>
          </cell>
          <cell r="O507" t="str">
            <v>T1A</v>
          </cell>
        </row>
        <row r="508">
          <cell r="B508" t="str">
            <v>541449012700130126</v>
          </cell>
          <cell r="L508" t="str">
            <v>T2A</v>
          </cell>
          <cell r="M508">
            <v>1</v>
          </cell>
          <cell r="O508" t="str">
            <v>T2A</v>
          </cell>
        </row>
        <row r="509">
          <cell r="B509" t="str">
            <v>541449012700130140</v>
          </cell>
          <cell r="L509" t="str">
            <v>T1A</v>
          </cell>
          <cell r="M509">
            <v>1</v>
          </cell>
          <cell r="O509" t="str">
            <v>T1A</v>
          </cell>
        </row>
        <row r="510">
          <cell r="B510" t="str">
            <v>541449012700133257</v>
          </cell>
          <cell r="L510" t="str">
            <v>T2A</v>
          </cell>
          <cell r="M510">
            <v>1</v>
          </cell>
          <cell r="O510" t="str">
            <v>T2A</v>
          </cell>
        </row>
        <row r="511">
          <cell r="B511" t="str">
            <v>541449012700134902</v>
          </cell>
          <cell r="L511" t="str">
            <v>T3A</v>
          </cell>
          <cell r="M511">
            <v>1</v>
          </cell>
          <cell r="O511" t="str">
            <v>T3A</v>
          </cell>
        </row>
        <row r="512">
          <cell r="B512" t="str">
            <v>541449012000002451</v>
          </cell>
          <cell r="L512" t="str">
            <v>T3A</v>
          </cell>
          <cell r="M512">
            <v>1</v>
          </cell>
          <cell r="O512" t="str">
            <v>T3A</v>
          </cell>
        </row>
        <row r="513">
          <cell r="B513" t="str">
            <v>541449012000002475</v>
          </cell>
          <cell r="L513" t="str">
            <v>T3A</v>
          </cell>
          <cell r="M513">
            <v>1</v>
          </cell>
          <cell r="O513" t="str">
            <v>T3A</v>
          </cell>
        </row>
        <row r="514">
          <cell r="B514" t="str">
            <v>541449012000002499</v>
          </cell>
          <cell r="L514" t="str">
            <v>T3A</v>
          </cell>
          <cell r="M514">
            <v>1</v>
          </cell>
          <cell r="O514" t="str">
            <v>T3A</v>
          </cell>
        </row>
        <row r="515">
          <cell r="B515" t="str">
            <v>541449012700200645</v>
          </cell>
          <cell r="L515" t="str">
            <v>T2A</v>
          </cell>
          <cell r="M515">
            <v>1</v>
          </cell>
          <cell r="O515" t="str">
            <v>T2A</v>
          </cell>
        </row>
        <row r="516">
          <cell r="B516" t="str">
            <v>541449012700236019</v>
          </cell>
          <cell r="L516" t="str">
            <v>T1A</v>
          </cell>
          <cell r="M516">
            <v>1</v>
          </cell>
          <cell r="O516" t="str">
            <v>T1A</v>
          </cell>
        </row>
        <row r="517">
          <cell r="B517" t="str">
            <v>541449060006981133</v>
          </cell>
          <cell r="L517" t="str">
            <v>T1A</v>
          </cell>
          <cell r="M517">
            <v>1</v>
          </cell>
          <cell r="O517" t="str">
            <v>T2A</v>
          </cell>
        </row>
        <row r="518">
          <cell r="B518" t="str">
            <v>541449060006404700</v>
          </cell>
          <cell r="L518" t="str">
            <v>T1A</v>
          </cell>
          <cell r="M518">
            <v>1</v>
          </cell>
          <cell r="O518" t="str">
            <v>T2A</v>
          </cell>
        </row>
        <row r="519">
          <cell r="B519" t="str">
            <v>541449011000113068</v>
          </cell>
          <cell r="L519" t="str">
            <v>T2A</v>
          </cell>
          <cell r="M519">
            <v>1</v>
          </cell>
          <cell r="O519" t="str">
            <v>T2A</v>
          </cell>
        </row>
        <row r="520">
          <cell r="B520" t="str">
            <v>541449011000036299</v>
          </cell>
          <cell r="L520" t="str">
            <v>T3A</v>
          </cell>
          <cell r="M520">
            <v>1</v>
          </cell>
          <cell r="O520" t="str">
            <v>T3A</v>
          </cell>
        </row>
        <row r="521">
          <cell r="B521" t="str">
            <v>541449011000036367</v>
          </cell>
          <cell r="L521" t="str">
            <v>T3A</v>
          </cell>
          <cell r="M521">
            <v>1</v>
          </cell>
          <cell r="O521" t="str">
            <v>T3A</v>
          </cell>
        </row>
        <row r="522">
          <cell r="B522" t="str">
            <v>541449011000036237</v>
          </cell>
          <cell r="L522" t="str">
            <v>T4B</v>
          </cell>
          <cell r="M522">
            <v>1</v>
          </cell>
          <cell r="O522" t="str">
            <v>T4B</v>
          </cell>
        </row>
        <row r="523">
          <cell r="B523" t="str">
            <v>541449011000036596</v>
          </cell>
          <cell r="L523" t="str">
            <v>T3A</v>
          </cell>
          <cell r="M523">
            <v>1</v>
          </cell>
          <cell r="O523" t="str">
            <v>T3A</v>
          </cell>
        </row>
        <row r="524">
          <cell r="B524" t="str">
            <v>541449011000036749</v>
          </cell>
          <cell r="L524" t="str">
            <v>T3A</v>
          </cell>
          <cell r="M524">
            <v>1</v>
          </cell>
          <cell r="O524" t="str">
            <v>T3A</v>
          </cell>
        </row>
        <row r="525">
          <cell r="B525" t="str">
            <v>541449011000113259</v>
          </cell>
          <cell r="L525" t="str">
            <v>T3A</v>
          </cell>
          <cell r="M525">
            <v>1</v>
          </cell>
          <cell r="O525" t="str">
            <v>T3A</v>
          </cell>
        </row>
        <row r="526">
          <cell r="B526" t="str">
            <v>541449011000113082</v>
          </cell>
          <cell r="L526" t="str">
            <v>T3A</v>
          </cell>
          <cell r="M526">
            <v>1</v>
          </cell>
          <cell r="O526" t="str">
            <v>T3A</v>
          </cell>
        </row>
        <row r="527">
          <cell r="B527" t="str">
            <v>541449011000036756</v>
          </cell>
          <cell r="L527" t="str">
            <v>T3A</v>
          </cell>
          <cell r="M527">
            <v>1</v>
          </cell>
          <cell r="O527" t="str">
            <v>T3A</v>
          </cell>
        </row>
        <row r="528">
          <cell r="B528" t="str">
            <v>541449011000036923</v>
          </cell>
          <cell r="L528" t="str">
            <v>T3A</v>
          </cell>
          <cell r="M528">
            <v>1</v>
          </cell>
          <cell r="O528" t="str">
            <v>T3A</v>
          </cell>
        </row>
        <row r="529">
          <cell r="B529" t="str">
            <v>541449011000036718</v>
          </cell>
          <cell r="L529" t="str">
            <v>T3A</v>
          </cell>
          <cell r="M529">
            <v>1</v>
          </cell>
          <cell r="O529" t="str">
            <v>T3A</v>
          </cell>
        </row>
        <row r="530">
          <cell r="B530" t="str">
            <v>541449060005106452</v>
          </cell>
          <cell r="L530" t="str">
            <v>T2A</v>
          </cell>
          <cell r="M530">
            <v>1</v>
          </cell>
          <cell r="O530" t="str">
            <v>T2A</v>
          </cell>
        </row>
        <row r="531">
          <cell r="B531" t="str">
            <v>541449020707114797</v>
          </cell>
          <cell r="L531" t="str">
            <v>T1A</v>
          </cell>
          <cell r="M531">
            <v>1</v>
          </cell>
          <cell r="O531" t="str">
            <v>T1A</v>
          </cell>
        </row>
        <row r="532">
          <cell r="B532" t="str">
            <v>541449011000036473</v>
          </cell>
          <cell r="L532" t="str">
            <v>T3A</v>
          </cell>
          <cell r="M532">
            <v>1</v>
          </cell>
          <cell r="O532" t="str">
            <v>T2A</v>
          </cell>
        </row>
        <row r="533">
          <cell r="B533" t="str">
            <v>541449012700130348</v>
          </cell>
          <cell r="L533" t="str">
            <v>T2A</v>
          </cell>
          <cell r="M533">
            <v>1</v>
          </cell>
          <cell r="O533" t="str">
            <v>T2A</v>
          </cell>
        </row>
        <row r="534">
          <cell r="B534" t="str">
            <v>541449012700130461</v>
          </cell>
          <cell r="L534" t="str">
            <v>T2A</v>
          </cell>
          <cell r="M534">
            <v>1</v>
          </cell>
          <cell r="O534" t="str">
            <v>T2A</v>
          </cell>
        </row>
        <row r="535">
          <cell r="B535" t="str">
            <v>541449012700125641</v>
          </cell>
          <cell r="L535" t="str">
            <v>T2A</v>
          </cell>
          <cell r="M535">
            <v>1</v>
          </cell>
          <cell r="O535" t="str">
            <v>T2A</v>
          </cell>
        </row>
        <row r="536">
          <cell r="B536" t="str">
            <v>541449012700130683</v>
          </cell>
          <cell r="L536" t="str">
            <v>T2A</v>
          </cell>
          <cell r="M536">
            <v>1</v>
          </cell>
          <cell r="O536" t="str">
            <v>T2A</v>
          </cell>
        </row>
        <row r="537">
          <cell r="B537" t="str">
            <v>541449012700130256</v>
          </cell>
          <cell r="L537" t="str">
            <v>T2A</v>
          </cell>
          <cell r="M537">
            <v>1</v>
          </cell>
          <cell r="O537" t="str">
            <v>T2A</v>
          </cell>
        </row>
        <row r="538">
          <cell r="B538" t="str">
            <v>541449012700130539</v>
          </cell>
          <cell r="L538" t="str">
            <v>T2A</v>
          </cell>
          <cell r="M538">
            <v>1</v>
          </cell>
          <cell r="O538" t="str">
            <v>T2A</v>
          </cell>
        </row>
        <row r="539">
          <cell r="B539" t="str">
            <v>541449012700130553</v>
          </cell>
          <cell r="L539" t="str">
            <v>T3A</v>
          </cell>
          <cell r="M539">
            <v>1</v>
          </cell>
          <cell r="O539" t="str">
            <v>T3A</v>
          </cell>
        </row>
        <row r="540">
          <cell r="B540" t="str">
            <v>541449012700130270</v>
          </cell>
          <cell r="L540" t="str">
            <v>T2A</v>
          </cell>
          <cell r="M540">
            <v>1</v>
          </cell>
          <cell r="O540" t="str">
            <v>T2A</v>
          </cell>
        </row>
        <row r="541">
          <cell r="B541" t="str">
            <v>541449011000037104</v>
          </cell>
          <cell r="L541" t="str">
            <v>T3A</v>
          </cell>
          <cell r="M541">
            <v>1</v>
          </cell>
          <cell r="O541" t="str">
            <v>T3A</v>
          </cell>
        </row>
        <row r="542">
          <cell r="B542" t="str">
            <v>541449012700130614</v>
          </cell>
          <cell r="L542" t="str">
            <v>T3A</v>
          </cell>
          <cell r="M542">
            <v>1</v>
          </cell>
          <cell r="O542" t="str">
            <v>T3A</v>
          </cell>
        </row>
        <row r="543">
          <cell r="B543" t="str">
            <v>541449012000003915</v>
          </cell>
          <cell r="L543" t="str">
            <v>T2A</v>
          </cell>
          <cell r="M543">
            <v>1</v>
          </cell>
          <cell r="O543" t="str">
            <v>T2A</v>
          </cell>
        </row>
        <row r="544">
          <cell r="B544" t="str">
            <v>541449012700130515</v>
          </cell>
          <cell r="L544" t="str">
            <v>T2A</v>
          </cell>
          <cell r="M544">
            <v>1</v>
          </cell>
          <cell r="O544" t="str">
            <v>T2A</v>
          </cell>
        </row>
        <row r="545">
          <cell r="B545" t="str">
            <v>541449012700130430</v>
          </cell>
          <cell r="L545" t="str">
            <v>T2A</v>
          </cell>
          <cell r="M545">
            <v>1</v>
          </cell>
          <cell r="O545" t="str">
            <v>T2A</v>
          </cell>
        </row>
        <row r="546">
          <cell r="B546" t="str">
            <v>541449012700146837</v>
          </cell>
          <cell r="L546" t="str">
            <v>T2A</v>
          </cell>
          <cell r="M546">
            <v>1</v>
          </cell>
          <cell r="O546" t="str">
            <v>T2A</v>
          </cell>
        </row>
        <row r="547">
          <cell r="B547" t="str">
            <v>541449012000002512</v>
          </cell>
          <cell r="L547" t="str">
            <v>T2A</v>
          </cell>
          <cell r="M547">
            <v>1</v>
          </cell>
          <cell r="O547" t="str">
            <v>T2A</v>
          </cell>
        </row>
        <row r="548">
          <cell r="B548" t="str">
            <v>541449020714651384</v>
          </cell>
          <cell r="L548" t="str">
            <v>T1A</v>
          </cell>
          <cell r="M548">
            <v>1</v>
          </cell>
          <cell r="O548" t="str">
            <v>T1A</v>
          </cell>
        </row>
        <row r="549">
          <cell r="B549" t="str">
            <v>541449012700130669</v>
          </cell>
          <cell r="L549" t="str">
            <v>T2A</v>
          </cell>
          <cell r="M549">
            <v>1</v>
          </cell>
          <cell r="O549" t="str">
            <v>T2A</v>
          </cell>
        </row>
        <row r="550">
          <cell r="B550" t="str">
            <v>541449012700115536</v>
          </cell>
          <cell r="L550" t="str">
            <v>T3A</v>
          </cell>
          <cell r="M550">
            <v>1</v>
          </cell>
          <cell r="O550" t="str">
            <v>T2A</v>
          </cell>
        </row>
        <row r="551">
          <cell r="B551" t="str">
            <v>541449012700115550</v>
          </cell>
          <cell r="L551" t="str">
            <v>T2A</v>
          </cell>
          <cell r="M551">
            <v>1</v>
          </cell>
          <cell r="O551" t="str">
            <v>T1A</v>
          </cell>
        </row>
        <row r="552">
          <cell r="B552" t="str">
            <v>541449011000113761</v>
          </cell>
          <cell r="L552" t="str">
            <v>T4B</v>
          </cell>
          <cell r="M552">
            <v>1</v>
          </cell>
          <cell r="O552" t="str">
            <v>T4B</v>
          </cell>
        </row>
        <row r="553">
          <cell r="B553" t="str">
            <v>541449012700115437</v>
          </cell>
          <cell r="L553" t="str">
            <v>T2A</v>
          </cell>
          <cell r="M553">
            <v>1</v>
          </cell>
          <cell r="O553" t="str">
            <v>T2A</v>
          </cell>
        </row>
        <row r="554">
          <cell r="B554" t="str">
            <v>541449012700130287</v>
          </cell>
          <cell r="L554" t="str">
            <v>T3A</v>
          </cell>
          <cell r="M554">
            <v>1</v>
          </cell>
          <cell r="O554" t="str">
            <v>T2A</v>
          </cell>
        </row>
        <row r="555">
          <cell r="B555" t="str">
            <v>541449012700130355</v>
          </cell>
          <cell r="L555" t="str">
            <v>T2A</v>
          </cell>
          <cell r="M555">
            <v>1</v>
          </cell>
          <cell r="O555" t="str">
            <v>T2A</v>
          </cell>
        </row>
        <row r="556">
          <cell r="B556" t="str">
            <v>541449011000113600</v>
          </cell>
          <cell r="L556" t="str">
            <v>T3A</v>
          </cell>
          <cell r="M556">
            <v>1</v>
          </cell>
          <cell r="O556" t="str">
            <v>T3A</v>
          </cell>
        </row>
        <row r="557">
          <cell r="B557" t="str">
            <v>541449012700151350</v>
          </cell>
          <cell r="L557" t="str">
            <v>T1A</v>
          </cell>
          <cell r="M557">
            <v>1</v>
          </cell>
          <cell r="O557" t="str">
            <v>T3A</v>
          </cell>
        </row>
        <row r="558">
          <cell r="B558" t="str">
            <v>541449012700130492</v>
          </cell>
          <cell r="L558" t="str">
            <v>T2A</v>
          </cell>
          <cell r="M558">
            <v>1</v>
          </cell>
          <cell r="O558" t="str">
            <v>T2A</v>
          </cell>
        </row>
        <row r="559">
          <cell r="B559" t="str">
            <v>541449012700165296</v>
          </cell>
          <cell r="L559" t="str">
            <v>T2A</v>
          </cell>
          <cell r="M559">
            <v>1</v>
          </cell>
          <cell r="O559" t="str">
            <v>T1A</v>
          </cell>
        </row>
        <row r="560">
          <cell r="B560" t="str">
            <v>541449012700207903</v>
          </cell>
          <cell r="L560" t="str">
            <v>T2A</v>
          </cell>
          <cell r="M560">
            <v>1</v>
          </cell>
          <cell r="O560" t="str">
            <v>T2A</v>
          </cell>
        </row>
        <row r="561">
          <cell r="B561" t="str">
            <v>541449012700132267</v>
          </cell>
          <cell r="L561" t="str">
            <v>T2A</v>
          </cell>
          <cell r="M561">
            <v>1</v>
          </cell>
          <cell r="O561" t="str">
            <v>T2A</v>
          </cell>
        </row>
        <row r="562">
          <cell r="B562" t="str">
            <v>541449011000037326</v>
          </cell>
          <cell r="L562" t="str">
            <v>T3A</v>
          </cell>
          <cell r="M562">
            <v>1</v>
          </cell>
          <cell r="O562" t="str">
            <v>T3A</v>
          </cell>
        </row>
        <row r="563">
          <cell r="B563" t="str">
            <v>541449011000037432</v>
          </cell>
          <cell r="L563" t="str">
            <v>T3A</v>
          </cell>
          <cell r="M563">
            <v>1</v>
          </cell>
          <cell r="O563" t="str">
            <v>T3A</v>
          </cell>
        </row>
        <row r="564">
          <cell r="B564" t="str">
            <v>541449012700130935</v>
          </cell>
          <cell r="L564" t="str">
            <v>T2A</v>
          </cell>
          <cell r="M564">
            <v>1</v>
          </cell>
          <cell r="O564" t="str">
            <v>T2A</v>
          </cell>
        </row>
        <row r="565">
          <cell r="B565" t="str">
            <v>541449011000037364</v>
          </cell>
          <cell r="L565" t="str">
            <v>T3A</v>
          </cell>
          <cell r="M565">
            <v>1</v>
          </cell>
          <cell r="O565" t="str">
            <v>T3A</v>
          </cell>
        </row>
        <row r="566">
          <cell r="B566" t="str">
            <v>541449012700130959</v>
          </cell>
          <cell r="L566" t="str">
            <v>T2A</v>
          </cell>
          <cell r="M566">
            <v>1</v>
          </cell>
          <cell r="O566" t="str">
            <v>T2A</v>
          </cell>
        </row>
        <row r="567">
          <cell r="B567" t="str">
            <v>541449012700130782</v>
          </cell>
          <cell r="L567" t="str">
            <v>T2A</v>
          </cell>
          <cell r="M567">
            <v>1</v>
          </cell>
          <cell r="O567" t="str">
            <v>T2A</v>
          </cell>
        </row>
        <row r="568">
          <cell r="B568" t="str">
            <v>541449012700130904</v>
          </cell>
          <cell r="L568" t="str">
            <v>T2A</v>
          </cell>
          <cell r="M568">
            <v>1</v>
          </cell>
          <cell r="O568" t="str">
            <v>T2A</v>
          </cell>
        </row>
        <row r="569">
          <cell r="B569" t="str">
            <v>541449060004753862</v>
          </cell>
          <cell r="L569" t="str">
            <v>T2A</v>
          </cell>
          <cell r="M569">
            <v>1</v>
          </cell>
          <cell r="O569" t="str">
            <v>T2A</v>
          </cell>
        </row>
        <row r="570">
          <cell r="B570" t="str">
            <v>541449011000037296</v>
          </cell>
          <cell r="L570" t="str">
            <v>T3A</v>
          </cell>
          <cell r="M570">
            <v>1</v>
          </cell>
          <cell r="O570" t="str">
            <v>T3A</v>
          </cell>
        </row>
        <row r="571">
          <cell r="B571" t="str">
            <v>541449012000002574</v>
          </cell>
          <cell r="L571" t="str">
            <v>T3A</v>
          </cell>
          <cell r="M571">
            <v>1</v>
          </cell>
          <cell r="O571" t="str">
            <v>T3A</v>
          </cell>
        </row>
        <row r="572">
          <cell r="B572" t="str">
            <v>541449012700229905</v>
          </cell>
          <cell r="L572" t="str">
            <v>T3A</v>
          </cell>
          <cell r="M572">
            <v>1</v>
          </cell>
          <cell r="O572" t="str">
            <v>T3A</v>
          </cell>
        </row>
        <row r="573">
          <cell r="B573" t="str">
            <v>541449012700130881</v>
          </cell>
          <cell r="L573" t="str">
            <v>T2A</v>
          </cell>
          <cell r="M573">
            <v>1</v>
          </cell>
          <cell r="O573" t="str">
            <v>T2A</v>
          </cell>
        </row>
        <row r="574">
          <cell r="B574" t="str">
            <v>541449011000114041</v>
          </cell>
          <cell r="L574" t="str">
            <v>T3A</v>
          </cell>
          <cell r="M574">
            <v>1</v>
          </cell>
          <cell r="O574" t="str">
            <v>T3A</v>
          </cell>
        </row>
        <row r="575">
          <cell r="B575" t="str">
            <v>541449011000037302</v>
          </cell>
          <cell r="L575" t="str">
            <v>T3A</v>
          </cell>
          <cell r="M575">
            <v>1</v>
          </cell>
          <cell r="O575" t="str">
            <v>T3A</v>
          </cell>
        </row>
        <row r="576">
          <cell r="B576" t="str">
            <v>541449012700131017</v>
          </cell>
          <cell r="L576" t="str">
            <v>T2A</v>
          </cell>
          <cell r="M576">
            <v>1</v>
          </cell>
          <cell r="O576" t="str">
            <v>T2A</v>
          </cell>
        </row>
        <row r="577">
          <cell r="B577" t="str">
            <v>541449012700129694</v>
          </cell>
          <cell r="L577" t="str">
            <v>T2A</v>
          </cell>
          <cell r="M577">
            <v>1</v>
          </cell>
          <cell r="O577" t="str">
            <v>T2A</v>
          </cell>
        </row>
        <row r="578">
          <cell r="B578" t="str">
            <v>541449012700130973</v>
          </cell>
          <cell r="L578" t="str">
            <v>T2A</v>
          </cell>
          <cell r="M578">
            <v>1</v>
          </cell>
          <cell r="O578" t="str">
            <v>T2A</v>
          </cell>
        </row>
        <row r="579">
          <cell r="B579" t="str">
            <v>541449012700113402</v>
          </cell>
          <cell r="L579" t="str">
            <v>T2A</v>
          </cell>
          <cell r="M579">
            <v>1</v>
          </cell>
          <cell r="O579" t="str">
            <v>T2A</v>
          </cell>
        </row>
        <row r="580">
          <cell r="B580" t="str">
            <v>541449011000037173</v>
          </cell>
          <cell r="L580" t="str">
            <v>T3A</v>
          </cell>
          <cell r="M580">
            <v>1</v>
          </cell>
          <cell r="O580" t="str">
            <v>T3A</v>
          </cell>
        </row>
        <row r="581">
          <cell r="B581" t="str">
            <v>541449020714568767</v>
          </cell>
          <cell r="L581" t="str">
            <v>T2A</v>
          </cell>
          <cell r="M581">
            <v>1</v>
          </cell>
          <cell r="O581" t="str">
            <v>T2A</v>
          </cell>
        </row>
        <row r="582">
          <cell r="B582" t="str">
            <v>541449060009418537</v>
          </cell>
          <cell r="L582" t="str">
            <v/>
          </cell>
          <cell r="M582">
            <v>1</v>
          </cell>
          <cell r="O582" t="str">
            <v/>
          </cell>
        </row>
        <row r="583">
          <cell r="B583" t="str">
            <v>541449012700132953</v>
          </cell>
          <cell r="L583" t="str">
            <v>T1A</v>
          </cell>
          <cell r="M583">
            <v>1</v>
          </cell>
          <cell r="O583" t="str">
            <v>T1A</v>
          </cell>
        </row>
        <row r="584">
          <cell r="B584" t="str">
            <v>541449012700124163</v>
          </cell>
          <cell r="L584" t="str">
            <v>T2A</v>
          </cell>
          <cell r="M584">
            <v>1</v>
          </cell>
          <cell r="O584" t="str">
            <v>T2A</v>
          </cell>
        </row>
        <row r="585">
          <cell r="B585" t="str">
            <v>541449011000037586</v>
          </cell>
          <cell r="L585" t="str">
            <v>T3A</v>
          </cell>
          <cell r="M585">
            <v>1</v>
          </cell>
          <cell r="O585" t="str">
            <v>T3A</v>
          </cell>
        </row>
        <row r="586">
          <cell r="B586" t="str">
            <v>541449012000002598</v>
          </cell>
          <cell r="L586" t="str">
            <v>T2A</v>
          </cell>
          <cell r="M586">
            <v>1</v>
          </cell>
          <cell r="O586" t="str">
            <v>T2A</v>
          </cell>
        </row>
        <row r="587">
          <cell r="B587" t="str">
            <v>541449011000037548</v>
          </cell>
          <cell r="L587" t="str">
            <v>T3A</v>
          </cell>
          <cell r="M587">
            <v>1</v>
          </cell>
          <cell r="O587" t="str">
            <v>T3A</v>
          </cell>
        </row>
        <row r="588">
          <cell r="B588" t="str">
            <v>541449012700123272</v>
          </cell>
          <cell r="L588" t="str">
            <v>T1A</v>
          </cell>
          <cell r="M588">
            <v>1</v>
          </cell>
          <cell r="O588" t="str">
            <v>T1A</v>
          </cell>
        </row>
        <row r="589">
          <cell r="B589" t="str">
            <v>541449011000037524</v>
          </cell>
          <cell r="L589" t="str">
            <v>T3A</v>
          </cell>
          <cell r="M589">
            <v>1</v>
          </cell>
          <cell r="O589" t="str">
            <v>T3A</v>
          </cell>
        </row>
        <row r="590">
          <cell r="B590" t="str">
            <v>541449012000002536</v>
          </cell>
          <cell r="L590" t="str">
            <v>T3A</v>
          </cell>
          <cell r="M590">
            <v>1</v>
          </cell>
          <cell r="O590" t="str">
            <v>T3A</v>
          </cell>
        </row>
        <row r="591">
          <cell r="B591" t="str">
            <v>541449011000037562</v>
          </cell>
          <cell r="L591" t="str">
            <v>T3A</v>
          </cell>
          <cell r="M591">
            <v>1</v>
          </cell>
          <cell r="O591" t="str">
            <v>T3A</v>
          </cell>
        </row>
        <row r="592">
          <cell r="B592" t="str">
            <v>541449012000002581</v>
          </cell>
          <cell r="L592" t="str">
            <v>T3A</v>
          </cell>
          <cell r="M592">
            <v>1</v>
          </cell>
          <cell r="O592" t="str">
            <v>T3A</v>
          </cell>
        </row>
        <row r="593">
          <cell r="B593" t="str">
            <v>541449012700131000</v>
          </cell>
          <cell r="L593" t="str">
            <v>T2A</v>
          </cell>
          <cell r="M593">
            <v>1</v>
          </cell>
          <cell r="O593" t="str">
            <v>T2A</v>
          </cell>
        </row>
        <row r="594">
          <cell r="B594" t="str">
            <v>541449012700162882</v>
          </cell>
          <cell r="L594" t="str">
            <v>T2A</v>
          </cell>
          <cell r="M594">
            <v>1</v>
          </cell>
          <cell r="O594" t="str">
            <v>T2A</v>
          </cell>
        </row>
        <row r="595">
          <cell r="B595" t="str">
            <v>541449011000037623</v>
          </cell>
          <cell r="L595" t="str">
            <v>T3A</v>
          </cell>
          <cell r="M595">
            <v>1</v>
          </cell>
          <cell r="O595" t="str">
            <v>T3A</v>
          </cell>
        </row>
        <row r="596">
          <cell r="B596" t="str">
            <v>541449012700131031</v>
          </cell>
          <cell r="L596" t="str">
            <v>T2A</v>
          </cell>
          <cell r="M596">
            <v>1</v>
          </cell>
          <cell r="O596" t="str">
            <v>T2A</v>
          </cell>
        </row>
        <row r="597">
          <cell r="B597" t="str">
            <v>541449011000037647</v>
          </cell>
          <cell r="L597" t="str">
            <v>T3A</v>
          </cell>
          <cell r="M597">
            <v>1</v>
          </cell>
          <cell r="O597" t="str">
            <v>T3A</v>
          </cell>
        </row>
        <row r="598">
          <cell r="B598" t="str">
            <v>541449012700131024</v>
          </cell>
          <cell r="L598" t="str">
            <v>T2A</v>
          </cell>
          <cell r="M598">
            <v>1</v>
          </cell>
          <cell r="O598" t="str">
            <v>T2A</v>
          </cell>
        </row>
        <row r="599">
          <cell r="B599" t="str">
            <v>541449020707479315</v>
          </cell>
          <cell r="L599" t="str">
            <v>T2A</v>
          </cell>
          <cell r="M599">
            <v>1</v>
          </cell>
          <cell r="O599" t="str">
            <v>T2A</v>
          </cell>
        </row>
        <row r="600">
          <cell r="B600" t="str">
            <v>541449012000002994</v>
          </cell>
          <cell r="L600" t="str">
            <v>T1A</v>
          </cell>
          <cell r="M600">
            <v>1</v>
          </cell>
          <cell r="O600" t="str">
            <v>T3A</v>
          </cell>
        </row>
        <row r="601">
          <cell r="B601" t="str">
            <v>541449012700235319</v>
          </cell>
          <cell r="L601" t="str">
            <v>T1A</v>
          </cell>
          <cell r="M601">
            <v>1</v>
          </cell>
          <cell r="O601" t="str">
            <v>T1A</v>
          </cell>
        </row>
        <row r="602">
          <cell r="B602" t="str">
            <v>541449020708100263</v>
          </cell>
          <cell r="L602" t="str">
            <v>T2A</v>
          </cell>
          <cell r="M602">
            <v>1</v>
          </cell>
          <cell r="O602" t="str">
            <v>T2A</v>
          </cell>
        </row>
        <row r="603">
          <cell r="B603" t="str">
            <v>541449012700134858</v>
          </cell>
          <cell r="L603" t="str">
            <v>T2A</v>
          </cell>
          <cell r="M603">
            <v>1</v>
          </cell>
          <cell r="O603" t="str">
            <v>T2A</v>
          </cell>
        </row>
        <row r="604">
          <cell r="B604" t="str">
            <v>541449012700224764</v>
          </cell>
          <cell r="L604" t="str">
            <v>T2A</v>
          </cell>
          <cell r="M604">
            <v>1</v>
          </cell>
          <cell r="O604" t="str">
            <v>T2A</v>
          </cell>
        </row>
        <row r="605">
          <cell r="B605" t="str">
            <v>541449012000003045</v>
          </cell>
          <cell r="L605" t="str">
            <v>T2A</v>
          </cell>
          <cell r="M605">
            <v>1</v>
          </cell>
          <cell r="O605" t="str">
            <v>T2A</v>
          </cell>
        </row>
        <row r="606">
          <cell r="B606" t="str">
            <v>541449060005004550</v>
          </cell>
          <cell r="L606" t="str">
            <v>T3A</v>
          </cell>
          <cell r="M606">
            <v>1</v>
          </cell>
          <cell r="O606" t="str">
            <v>T2A</v>
          </cell>
        </row>
        <row r="607">
          <cell r="B607" t="str">
            <v>541449011700000408</v>
          </cell>
          <cell r="L607" t="str">
            <v>T4B</v>
          </cell>
          <cell r="M607">
            <v>1</v>
          </cell>
          <cell r="O607" t="str">
            <v>T3A</v>
          </cell>
        </row>
        <row r="608">
          <cell r="B608" t="str">
            <v>541449012700133592</v>
          </cell>
          <cell r="L608" t="str">
            <v>T2A</v>
          </cell>
          <cell r="M608">
            <v>1</v>
          </cell>
          <cell r="O608" t="str">
            <v>T2A</v>
          </cell>
        </row>
        <row r="609">
          <cell r="B609" t="str">
            <v>541449012700133530</v>
          </cell>
          <cell r="L609" t="str">
            <v>T2A</v>
          </cell>
          <cell r="M609">
            <v>1</v>
          </cell>
          <cell r="O609" t="str">
            <v>T2A</v>
          </cell>
        </row>
        <row r="610">
          <cell r="B610" t="str">
            <v>541449012700133547</v>
          </cell>
          <cell r="L610" t="str">
            <v>T2A</v>
          </cell>
          <cell r="M610">
            <v>1</v>
          </cell>
          <cell r="O610" t="str">
            <v>T2A</v>
          </cell>
        </row>
        <row r="611">
          <cell r="B611" t="str">
            <v>541449012700116977</v>
          </cell>
          <cell r="L611" t="str">
            <v>T2A</v>
          </cell>
          <cell r="M611">
            <v>1</v>
          </cell>
          <cell r="O611" t="str">
            <v>T2A</v>
          </cell>
        </row>
        <row r="612">
          <cell r="B612" t="str">
            <v>541449012000000723</v>
          </cell>
          <cell r="L612" t="str">
            <v>T3A</v>
          </cell>
          <cell r="M612">
            <v>1</v>
          </cell>
          <cell r="O612" t="str">
            <v>T3A</v>
          </cell>
        </row>
        <row r="613">
          <cell r="B613" t="str">
            <v>541449060001506409</v>
          </cell>
          <cell r="L613" t="str">
            <v>T3A</v>
          </cell>
          <cell r="M613">
            <v>1</v>
          </cell>
          <cell r="O613" t="str">
            <v>T3A</v>
          </cell>
        </row>
        <row r="614">
          <cell r="B614" t="str">
            <v>541449012700133400</v>
          </cell>
          <cell r="L614" t="str">
            <v>T2A</v>
          </cell>
          <cell r="M614">
            <v>1</v>
          </cell>
          <cell r="O614" t="str">
            <v>T2A</v>
          </cell>
        </row>
        <row r="615">
          <cell r="B615" t="str">
            <v>541449012700133554</v>
          </cell>
          <cell r="L615" t="str">
            <v>T1A</v>
          </cell>
          <cell r="M615">
            <v>1</v>
          </cell>
          <cell r="O615" t="str">
            <v>T1A</v>
          </cell>
        </row>
        <row r="616">
          <cell r="B616" t="str">
            <v>541449012700113785</v>
          </cell>
          <cell r="L616" t="str">
            <v>T2A</v>
          </cell>
          <cell r="M616">
            <v>1</v>
          </cell>
          <cell r="O616" t="str">
            <v>T2A</v>
          </cell>
        </row>
        <row r="617">
          <cell r="B617" t="str">
            <v>541449020713600062</v>
          </cell>
          <cell r="L617" t="str">
            <v>T2A</v>
          </cell>
          <cell r="M617">
            <v>1</v>
          </cell>
          <cell r="O617" t="str">
            <v>T2A</v>
          </cell>
        </row>
        <row r="618">
          <cell r="B618" t="str">
            <v>541449012700131574</v>
          </cell>
          <cell r="L618" t="str">
            <v>T2A</v>
          </cell>
          <cell r="M618">
            <v>1</v>
          </cell>
          <cell r="O618" t="str">
            <v>T2A</v>
          </cell>
        </row>
        <row r="619">
          <cell r="B619" t="str">
            <v>541449012700131567</v>
          </cell>
          <cell r="L619" t="str">
            <v>T2A</v>
          </cell>
          <cell r="M619">
            <v>1</v>
          </cell>
          <cell r="O619" t="str">
            <v>T2A</v>
          </cell>
        </row>
        <row r="620">
          <cell r="B620" t="str">
            <v>541449060001920113</v>
          </cell>
          <cell r="L620" t="str">
            <v>T3A</v>
          </cell>
          <cell r="M620">
            <v>1</v>
          </cell>
          <cell r="O620" t="str">
            <v>T2A</v>
          </cell>
        </row>
        <row r="621">
          <cell r="B621" t="str">
            <v>541449012700154665</v>
          </cell>
          <cell r="L621" t="str">
            <v>T1A</v>
          </cell>
          <cell r="M621">
            <v>1</v>
          </cell>
          <cell r="O621" t="str">
            <v>T1A</v>
          </cell>
        </row>
        <row r="622">
          <cell r="B622" t="str">
            <v>541449012700131703</v>
          </cell>
          <cell r="L622" t="str">
            <v>T1A</v>
          </cell>
          <cell r="M622">
            <v>1</v>
          </cell>
          <cell r="O622" t="str">
            <v>T1A</v>
          </cell>
        </row>
        <row r="623">
          <cell r="B623" t="str">
            <v>541449012700117073</v>
          </cell>
          <cell r="L623" t="str">
            <v>T1A</v>
          </cell>
          <cell r="M623">
            <v>1</v>
          </cell>
          <cell r="O623" t="str">
            <v>T1A</v>
          </cell>
        </row>
        <row r="624">
          <cell r="B624" t="str">
            <v>541449012700113648</v>
          </cell>
          <cell r="L624" t="str">
            <v>T2A</v>
          </cell>
          <cell r="M624">
            <v>1</v>
          </cell>
          <cell r="O624" t="str">
            <v>T2A</v>
          </cell>
        </row>
        <row r="625">
          <cell r="B625" t="str">
            <v>541449012700131727</v>
          </cell>
          <cell r="L625" t="str">
            <v>T2A</v>
          </cell>
          <cell r="M625">
            <v>1</v>
          </cell>
          <cell r="O625" t="str">
            <v>T2A</v>
          </cell>
        </row>
        <row r="626">
          <cell r="B626" t="str">
            <v>541449012700149098</v>
          </cell>
          <cell r="L626" t="str">
            <v>T2A</v>
          </cell>
          <cell r="M626">
            <v>1</v>
          </cell>
          <cell r="O626" t="str">
            <v>T2A</v>
          </cell>
        </row>
        <row r="627">
          <cell r="B627" t="str">
            <v>541449012700131635</v>
          </cell>
          <cell r="L627" t="str">
            <v>T2A</v>
          </cell>
          <cell r="M627">
            <v>1</v>
          </cell>
          <cell r="O627" t="str">
            <v>T2A</v>
          </cell>
        </row>
        <row r="628">
          <cell r="B628" t="str">
            <v>541449020715389040</v>
          </cell>
          <cell r="L628" t="str">
            <v>T2A</v>
          </cell>
          <cell r="M628">
            <v>1</v>
          </cell>
          <cell r="O628" t="str">
            <v>T2A</v>
          </cell>
        </row>
        <row r="629">
          <cell r="B629" t="str">
            <v>541449012700135251</v>
          </cell>
          <cell r="L629" t="str">
            <v>T2A</v>
          </cell>
          <cell r="M629">
            <v>1</v>
          </cell>
          <cell r="O629" t="str">
            <v>T2A</v>
          </cell>
        </row>
        <row r="630">
          <cell r="B630" t="str">
            <v>541449012700148220</v>
          </cell>
          <cell r="L630" t="str">
            <v>T2A</v>
          </cell>
          <cell r="M630">
            <v>1</v>
          </cell>
          <cell r="O630" t="str">
            <v>T2A</v>
          </cell>
        </row>
        <row r="631">
          <cell r="B631" t="str">
            <v>541449020715327899</v>
          </cell>
          <cell r="L631" t="str">
            <v>T2A</v>
          </cell>
          <cell r="M631">
            <v>1</v>
          </cell>
          <cell r="O631" t="str">
            <v>T2A</v>
          </cell>
        </row>
        <row r="632">
          <cell r="B632" t="str">
            <v>541449012700131697</v>
          </cell>
          <cell r="L632" t="str">
            <v>T2A</v>
          </cell>
          <cell r="M632">
            <v>1</v>
          </cell>
          <cell r="O632" t="str">
            <v>T2A</v>
          </cell>
        </row>
        <row r="633">
          <cell r="B633" t="str">
            <v>541449012700131680</v>
          </cell>
          <cell r="L633" t="str">
            <v>T2A</v>
          </cell>
          <cell r="M633">
            <v>1</v>
          </cell>
          <cell r="O633" t="str">
            <v>T2A</v>
          </cell>
        </row>
        <row r="634">
          <cell r="B634" t="str">
            <v>541449012700117042</v>
          </cell>
          <cell r="L634" t="str">
            <v>T2A</v>
          </cell>
          <cell r="M634">
            <v>1</v>
          </cell>
          <cell r="O634" t="str">
            <v>T2A</v>
          </cell>
        </row>
        <row r="635">
          <cell r="B635" t="str">
            <v>541449012700131581</v>
          </cell>
          <cell r="L635" t="str">
            <v>T2A</v>
          </cell>
          <cell r="M635">
            <v>1</v>
          </cell>
          <cell r="O635" t="str">
            <v>T2A</v>
          </cell>
        </row>
        <row r="636">
          <cell r="B636" t="str">
            <v>541449012000003953</v>
          </cell>
          <cell r="L636" t="str">
            <v>T2A</v>
          </cell>
          <cell r="M636">
            <v>1</v>
          </cell>
          <cell r="O636" t="str">
            <v>T2A</v>
          </cell>
        </row>
        <row r="637">
          <cell r="B637" t="str">
            <v>541449012700134230</v>
          </cell>
          <cell r="L637" t="str">
            <v>T2A</v>
          </cell>
          <cell r="M637">
            <v>1</v>
          </cell>
          <cell r="O637" t="str">
            <v>T2A</v>
          </cell>
        </row>
        <row r="638">
          <cell r="B638" t="str">
            <v>541449012700131666</v>
          </cell>
          <cell r="L638" t="str">
            <v>T2A</v>
          </cell>
          <cell r="M638">
            <v>1</v>
          </cell>
          <cell r="O638" t="str">
            <v>T2A</v>
          </cell>
        </row>
        <row r="639">
          <cell r="B639" t="str">
            <v>541449012700131710</v>
          </cell>
          <cell r="L639" t="str">
            <v>T2A</v>
          </cell>
          <cell r="M639">
            <v>1</v>
          </cell>
          <cell r="O639" t="str">
            <v>T2A</v>
          </cell>
        </row>
        <row r="640">
          <cell r="B640" t="str">
            <v>541449012700133585</v>
          </cell>
          <cell r="L640" t="str">
            <v>T2A</v>
          </cell>
          <cell r="M640">
            <v>1</v>
          </cell>
          <cell r="O640" t="str">
            <v>T2A</v>
          </cell>
        </row>
        <row r="641">
          <cell r="B641" t="str">
            <v>541449012700131673</v>
          </cell>
          <cell r="L641" t="str">
            <v>T2A</v>
          </cell>
          <cell r="M641">
            <v>1</v>
          </cell>
          <cell r="O641" t="str">
            <v>T2A</v>
          </cell>
        </row>
        <row r="642">
          <cell r="B642" t="str">
            <v>541449012700131604</v>
          </cell>
          <cell r="L642" t="str">
            <v>T2A</v>
          </cell>
          <cell r="M642">
            <v>1</v>
          </cell>
          <cell r="O642" t="str">
            <v>T3A</v>
          </cell>
        </row>
        <row r="643">
          <cell r="B643" t="str">
            <v>541449012700215380</v>
          </cell>
          <cell r="L643" t="str">
            <v>T3A</v>
          </cell>
          <cell r="M643">
            <v>1</v>
          </cell>
          <cell r="O643" t="str">
            <v>T3A</v>
          </cell>
        </row>
        <row r="644">
          <cell r="B644" t="str">
            <v>541449012000002673</v>
          </cell>
          <cell r="L644" t="str">
            <v>T3A</v>
          </cell>
          <cell r="M644">
            <v>1</v>
          </cell>
          <cell r="O644" t="str">
            <v>T2A</v>
          </cell>
        </row>
        <row r="645">
          <cell r="B645" t="str">
            <v>541449012700131598</v>
          </cell>
          <cell r="L645" t="str">
            <v>T3A</v>
          </cell>
          <cell r="M645">
            <v>1</v>
          </cell>
          <cell r="O645" t="str">
            <v>T2A</v>
          </cell>
        </row>
        <row r="646">
          <cell r="B646" t="str">
            <v>541449012000003991</v>
          </cell>
          <cell r="L646" t="str">
            <v>T3A</v>
          </cell>
          <cell r="M646">
            <v>1</v>
          </cell>
          <cell r="O646" t="str">
            <v>T3A</v>
          </cell>
        </row>
        <row r="647">
          <cell r="B647" t="str">
            <v>541449012000002680</v>
          </cell>
          <cell r="L647" t="str">
            <v>T3A</v>
          </cell>
          <cell r="M647">
            <v>1</v>
          </cell>
          <cell r="O647" t="str">
            <v>T3A</v>
          </cell>
        </row>
        <row r="648">
          <cell r="B648" t="str">
            <v>541449011000038163</v>
          </cell>
          <cell r="L648" t="str">
            <v>T3A</v>
          </cell>
          <cell r="M648">
            <v>1</v>
          </cell>
          <cell r="O648" t="str">
            <v>T3A</v>
          </cell>
        </row>
        <row r="649">
          <cell r="B649" t="str">
            <v>541449011000038118</v>
          </cell>
          <cell r="L649" t="str">
            <v>T3A</v>
          </cell>
          <cell r="M649">
            <v>1</v>
          </cell>
          <cell r="O649" t="str">
            <v>T3A</v>
          </cell>
        </row>
        <row r="650">
          <cell r="B650" t="str">
            <v>541449011000038392</v>
          </cell>
          <cell r="L650" t="str">
            <v>T3A</v>
          </cell>
          <cell r="M650">
            <v>1</v>
          </cell>
          <cell r="O650" t="str">
            <v>T3A</v>
          </cell>
        </row>
        <row r="651">
          <cell r="B651" t="str">
            <v>541449020715501367</v>
          </cell>
          <cell r="L651" t="str">
            <v>T1A</v>
          </cell>
          <cell r="M651">
            <v>1</v>
          </cell>
          <cell r="O651" t="str">
            <v>T1A</v>
          </cell>
        </row>
        <row r="652">
          <cell r="B652" t="str">
            <v>541449020715501398</v>
          </cell>
          <cell r="L652" t="str">
            <v>T1A</v>
          </cell>
          <cell r="M652">
            <v>1</v>
          </cell>
          <cell r="O652" t="str">
            <v>T1A</v>
          </cell>
        </row>
        <row r="653">
          <cell r="B653" t="str">
            <v>541449012700131826</v>
          </cell>
          <cell r="L653" t="str">
            <v>T1A</v>
          </cell>
          <cell r="M653">
            <v>1</v>
          </cell>
          <cell r="O653" t="str">
            <v>T1A</v>
          </cell>
        </row>
        <row r="654">
          <cell r="B654" t="str">
            <v>541449020708412984</v>
          </cell>
          <cell r="L654" t="str">
            <v>T1A</v>
          </cell>
          <cell r="M654">
            <v>1</v>
          </cell>
          <cell r="O654" t="str">
            <v>T1A</v>
          </cell>
        </row>
        <row r="655">
          <cell r="B655" t="str">
            <v>541449012700134773</v>
          </cell>
          <cell r="L655" t="str">
            <v>T2A</v>
          </cell>
          <cell r="M655">
            <v>1</v>
          </cell>
          <cell r="O655" t="str">
            <v>T2A</v>
          </cell>
        </row>
        <row r="656">
          <cell r="B656" t="str">
            <v>541449012700212143</v>
          </cell>
          <cell r="L656" t="str">
            <v>T2A</v>
          </cell>
          <cell r="M656">
            <v>1</v>
          </cell>
          <cell r="O656" t="str">
            <v>T2A</v>
          </cell>
        </row>
        <row r="657">
          <cell r="B657" t="str">
            <v>541449012700128314</v>
          </cell>
          <cell r="L657" t="str">
            <v>T2A</v>
          </cell>
          <cell r="M657">
            <v>1</v>
          </cell>
          <cell r="O657" t="str">
            <v>T2A</v>
          </cell>
        </row>
        <row r="658">
          <cell r="B658" t="str">
            <v>541449060004519703</v>
          </cell>
          <cell r="L658" t="str">
            <v>T2A</v>
          </cell>
          <cell r="M658">
            <v>1</v>
          </cell>
          <cell r="O658" t="str">
            <v>T2A</v>
          </cell>
        </row>
        <row r="659">
          <cell r="B659" t="str">
            <v>541449011000038767</v>
          </cell>
          <cell r="L659" t="str">
            <v>T2A</v>
          </cell>
          <cell r="M659">
            <v>1</v>
          </cell>
          <cell r="O659" t="str">
            <v>T3A</v>
          </cell>
        </row>
        <row r="660">
          <cell r="B660" t="str">
            <v>541449012700131864</v>
          </cell>
          <cell r="L660" t="str">
            <v>T2A</v>
          </cell>
          <cell r="M660">
            <v>1</v>
          </cell>
          <cell r="O660" t="str">
            <v>T2A</v>
          </cell>
        </row>
        <row r="661">
          <cell r="B661" t="str">
            <v>541449012700131796</v>
          </cell>
          <cell r="L661" t="str">
            <v>T2A</v>
          </cell>
          <cell r="M661">
            <v>1</v>
          </cell>
          <cell r="O661" t="str">
            <v>T2A</v>
          </cell>
        </row>
        <row r="662">
          <cell r="B662" t="str">
            <v>541449012700198133</v>
          </cell>
          <cell r="L662" t="str">
            <v>T2A</v>
          </cell>
          <cell r="M662">
            <v>1</v>
          </cell>
          <cell r="O662" t="str">
            <v>T2A</v>
          </cell>
        </row>
        <row r="663">
          <cell r="B663" t="str">
            <v>541449012700198119</v>
          </cell>
          <cell r="L663" t="str">
            <v>T2A</v>
          </cell>
          <cell r="M663">
            <v>1</v>
          </cell>
          <cell r="O663" t="str">
            <v>T2A</v>
          </cell>
        </row>
        <row r="664">
          <cell r="B664" t="str">
            <v>541449012000025726</v>
          </cell>
          <cell r="L664" t="str">
            <v>T2A</v>
          </cell>
          <cell r="M664">
            <v>1</v>
          </cell>
          <cell r="O664" t="str">
            <v>T2A</v>
          </cell>
        </row>
        <row r="665">
          <cell r="B665" t="str">
            <v>541449012700131840</v>
          </cell>
          <cell r="L665" t="str">
            <v>T3A</v>
          </cell>
          <cell r="M665">
            <v>1</v>
          </cell>
          <cell r="O665" t="str">
            <v>T3A</v>
          </cell>
        </row>
        <row r="666">
          <cell r="B666" t="str">
            <v>541449012700140163</v>
          </cell>
          <cell r="L666" t="str">
            <v>T3A</v>
          </cell>
          <cell r="M666">
            <v>1</v>
          </cell>
          <cell r="O666" t="str">
            <v>T3A</v>
          </cell>
        </row>
        <row r="667">
          <cell r="B667" t="str">
            <v>541449011000038781</v>
          </cell>
          <cell r="L667" t="str">
            <v>T3A</v>
          </cell>
          <cell r="M667">
            <v>1</v>
          </cell>
          <cell r="O667" t="str">
            <v>T3A</v>
          </cell>
        </row>
        <row r="668">
          <cell r="B668" t="str">
            <v>541449011000039054</v>
          </cell>
          <cell r="L668" t="str">
            <v>T3A</v>
          </cell>
          <cell r="M668">
            <v>1</v>
          </cell>
          <cell r="O668" t="str">
            <v>T3A</v>
          </cell>
        </row>
        <row r="669">
          <cell r="B669" t="str">
            <v>541449011000038866</v>
          </cell>
          <cell r="L669" t="str">
            <v>T3A</v>
          </cell>
          <cell r="M669">
            <v>1</v>
          </cell>
          <cell r="O669" t="str">
            <v>T3A</v>
          </cell>
        </row>
        <row r="670">
          <cell r="B670" t="str">
            <v>541449011000038774</v>
          </cell>
          <cell r="L670" t="str">
            <v>T3A</v>
          </cell>
          <cell r="M670">
            <v>1</v>
          </cell>
          <cell r="O670" t="str">
            <v>T3A</v>
          </cell>
        </row>
        <row r="671">
          <cell r="B671" t="str">
            <v>541449011000039023</v>
          </cell>
          <cell r="L671" t="str">
            <v>T3A</v>
          </cell>
          <cell r="M671">
            <v>1</v>
          </cell>
          <cell r="O671" t="str">
            <v>T3A</v>
          </cell>
        </row>
        <row r="672">
          <cell r="B672" t="str">
            <v>541449012700212990</v>
          </cell>
          <cell r="L672" t="str">
            <v>T1A</v>
          </cell>
          <cell r="M672">
            <v>1</v>
          </cell>
          <cell r="O672" t="str">
            <v>T2A</v>
          </cell>
        </row>
        <row r="673">
          <cell r="B673" t="str">
            <v>541449012700212136</v>
          </cell>
          <cell r="L673" t="str">
            <v>T1A</v>
          </cell>
          <cell r="M673">
            <v>1</v>
          </cell>
          <cell r="O673" t="str">
            <v>T2A</v>
          </cell>
        </row>
        <row r="674">
          <cell r="B674" t="str">
            <v>541449011700002365</v>
          </cell>
          <cell r="L674" t="str">
            <v>T1A</v>
          </cell>
          <cell r="M674">
            <v>1</v>
          </cell>
          <cell r="O674" t="str">
            <v>T1A</v>
          </cell>
        </row>
        <row r="675">
          <cell r="B675" t="str">
            <v>541449011700002358</v>
          </cell>
          <cell r="L675" t="str">
            <v>T1A</v>
          </cell>
          <cell r="M675">
            <v>1</v>
          </cell>
          <cell r="O675" t="str">
            <v>T1A</v>
          </cell>
        </row>
        <row r="676">
          <cell r="B676" t="str">
            <v>541449012700131833</v>
          </cell>
          <cell r="L676" t="str">
            <v>T1A</v>
          </cell>
          <cell r="M676">
            <v>1</v>
          </cell>
          <cell r="O676" t="str">
            <v>T1A</v>
          </cell>
        </row>
        <row r="677">
          <cell r="B677" t="str">
            <v>541449060007581394</v>
          </cell>
          <cell r="L677" t="str">
            <v>T2A</v>
          </cell>
          <cell r="M677">
            <v>1</v>
          </cell>
          <cell r="O677" t="str">
            <v>T2A</v>
          </cell>
        </row>
        <row r="678">
          <cell r="B678" t="str">
            <v>541449012700132526</v>
          </cell>
          <cell r="L678" t="str">
            <v>T1A</v>
          </cell>
          <cell r="M678">
            <v>1</v>
          </cell>
          <cell r="O678" t="str">
            <v>T1A</v>
          </cell>
        </row>
        <row r="679">
          <cell r="B679" t="str">
            <v>541449012700132465</v>
          </cell>
          <cell r="L679" t="str">
            <v>T2A</v>
          </cell>
          <cell r="M679">
            <v>1</v>
          </cell>
          <cell r="O679" t="str">
            <v>T2A</v>
          </cell>
        </row>
        <row r="680">
          <cell r="B680" t="str">
            <v>541449060006110328</v>
          </cell>
          <cell r="L680" t="str">
            <v>T2A</v>
          </cell>
          <cell r="M680">
            <v>1</v>
          </cell>
          <cell r="O680" t="str">
            <v>T2A</v>
          </cell>
        </row>
        <row r="681">
          <cell r="B681" t="str">
            <v>541449020708804512</v>
          </cell>
          <cell r="L681" t="str">
            <v>T2A</v>
          </cell>
          <cell r="M681">
            <v>1</v>
          </cell>
          <cell r="O681" t="str">
            <v>T2A</v>
          </cell>
        </row>
        <row r="682">
          <cell r="B682" t="str">
            <v>541449012700132540</v>
          </cell>
          <cell r="L682" t="str">
            <v>T2A</v>
          </cell>
          <cell r="M682">
            <v>1</v>
          </cell>
          <cell r="O682" t="str">
            <v>T2A</v>
          </cell>
        </row>
        <row r="683">
          <cell r="B683" t="str">
            <v>541449060004761324</v>
          </cell>
          <cell r="L683" t="str">
            <v>T2A</v>
          </cell>
          <cell r="M683">
            <v>1</v>
          </cell>
          <cell r="O683" t="str">
            <v>T2A</v>
          </cell>
        </row>
        <row r="684">
          <cell r="B684" t="str">
            <v>541449060004699443</v>
          </cell>
          <cell r="L684" t="str">
            <v>T2A</v>
          </cell>
          <cell r="M684">
            <v>1</v>
          </cell>
          <cell r="O684" t="str">
            <v>T2A</v>
          </cell>
        </row>
        <row r="685">
          <cell r="B685" t="str">
            <v>541449012700132656</v>
          </cell>
          <cell r="L685" t="str">
            <v>T2A</v>
          </cell>
          <cell r="M685">
            <v>1</v>
          </cell>
          <cell r="O685" t="str">
            <v>T2A</v>
          </cell>
        </row>
        <row r="686">
          <cell r="B686" t="str">
            <v>541449020708792444</v>
          </cell>
          <cell r="L686" t="str">
            <v>T2A</v>
          </cell>
          <cell r="M686">
            <v>1</v>
          </cell>
          <cell r="O686" t="str">
            <v>T2A</v>
          </cell>
        </row>
        <row r="687">
          <cell r="B687" t="str">
            <v>541449012700132564</v>
          </cell>
          <cell r="L687" t="str">
            <v>T2A</v>
          </cell>
          <cell r="M687">
            <v>1</v>
          </cell>
          <cell r="O687" t="str">
            <v>T2A</v>
          </cell>
        </row>
        <row r="688">
          <cell r="B688" t="str">
            <v>541449012700132441</v>
          </cell>
          <cell r="L688" t="str">
            <v>T2A</v>
          </cell>
          <cell r="M688">
            <v>1</v>
          </cell>
          <cell r="O688" t="str">
            <v>T2A</v>
          </cell>
        </row>
        <row r="689">
          <cell r="B689" t="str">
            <v>541449012700132601</v>
          </cell>
          <cell r="L689" t="str">
            <v>T2A</v>
          </cell>
          <cell r="M689">
            <v>1</v>
          </cell>
          <cell r="O689" t="str">
            <v>T2A</v>
          </cell>
        </row>
        <row r="690">
          <cell r="B690" t="str">
            <v>541449012700132021</v>
          </cell>
          <cell r="L690" t="str">
            <v>T2A</v>
          </cell>
          <cell r="M690">
            <v>1</v>
          </cell>
          <cell r="O690" t="str">
            <v>T2A</v>
          </cell>
        </row>
        <row r="691">
          <cell r="B691" t="str">
            <v>541449012700230796</v>
          </cell>
          <cell r="L691" t="str">
            <v>T2A</v>
          </cell>
          <cell r="M691">
            <v>1</v>
          </cell>
          <cell r="O691" t="str">
            <v>T2A</v>
          </cell>
        </row>
        <row r="692">
          <cell r="B692" t="str">
            <v>541449012700132588</v>
          </cell>
          <cell r="L692" t="str">
            <v>T2A</v>
          </cell>
          <cell r="M692">
            <v>1</v>
          </cell>
          <cell r="O692" t="str">
            <v>T2A</v>
          </cell>
        </row>
        <row r="693">
          <cell r="B693" t="str">
            <v>541449012700139020</v>
          </cell>
          <cell r="L693" t="str">
            <v>T2A</v>
          </cell>
          <cell r="M693">
            <v>1</v>
          </cell>
          <cell r="O693" t="str">
            <v>T3A</v>
          </cell>
        </row>
        <row r="694">
          <cell r="B694" t="str">
            <v>541449012000002819</v>
          </cell>
          <cell r="L694" t="str">
            <v>T2A</v>
          </cell>
          <cell r="M694">
            <v>1</v>
          </cell>
          <cell r="O694" t="str">
            <v>T2A</v>
          </cell>
        </row>
        <row r="695">
          <cell r="B695" t="str">
            <v>541449012700132472</v>
          </cell>
          <cell r="L695" t="str">
            <v>T3A</v>
          </cell>
          <cell r="M695">
            <v>1</v>
          </cell>
          <cell r="O695" t="str">
            <v>T3A</v>
          </cell>
        </row>
        <row r="696">
          <cell r="B696" t="str">
            <v>541449011000039191</v>
          </cell>
          <cell r="L696" t="str">
            <v>T3A</v>
          </cell>
          <cell r="M696">
            <v>1</v>
          </cell>
          <cell r="O696" t="str">
            <v>T3A</v>
          </cell>
        </row>
        <row r="697">
          <cell r="B697" t="str">
            <v>541449011000075939</v>
          </cell>
          <cell r="L697" t="str">
            <v>T3A</v>
          </cell>
          <cell r="M697">
            <v>1</v>
          </cell>
          <cell r="O697" t="str">
            <v>T3A</v>
          </cell>
        </row>
        <row r="698">
          <cell r="B698" t="str">
            <v>541449012700132625</v>
          </cell>
          <cell r="L698" t="str">
            <v>T3A</v>
          </cell>
          <cell r="M698">
            <v>1</v>
          </cell>
          <cell r="O698" t="str">
            <v>T3A</v>
          </cell>
        </row>
        <row r="699">
          <cell r="B699" t="str">
            <v>541449020708796114</v>
          </cell>
          <cell r="L699" t="str">
            <v>T1A</v>
          </cell>
          <cell r="M699">
            <v>1</v>
          </cell>
          <cell r="O699" t="str">
            <v>T2A</v>
          </cell>
        </row>
        <row r="700">
          <cell r="B700" t="str">
            <v>541449012700132571</v>
          </cell>
          <cell r="L700" t="str">
            <v>T1A</v>
          </cell>
          <cell r="M700">
            <v>1</v>
          </cell>
          <cell r="O700" t="str">
            <v>T1A</v>
          </cell>
        </row>
        <row r="701">
          <cell r="B701" t="str">
            <v>541449060004723575</v>
          </cell>
          <cell r="L701" t="str">
            <v>T2A</v>
          </cell>
          <cell r="M701">
            <v>1</v>
          </cell>
          <cell r="O701" t="str">
            <v>T2A</v>
          </cell>
        </row>
        <row r="702">
          <cell r="B702" t="str">
            <v>541449060005785633</v>
          </cell>
          <cell r="L702" t="str">
            <v>T2A</v>
          </cell>
          <cell r="M702">
            <v>1</v>
          </cell>
          <cell r="O702" t="str">
            <v>T2A</v>
          </cell>
        </row>
        <row r="703">
          <cell r="B703" t="str">
            <v>541449012700232967</v>
          </cell>
          <cell r="L703" t="str">
            <v>T2A</v>
          </cell>
          <cell r="M703">
            <v>1</v>
          </cell>
          <cell r="O703" t="str">
            <v>T2A</v>
          </cell>
        </row>
        <row r="704">
          <cell r="B704" t="str">
            <v>541449012700150230</v>
          </cell>
          <cell r="L704" t="str">
            <v>T2A</v>
          </cell>
          <cell r="M704">
            <v>1</v>
          </cell>
          <cell r="O704" t="str">
            <v>T2A</v>
          </cell>
        </row>
        <row r="705">
          <cell r="B705" t="str">
            <v>541449012700214895</v>
          </cell>
          <cell r="L705" t="str">
            <v>T2A</v>
          </cell>
          <cell r="M705">
            <v>1</v>
          </cell>
          <cell r="O705" t="str">
            <v>T2A</v>
          </cell>
        </row>
        <row r="706">
          <cell r="B706" t="str">
            <v>541449012000002949</v>
          </cell>
          <cell r="L706" t="str">
            <v>T2A</v>
          </cell>
          <cell r="M706">
            <v>1</v>
          </cell>
          <cell r="O706" t="str">
            <v>T2A</v>
          </cell>
        </row>
        <row r="707">
          <cell r="B707" t="str">
            <v>541449012000002376</v>
          </cell>
          <cell r="L707" t="str">
            <v>T3A</v>
          </cell>
          <cell r="M707">
            <v>1</v>
          </cell>
          <cell r="O707" t="str">
            <v>T3A</v>
          </cell>
        </row>
        <row r="708">
          <cell r="B708" t="str">
            <v>541449012000000334</v>
          </cell>
          <cell r="L708" t="str">
            <v>T3A</v>
          </cell>
          <cell r="M708">
            <v>1</v>
          </cell>
          <cell r="O708" t="str">
            <v>T3A</v>
          </cell>
        </row>
        <row r="709">
          <cell r="B709" t="str">
            <v>541449011000048926</v>
          </cell>
          <cell r="L709" t="str">
            <v>T3A</v>
          </cell>
          <cell r="M709">
            <v>1</v>
          </cell>
          <cell r="O709" t="str">
            <v>T3A</v>
          </cell>
        </row>
        <row r="710">
          <cell r="B710" t="str">
            <v>541449060005106780</v>
          </cell>
          <cell r="L710" t="str">
            <v>T3A</v>
          </cell>
          <cell r="M710">
            <v>1</v>
          </cell>
          <cell r="O710" t="str">
            <v>T3A</v>
          </cell>
        </row>
        <row r="711">
          <cell r="B711" t="str">
            <v>541449011000049121</v>
          </cell>
          <cell r="L711" t="str">
            <v>T4B</v>
          </cell>
          <cell r="M711">
            <v>1</v>
          </cell>
          <cell r="O711" t="str">
            <v>T4B</v>
          </cell>
        </row>
        <row r="712">
          <cell r="B712" t="str">
            <v>541449060004561092</v>
          </cell>
          <cell r="L712" t="str">
            <v>T1A</v>
          </cell>
          <cell r="M712">
            <v>1</v>
          </cell>
          <cell r="O712" t="str">
            <v>T2A</v>
          </cell>
        </row>
        <row r="713">
          <cell r="B713" t="str">
            <v>541449012700135169</v>
          </cell>
          <cell r="L713" t="str">
            <v>T2A</v>
          </cell>
          <cell r="M713">
            <v>1</v>
          </cell>
          <cell r="O713" t="str">
            <v>T2A</v>
          </cell>
        </row>
        <row r="714">
          <cell r="B714" t="str">
            <v>541449012000000730</v>
          </cell>
          <cell r="L714" t="str">
            <v>T1A</v>
          </cell>
          <cell r="M714">
            <v>1</v>
          </cell>
          <cell r="O714" t="str">
            <v>T1A</v>
          </cell>
        </row>
        <row r="715">
          <cell r="B715" t="str">
            <v>541449012000002901</v>
          </cell>
          <cell r="L715" t="str">
            <v>T2A</v>
          </cell>
          <cell r="M715">
            <v>1</v>
          </cell>
          <cell r="O715" t="str">
            <v>T2A</v>
          </cell>
        </row>
        <row r="716">
          <cell r="B716" t="str">
            <v>541449012700224658</v>
          </cell>
          <cell r="L716" t="str">
            <v>T2A</v>
          </cell>
          <cell r="M716">
            <v>1</v>
          </cell>
          <cell r="O716" t="str">
            <v>T2A</v>
          </cell>
        </row>
        <row r="717">
          <cell r="B717" t="str">
            <v>541449012700112337</v>
          </cell>
          <cell r="L717" t="str">
            <v>T1A</v>
          </cell>
          <cell r="M717">
            <v>1</v>
          </cell>
          <cell r="O717" t="str">
            <v>T1A</v>
          </cell>
        </row>
        <row r="718">
          <cell r="B718" t="str">
            <v>541449011000040043</v>
          </cell>
          <cell r="L718" t="str">
            <v>T1A</v>
          </cell>
          <cell r="M718">
            <v>1</v>
          </cell>
          <cell r="O718" t="str">
            <v>T1A</v>
          </cell>
        </row>
        <row r="719">
          <cell r="B719" t="str">
            <v>541449011000041354</v>
          </cell>
          <cell r="L719" t="str">
            <v>T1A</v>
          </cell>
          <cell r="M719">
            <v>1</v>
          </cell>
          <cell r="O719" t="str">
            <v>T1A</v>
          </cell>
        </row>
        <row r="720">
          <cell r="B720" t="str">
            <v>541449012700146899</v>
          </cell>
          <cell r="L720" t="str">
            <v>T1A</v>
          </cell>
          <cell r="M720">
            <v>1</v>
          </cell>
          <cell r="O720" t="str">
            <v>T1A</v>
          </cell>
        </row>
        <row r="721">
          <cell r="B721" t="str">
            <v>541449012700112573</v>
          </cell>
          <cell r="L721" t="str">
            <v>T1A</v>
          </cell>
          <cell r="M721">
            <v>1</v>
          </cell>
          <cell r="O721" t="str">
            <v>T1A</v>
          </cell>
        </row>
        <row r="722">
          <cell r="B722" t="str">
            <v>541449012700113273</v>
          </cell>
          <cell r="L722" t="str">
            <v>T1A</v>
          </cell>
          <cell r="M722">
            <v>1</v>
          </cell>
          <cell r="O722" t="str">
            <v>T1A</v>
          </cell>
        </row>
        <row r="723">
          <cell r="B723" t="str">
            <v>541449012700113105</v>
          </cell>
          <cell r="L723" t="str">
            <v>T1A</v>
          </cell>
          <cell r="M723">
            <v>1</v>
          </cell>
          <cell r="O723" t="str">
            <v>T1A</v>
          </cell>
        </row>
        <row r="724">
          <cell r="B724" t="str">
            <v>541449012700133141</v>
          </cell>
          <cell r="L724" t="str">
            <v>T1A</v>
          </cell>
          <cell r="M724">
            <v>1</v>
          </cell>
          <cell r="O724" t="str">
            <v>T1A</v>
          </cell>
        </row>
        <row r="725">
          <cell r="B725" t="str">
            <v>541449012700112986</v>
          </cell>
          <cell r="L725" t="str">
            <v>T1A</v>
          </cell>
          <cell r="M725">
            <v>1</v>
          </cell>
          <cell r="O725" t="str">
            <v>T3A</v>
          </cell>
        </row>
        <row r="726">
          <cell r="B726" t="str">
            <v>541449012700112917</v>
          </cell>
          <cell r="L726" t="str">
            <v>T2A</v>
          </cell>
          <cell r="M726">
            <v>1</v>
          </cell>
          <cell r="O726" t="str">
            <v>T2A</v>
          </cell>
        </row>
        <row r="727">
          <cell r="B727" t="str">
            <v>541449012700115932</v>
          </cell>
          <cell r="L727" t="str">
            <v>T2A</v>
          </cell>
          <cell r="M727">
            <v>1</v>
          </cell>
          <cell r="O727" t="str">
            <v>T2A</v>
          </cell>
        </row>
        <row r="728">
          <cell r="B728" t="str">
            <v>541449012700115949</v>
          </cell>
          <cell r="L728" t="str">
            <v>T2A</v>
          </cell>
          <cell r="M728">
            <v>1</v>
          </cell>
          <cell r="O728" t="str">
            <v>T2A</v>
          </cell>
        </row>
        <row r="729">
          <cell r="B729" t="str">
            <v>541449012700112412</v>
          </cell>
          <cell r="L729" t="str">
            <v>T2A</v>
          </cell>
          <cell r="M729">
            <v>1</v>
          </cell>
          <cell r="O729" t="str">
            <v>T2A</v>
          </cell>
        </row>
        <row r="730">
          <cell r="B730" t="str">
            <v>541449012700113198</v>
          </cell>
          <cell r="L730" t="str">
            <v>T2A</v>
          </cell>
          <cell r="M730">
            <v>1</v>
          </cell>
          <cell r="O730" t="str">
            <v>T2A</v>
          </cell>
        </row>
        <row r="731">
          <cell r="B731" t="str">
            <v>541449012700196191</v>
          </cell>
          <cell r="L731" t="str">
            <v>T2A</v>
          </cell>
          <cell r="M731">
            <v>1</v>
          </cell>
          <cell r="O731" t="str">
            <v>T2A</v>
          </cell>
        </row>
        <row r="732">
          <cell r="B732" t="str">
            <v>541449012700115956</v>
          </cell>
          <cell r="L732" t="str">
            <v>T2A</v>
          </cell>
          <cell r="M732">
            <v>1</v>
          </cell>
          <cell r="O732" t="str">
            <v>T2A</v>
          </cell>
        </row>
        <row r="733">
          <cell r="B733" t="str">
            <v>541449012700112443</v>
          </cell>
          <cell r="L733" t="str">
            <v>T2A</v>
          </cell>
          <cell r="M733">
            <v>1</v>
          </cell>
          <cell r="O733" t="str">
            <v>T2A</v>
          </cell>
        </row>
        <row r="734">
          <cell r="B734" t="str">
            <v>541449012700112481</v>
          </cell>
          <cell r="L734" t="str">
            <v>T2A</v>
          </cell>
          <cell r="M734">
            <v>1</v>
          </cell>
          <cell r="O734" t="str">
            <v>T2A</v>
          </cell>
        </row>
        <row r="735">
          <cell r="B735" t="str">
            <v>541449012700132212</v>
          </cell>
          <cell r="L735" t="str">
            <v>T2A</v>
          </cell>
          <cell r="M735">
            <v>1</v>
          </cell>
          <cell r="O735" t="str">
            <v>T2A</v>
          </cell>
        </row>
        <row r="736">
          <cell r="B736" t="str">
            <v>541449012700112580</v>
          </cell>
          <cell r="L736" t="str">
            <v>T2A</v>
          </cell>
          <cell r="M736">
            <v>1</v>
          </cell>
          <cell r="O736" t="str">
            <v>T2A</v>
          </cell>
        </row>
        <row r="737">
          <cell r="B737" t="str">
            <v>541449012700113341</v>
          </cell>
          <cell r="L737" t="str">
            <v>T2A</v>
          </cell>
          <cell r="M737">
            <v>1</v>
          </cell>
          <cell r="O737" t="str">
            <v>T2A</v>
          </cell>
        </row>
        <row r="738">
          <cell r="B738" t="str">
            <v>541449012700160994</v>
          </cell>
          <cell r="L738" t="str">
            <v>T2A</v>
          </cell>
          <cell r="M738">
            <v>1</v>
          </cell>
          <cell r="O738" t="str">
            <v>T2A</v>
          </cell>
        </row>
        <row r="739">
          <cell r="B739" t="str">
            <v>541449012700113075</v>
          </cell>
          <cell r="L739" t="str">
            <v>T2A</v>
          </cell>
          <cell r="M739">
            <v>1</v>
          </cell>
          <cell r="O739" t="str">
            <v>T2A</v>
          </cell>
        </row>
        <row r="740">
          <cell r="B740" t="str">
            <v>541449012700113419</v>
          </cell>
          <cell r="L740" t="str">
            <v>T2A</v>
          </cell>
          <cell r="M740">
            <v>1</v>
          </cell>
          <cell r="O740" t="str">
            <v>T2A</v>
          </cell>
        </row>
        <row r="741">
          <cell r="B741" t="str">
            <v>541449012700178265</v>
          </cell>
          <cell r="L741" t="str">
            <v>T2A</v>
          </cell>
          <cell r="M741">
            <v>1</v>
          </cell>
          <cell r="O741" t="str">
            <v>T2A</v>
          </cell>
        </row>
        <row r="742">
          <cell r="B742" t="str">
            <v>541449012700132489</v>
          </cell>
          <cell r="L742" t="str">
            <v>T2A</v>
          </cell>
          <cell r="M742">
            <v>1</v>
          </cell>
          <cell r="O742" t="str">
            <v>T2A</v>
          </cell>
        </row>
        <row r="743">
          <cell r="B743" t="str">
            <v>541449012700113020</v>
          </cell>
          <cell r="L743" t="str">
            <v>T2A</v>
          </cell>
          <cell r="M743">
            <v>1</v>
          </cell>
          <cell r="O743" t="str">
            <v>T2A</v>
          </cell>
        </row>
        <row r="744">
          <cell r="B744" t="str">
            <v>541449012700135220</v>
          </cell>
          <cell r="L744" t="str">
            <v>T2A</v>
          </cell>
          <cell r="M744">
            <v>1</v>
          </cell>
          <cell r="O744" t="str">
            <v>T2A</v>
          </cell>
        </row>
        <row r="745">
          <cell r="B745" t="str">
            <v>541449012700112382</v>
          </cell>
          <cell r="L745" t="str">
            <v>T2A</v>
          </cell>
          <cell r="M745">
            <v>1</v>
          </cell>
          <cell r="O745" t="str">
            <v>T2A</v>
          </cell>
        </row>
        <row r="746">
          <cell r="B746" t="str">
            <v>541449012700113167</v>
          </cell>
          <cell r="L746" t="str">
            <v>T2A</v>
          </cell>
          <cell r="M746">
            <v>1</v>
          </cell>
          <cell r="O746" t="str">
            <v>T2A</v>
          </cell>
        </row>
        <row r="747">
          <cell r="B747" t="str">
            <v>541449012700113211</v>
          </cell>
          <cell r="L747" t="str">
            <v>T2A</v>
          </cell>
          <cell r="M747">
            <v>1</v>
          </cell>
          <cell r="O747" t="str">
            <v>T2A</v>
          </cell>
        </row>
        <row r="748">
          <cell r="B748" t="str">
            <v>541449012700209709</v>
          </cell>
          <cell r="L748" t="str">
            <v>T2A</v>
          </cell>
          <cell r="M748">
            <v>1</v>
          </cell>
          <cell r="O748" t="str">
            <v>T2A</v>
          </cell>
        </row>
        <row r="749">
          <cell r="B749" t="str">
            <v>541449012700197440</v>
          </cell>
          <cell r="L749" t="str">
            <v>T2A</v>
          </cell>
          <cell r="M749">
            <v>1</v>
          </cell>
          <cell r="O749" t="str">
            <v>T2A</v>
          </cell>
        </row>
        <row r="750">
          <cell r="B750" t="str">
            <v>541449012700112603</v>
          </cell>
          <cell r="L750" t="str">
            <v>T2A</v>
          </cell>
          <cell r="M750">
            <v>1</v>
          </cell>
          <cell r="O750" t="str">
            <v>T2A</v>
          </cell>
        </row>
        <row r="751">
          <cell r="B751" t="str">
            <v>541449012700113204</v>
          </cell>
          <cell r="L751" t="str">
            <v>T2A</v>
          </cell>
          <cell r="M751">
            <v>1</v>
          </cell>
          <cell r="O751" t="str">
            <v>T1A</v>
          </cell>
        </row>
        <row r="752">
          <cell r="B752" t="str">
            <v>541449012700112856</v>
          </cell>
          <cell r="L752" t="str">
            <v>T2A</v>
          </cell>
          <cell r="M752">
            <v>1</v>
          </cell>
          <cell r="O752" t="str">
            <v>T2A</v>
          </cell>
        </row>
        <row r="753">
          <cell r="B753" t="str">
            <v>541449012700194715</v>
          </cell>
          <cell r="L753" t="str">
            <v>T2A</v>
          </cell>
          <cell r="M753">
            <v>1</v>
          </cell>
          <cell r="O753" t="str">
            <v>T2A</v>
          </cell>
        </row>
        <row r="754">
          <cell r="B754" t="str">
            <v>541449012700131994</v>
          </cell>
          <cell r="L754" t="str">
            <v>T2A</v>
          </cell>
          <cell r="M754">
            <v>1</v>
          </cell>
          <cell r="O754" t="str">
            <v>T2A</v>
          </cell>
        </row>
        <row r="755">
          <cell r="B755" t="str">
            <v>541449012700164145</v>
          </cell>
          <cell r="L755" t="str">
            <v>T2A</v>
          </cell>
          <cell r="M755">
            <v>1</v>
          </cell>
          <cell r="O755" t="str">
            <v>T2A</v>
          </cell>
        </row>
        <row r="756">
          <cell r="B756" t="str">
            <v>541449012700112931</v>
          </cell>
          <cell r="L756" t="str">
            <v>T2A</v>
          </cell>
          <cell r="M756">
            <v>1</v>
          </cell>
          <cell r="O756" t="str">
            <v>T2A</v>
          </cell>
        </row>
        <row r="757">
          <cell r="B757" t="str">
            <v>541449012700113174</v>
          </cell>
          <cell r="L757" t="str">
            <v>T2A</v>
          </cell>
          <cell r="M757">
            <v>1</v>
          </cell>
          <cell r="O757" t="str">
            <v>T2A</v>
          </cell>
        </row>
        <row r="758">
          <cell r="B758" t="str">
            <v>541449012700198041</v>
          </cell>
          <cell r="L758" t="str">
            <v>T2A</v>
          </cell>
          <cell r="M758">
            <v>1</v>
          </cell>
          <cell r="O758" t="str">
            <v>T2A</v>
          </cell>
        </row>
        <row r="759">
          <cell r="B759" t="str">
            <v>541449012700113471</v>
          </cell>
          <cell r="L759" t="str">
            <v>T2A</v>
          </cell>
          <cell r="M759">
            <v>1</v>
          </cell>
          <cell r="O759" t="str">
            <v>T2A</v>
          </cell>
        </row>
        <row r="760">
          <cell r="B760" t="str">
            <v>541449012700113358</v>
          </cell>
          <cell r="L760" t="str">
            <v>T2A</v>
          </cell>
          <cell r="M760">
            <v>1</v>
          </cell>
          <cell r="O760" t="str">
            <v>T2A</v>
          </cell>
        </row>
        <row r="761">
          <cell r="B761" t="str">
            <v>541449012700112870</v>
          </cell>
          <cell r="L761" t="str">
            <v>T2A</v>
          </cell>
          <cell r="M761">
            <v>1</v>
          </cell>
          <cell r="O761" t="str">
            <v>T2A</v>
          </cell>
        </row>
        <row r="762">
          <cell r="B762" t="str">
            <v>541449012700112979</v>
          </cell>
          <cell r="L762" t="str">
            <v>T2A</v>
          </cell>
          <cell r="M762">
            <v>1</v>
          </cell>
          <cell r="O762" t="str">
            <v>T2A</v>
          </cell>
        </row>
        <row r="763">
          <cell r="B763" t="str">
            <v>541449012700113181</v>
          </cell>
          <cell r="L763" t="str">
            <v>T2A</v>
          </cell>
          <cell r="M763">
            <v>1</v>
          </cell>
          <cell r="O763" t="str">
            <v>T2A</v>
          </cell>
        </row>
        <row r="764">
          <cell r="B764" t="str">
            <v>541449012700112351</v>
          </cell>
          <cell r="L764" t="str">
            <v>T2A</v>
          </cell>
          <cell r="M764">
            <v>1</v>
          </cell>
          <cell r="O764" t="str">
            <v>T1A</v>
          </cell>
        </row>
        <row r="765">
          <cell r="B765" t="str">
            <v>541449012700112368</v>
          </cell>
          <cell r="L765" t="str">
            <v>T2A</v>
          </cell>
          <cell r="M765">
            <v>1</v>
          </cell>
          <cell r="O765" t="str">
            <v>T1A</v>
          </cell>
        </row>
        <row r="766">
          <cell r="B766" t="str">
            <v>541449012700131048</v>
          </cell>
          <cell r="L766" t="str">
            <v>T2A</v>
          </cell>
          <cell r="M766">
            <v>1</v>
          </cell>
          <cell r="O766" t="str">
            <v>T2A</v>
          </cell>
        </row>
        <row r="767">
          <cell r="B767" t="str">
            <v>541449012700112320</v>
          </cell>
          <cell r="L767" t="str">
            <v>T2A</v>
          </cell>
          <cell r="M767">
            <v>1</v>
          </cell>
          <cell r="O767" t="str">
            <v>T2A</v>
          </cell>
        </row>
        <row r="768">
          <cell r="B768" t="str">
            <v>541449012700177930</v>
          </cell>
          <cell r="L768" t="str">
            <v>T2A</v>
          </cell>
          <cell r="M768">
            <v>1</v>
          </cell>
          <cell r="O768" t="str">
            <v>T2A</v>
          </cell>
        </row>
        <row r="769">
          <cell r="B769" t="str">
            <v>541449012700113327</v>
          </cell>
          <cell r="L769" t="str">
            <v>T2A</v>
          </cell>
          <cell r="M769">
            <v>1</v>
          </cell>
          <cell r="O769" t="str">
            <v>T2A</v>
          </cell>
        </row>
        <row r="770">
          <cell r="B770" t="str">
            <v>541449012700113112</v>
          </cell>
          <cell r="L770" t="str">
            <v>T2A</v>
          </cell>
          <cell r="M770">
            <v>1</v>
          </cell>
          <cell r="O770" t="str">
            <v>T2A</v>
          </cell>
        </row>
        <row r="771">
          <cell r="B771" t="str">
            <v>541449012700112474</v>
          </cell>
          <cell r="L771" t="str">
            <v>T2A</v>
          </cell>
          <cell r="M771">
            <v>1</v>
          </cell>
          <cell r="O771" t="str">
            <v>T2A</v>
          </cell>
        </row>
        <row r="772">
          <cell r="B772" t="str">
            <v>541449012700173819</v>
          </cell>
          <cell r="L772" t="str">
            <v>T2A</v>
          </cell>
          <cell r="M772">
            <v>1</v>
          </cell>
          <cell r="O772" t="str">
            <v>T1A</v>
          </cell>
        </row>
        <row r="773">
          <cell r="B773" t="str">
            <v>541449012700112627</v>
          </cell>
          <cell r="L773" t="str">
            <v>T2A</v>
          </cell>
          <cell r="M773">
            <v>1</v>
          </cell>
          <cell r="O773" t="str">
            <v>T2A</v>
          </cell>
        </row>
        <row r="774">
          <cell r="B774" t="str">
            <v>541449012700112771</v>
          </cell>
          <cell r="L774" t="str">
            <v>T2A</v>
          </cell>
          <cell r="M774">
            <v>1</v>
          </cell>
          <cell r="O774" t="str">
            <v>T2A</v>
          </cell>
        </row>
        <row r="775">
          <cell r="B775" t="str">
            <v>541449012700112498</v>
          </cell>
          <cell r="L775" t="str">
            <v>T2A</v>
          </cell>
          <cell r="M775">
            <v>1</v>
          </cell>
          <cell r="O775" t="str">
            <v>T2A</v>
          </cell>
        </row>
        <row r="776">
          <cell r="B776" t="str">
            <v>541449012700112252</v>
          </cell>
          <cell r="L776" t="str">
            <v>T2A</v>
          </cell>
          <cell r="M776">
            <v>1</v>
          </cell>
          <cell r="O776" t="str">
            <v>T2A</v>
          </cell>
        </row>
        <row r="777">
          <cell r="B777" t="str">
            <v>541449012700112436</v>
          </cell>
          <cell r="L777" t="str">
            <v>T2A</v>
          </cell>
          <cell r="M777">
            <v>1</v>
          </cell>
          <cell r="O777" t="str">
            <v>T2A</v>
          </cell>
        </row>
        <row r="778">
          <cell r="B778" t="str">
            <v>541449012700112863</v>
          </cell>
          <cell r="L778" t="str">
            <v>T2A</v>
          </cell>
          <cell r="M778">
            <v>1</v>
          </cell>
          <cell r="O778" t="str">
            <v>T2A</v>
          </cell>
        </row>
        <row r="779">
          <cell r="B779" t="str">
            <v>541449012000000204</v>
          </cell>
          <cell r="L779" t="str">
            <v>T2A</v>
          </cell>
          <cell r="M779">
            <v>1</v>
          </cell>
          <cell r="O779" t="str">
            <v>T2A</v>
          </cell>
        </row>
        <row r="780">
          <cell r="B780" t="str">
            <v>541449012700246629</v>
          </cell>
          <cell r="L780" t="str">
            <v>T2A</v>
          </cell>
          <cell r="M780">
            <v>1</v>
          </cell>
          <cell r="O780" t="str">
            <v>T2A</v>
          </cell>
        </row>
        <row r="781">
          <cell r="B781" t="str">
            <v>541449012700112658</v>
          </cell>
          <cell r="L781" t="str">
            <v>T2A</v>
          </cell>
          <cell r="M781">
            <v>1</v>
          </cell>
          <cell r="O781" t="str">
            <v>T2A</v>
          </cell>
        </row>
        <row r="782">
          <cell r="B782" t="str">
            <v>541449012700112924</v>
          </cell>
          <cell r="L782" t="str">
            <v>T2A</v>
          </cell>
          <cell r="M782">
            <v>1</v>
          </cell>
          <cell r="O782" t="str">
            <v>T2A</v>
          </cell>
        </row>
        <row r="783">
          <cell r="B783" t="str">
            <v>541449012700112795</v>
          </cell>
          <cell r="L783" t="str">
            <v>T2A</v>
          </cell>
          <cell r="M783">
            <v>1</v>
          </cell>
          <cell r="O783" t="str">
            <v>T2A</v>
          </cell>
        </row>
        <row r="784">
          <cell r="B784" t="str">
            <v>541449012700113372</v>
          </cell>
          <cell r="L784" t="str">
            <v>T2A</v>
          </cell>
          <cell r="M784">
            <v>1</v>
          </cell>
          <cell r="O784" t="str">
            <v>T2A</v>
          </cell>
        </row>
        <row r="785">
          <cell r="B785" t="str">
            <v>541449012700113457</v>
          </cell>
          <cell r="L785" t="str">
            <v>T2A</v>
          </cell>
          <cell r="M785">
            <v>1</v>
          </cell>
          <cell r="O785" t="str">
            <v>T2A</v>
          </cell>
        </row>
        <row r="786">
          <cell r="B786" t="str">
            <v>541449011000040128</v>
          </cell>
          <cell r="L786" t="str">
            <v>T2A</v>
          </cell>
          <cell r="M786">
            <v>1</v>
          </cell>
          <cell r="O786" t="str">
            <v>T2A</v>
          </cell>
        </row>
        <row r="787">
          <cell r="B787" t="str">
            <v>541449012700113396</v>
          </cell>
          <cell r="L787" t="str">
            <v>T2A</v>
          </cell>
          <cell r="M787">
            <v>1</v>
          </cell>
          <cell r="O787" t="str">
            <v>T1A</v>
          </cell>
        </row>
        <row r="788">
          <cell r="B788" t="str">
            <v>541449012700112528</v>
          </cell>
          <cell r="L788" t="str">
            <v>T2A</v>
          </cell>
          <cell r="M788">
            <v>1</v>
          </cell>
          <cell r="O788" t="str">
            <v>T2A</v>
          </cell>
        </row>
        <row r="789">
          <cell r="B789" t="str">
            <v>541449011000039924</v>
          </cell>
          <cell r="L789" t="str">
            <v>T2A</v>
          </cell>
          <cell r="M789">
            <v>1</v>
          </cell>
          <cell r="O789" t="str">
            <v>T3A</v>
          </cell>
        </row>
        <row r="790">
          <cell r="B790" t="str">
            <v>541449012700112634</v>
          </cell>
          <cell r="L790" t="str">
            <v>T2A</v>
          </cell>
          <cell r="M790">
            <v>1</v>
          </cell>
          <cell r="O790" t="str">
            <v>T2A</v>
          </cell>
        </row>
        <row r="791">
          <cell r="B791" t="str">
            <v>541449012000000181</v>
          </cell>
          <cell r="L791" t="str">
            <v>T3A</v>
          </cell>
          <cell r="M791">
            <v>1</v>
          </cell>
          <cell r="O791" t="str">
            <v>T2A</v>
          </cell>
        </row>
        <row r="792">
          <cell r="B792" t="str">
            <v>541449012700113365</v>
          </cell>
          <cell r="L792" t="str">
            <v>T3A</v>
          </cell>
          <cell r="M792">
            <v>1</v>
          </cell>
          <cell r="O792" t="str">
            <v>T2A</v>
          </cell>
        </row>
        <row r="793">
          <cell r="B793" t="str">
            <v>541449012700245509</v>
          </cell>
          <cell r="L793" t="str">
            <v>T3A</v>
          </cell>
          <cell r="M793">
            <v>1</v>
          </cell>
          <cell r="O793" t="str">
            <v>T2A</v>
          </cell>
        </row>
        <row r="794">
          <cell r="B794" t="str">
            <v>541449012000000266</v>
          </cell>
          <cell r="L794" t="str">
            <v>T3A</v>
          </cell>
          <cell r="M794">
            <v>1</v>
          </cell>
          <cell r="O794" t="str">
            <v>T3A</v>
          </cell>
        </row>
        <row r="795">
          <cell r="B795" t="str">
            <v>541449011000041019</v>
          </cell>
          <cell r="L795" t="str">
            <v>T3A</v>
          </cell>
          <cell r="M795">
            <v>1</v>
          </cell>
          <cell r="O795" t="str">
            <v>T2A</v>
          </cell>
        </row>
        <row r="796">
          <cell r="B796" t="str">
            <v>541449011000040777</v>
          </cell>
          <cell r="L796" t="str">
            <v>T3A</v>
          </cell>
          <cell r="M796">
            <v>1</v>
          </cell>
          <cell r="O796" t="str">
            <v>T2A</v>
          </cell>
        </row>
        <row r="797">
          <cell r="B797" t="str">
            <v>541449011000040067</v>
          </cell>
          <cell r="L797" t="str">
            <v>T3A</v>
          </cell>
          <cell r="M797">
            <v>1</v>
          </cell>
          <cell r="O797" t="str">
            <v>T3A</v>
          </cell>
        </row>
        <row r="798">
          <cell r="B798" t="str">
            <v>541449012700180923</v>
          </cell>
          <cell r="L798" t="str">
            <v>T3A</v>
          </cell>
          <cell r="M798">
            <v>1</v>
          </cell>
          <cell r="O798" t="str">
            <v>T3A</v>
          </cell>
        </row>
        <row r="799">
          <cell r="B799" t="str">
            <v>541449011000039351</v>
          </cell>
          <cell r="L799" t="str">
            <v>T3A</v>
          </cell>
          <cell r="M799">
            <v>1</v>
          </cell>
          <cell r="O799" t="str">
            <v>T4B</v>
          </cell>
        </row>
        <row r="800">
          <cell r="B800" t="str">
            <v>541449012700112429</v>
          </cell>
          <cell r="L800" t="str">
            <v>T3A</v>
          </cell>
          <cell r="M800">
            <v>1</v>
          </cell>
          <cell r="O800" t="str">
            <v>T2A</v>
          </cell>
        </row>
        <row r="801">
          <cell r="B801" t="str">
            <v>541449012700209693</v>
          </cell>
          <cell r="L801" t="str">
            <v>T3A</v>
          </cell>
          <cell r="M801">
            <v>1</v>
          </cell>
          <cell r="O801" t="str">
            <v>T2A</v>
          </cell>
        </row>
        <row r="802">
          <cell r="B802" t="str">
            <v>541449012700112566</v>
          </cell>
          <cell r="L802" t="str">
            <v>T3A</v>
          </cell>
          <cell r="M802">
            <v>1</v>
          </cell>
          <cell r="O802" t="str">
            <v>T2A</v>
          </cell>
        </row>
        <row r="803">
          <cell r="B803" t="str">
            <v>541449012700113044</v>
          </cell>
          <cell r="L803" t="str">
            <v>T3A</v>
          </cell>
          <cell r="M803">
            <v>1</v>
          </cell>
          <cell r="O803" t="str">
            <v>T2A</v>
          </cell>
        </row>
        <row r="804">
          <cell r="B804" t="str">
            <v>541449011000040029</v>
          </cell>
          <cell r="L804" t="str">
            <v>T3A</v>
          </cell>
          <cell r="M804">
            <v>1</v>
          </cell>
          <cell r="O804" t="str">
            <v>T3A</v>
          </cell>
        </row>
        <row r="805">
          <cell r="B805" t="str">
            <v>541449060006996175</v>
          </cell>
          <cell r="L805" t="str">
            <v>T3A</v>
          </cell>
          <cell r="M805">
            <v>1</v>
          </cell>
          <cell r="O805" t="str">
            <v>T3A</v>
          </cell>
        </row>
        <row r="806">
          <cell r="B806" t="str">
            <v>541449012700113426</v>
          </cell>
          <cell r="L806" t="str">
            <v>T3A</v>
          </cell>
          <cell r="M806">
            <v>1</v>
          </cell>
          <cell r="O806" t="str">
            <v>T3A</v>
          </cell>
        </row>
        <row r="807">
          <cell r="B807" t="str">
            <v>541449012700113051</v>
          </cell>
          <cell r="L807" t="str">
            <v>T3A</v>
          </cell>
          <cell r="M807">
            <v>1</v>
          </cell>
          <cell r="O807" t="str">
            <v>T2A</v>
          </cell>
        </row>
        <row r="808">
          <cell r="B808" t="str">
            <v>541449012700112344</v>
          </cell>
          <cell r="L808" t="str">
            <v>T3A</v>
          </cell>
          <cell r="M808">
            <v>1</v>
          </cell>
          <cell r="O808" t="str">
            <v>T2A</v>
          </cell>
        </row>
        <row r="809">
          <cell r="B809" t="str">
            <v>541449011000040753</v>
          </cell>
          <cell r="L809" t="str">
            <v>T3A</v>
          </cell>
          <cell r="M809">
            <v>1</v>
          </cell>
          <cell r="O809" t="str">
            <v>T3A</v>
          </cell>
        </row>
        <row r="810">
          <cell r="B810" t="str">
            <v>541449012000002895</v>
          </cell>
          <cell r="L810" t="str">
            <v>T3A</v>
          </cell>
          <cell r="M810">
            <v>1</v>
          </cell>
          <cell r="O810" t="str">
            <v>T3A</v>
          </cell>
        </row>
        <row r="811">
          <cell r="B811" t="str">
            <v>541449011000041026</v>
          </cell>
          <cell r="L811" t="str">
            <v>T3A</v>
          </cell>
          <cell r="M811">
            <v>1</v>
          </cell>
          <cell r="O811" t="str">
            <v>T3A</v>
          </cell>
        </row>
        <row r="812">
          <cell r="B812" t="str">
            <v>541449012000000150</v>
          </cell>
          <cell r="L812" t="str">
            <v>T3A</v>
          </cell>
          <cell r="M812">
            <v>1</v>
          </cell>
          <cell r="O812" t="str">
            <v>T3A</v>
          </cell>
        </row>
        <row r="813">
          <cell r="B813" t="str">
            <v>541449012700197396</v>
          </cell>
          <cell r="L813" t="str">
            <v>T3A</v>
          </cell>
          <cell r="M813">
            <v>1</v>
          </cell>
          <cell r="O813" t="str">
            <v>T2A</v>
          </cell>
        </row>
        <row r="814">
          <cell r="B814" t="str">
            <v>541449012000000136</v>
          </cell>
          <cell r="L814" t="str">
            <v>T3A</v>
          </cell>
          <cell r="M814">
            <v>1</v>
          </cell>
          <cell r="O814" t="str">
            <v>T2A</v>
          </cell>
        </row>
        <row r="815">
          <cell r="B815" t="str">
            <v>541449012000000235</v>
          </cell>
          <cell r="L815" t="str">
            <v>T3A</v>
          </cell>
          <cell r="M815">
            <v>1</v>
          </cell>
          <cell r="O815" t="str">
            <v>T3A</v>
          </cell>
        </row>
        <row r="816">
          <cell r="B816" t="str">
            <v>541449012700113297</v>
          </cell>
          <cell r="L816" t="str">
            <v>T3A</v>
          </cell>
          <cell r="M816">
            <v>1</v>
          </cell>
          <cell r="O816" t="str">
            <v>T2A</v>
          </cell>
        </row>
        <row r="817">
          <cell r="B817" t="str">
            <v>541449011000040654</v>
          </cell>
          <cell r="L817" t="str">
            <v>T3A</v>
          </cell>
          <cell r="M817">
            <v>1</v>
          </cell>
          <cell r="O817" t="str">
            <v>T3A</v>
          </cell>
        </row>
        <row r="818">
          <cell r="B818" t="str">
            <v>541449011000041361</v>
          </cell>
          <cell r="L818" t="str">
            <v>T3A</v>
          </cell>
          <cell r="M818">
            <v>1</v>
          </cell>
          <cell r="O818" t="str">
            <v>T3A</v>
          </cell>
        </row>
        <row r="819">
          <cell r="B819" t="str">
            <v>541449012700128604</v>
          </cell>
          <cell r="L819" t="str">
            <v>T3A</v>
          </cell>
          <cell r="M819">
            <v>1</v>
          </cell>
          <cell r="O819" t="str">
            <v>T2A</v>
          </cell>
        </row>
        <row r="820">
          <cell r="B820" t="str">
            <v>541449011000040678</v>
          </cell>
          <cell r="L820" t="str">
            <v>T3A</v>
          </cell>
          <cell r="M820">
            <v>1</v>
          </cell>
          <cell r="O820" t="str">
            <v>T3A</v>
          </cell>
        </row>
        <row r="821">
          <cell r="B821" t="str">
            <v>541449012000003199</v>
          </cell>
          <cell r="L821" t="str">
            <v>T3A</v>
          </cell>
          <cell r="M821">
            <v>1</v>
          </cell>
          <cell r="O821" t="str">
            <v>T1A</v>
          </cell>
        </row>
        <row r="822">
          <cell r="B822" t="str">
            <v>541449012000000280</v>
          </cell>
          <cell r="L822" t="str">
            <v>T3A</v>
          </cell>
          <cell r="M822">
            <v>1</v>
          </cell>
          <cell r="O822" t="str">
            <v>T3A</v>
          </cell>
        </row>
        <row r="823">
          <cell r="B823" t="str">
            <v>541449011000040807</v>
          </cell>
          <cell r="L823" t="str">
            <v>T3A</v>
          </cell>
          <cell r="M823">
            <v>1</v>
          </cell>
          <cell r="O823" t="str">
            <v>T3A</v>
          </cell>
        </row>
        <row r="824">
          <cell r="B824" t="str">
            <v>541449012000000228</v>
          </cell>
          <cell r="L824" t="str">
            <v>T3A</v>
          </cell>
          <cell r="M824">
            <v>1</v>
          </cell>
          <cell r="O824" t="str">
            <v>T3A</v>
          </cell>
        </row>
        <row r="825">
          <cell r="B825" t="str">
            <v>541449012000002925</v>
          </cell>
          <cell r="L825" t="str">
            <v>T3A</v>
          </cell>
          <cell r="M825">
            <v>1</v>
          </cell>
          <cell r="O825" t="str">
            <v>T3A</v>
          </cell>
        </row>
        <row r="826">
          <cell r="B826" t="str">
            <v>541449012000000112</v>
          </cell>
          <cell r="L826" t="str">
            <v>T3A</v>
          </cell>
          <cell r="M826">
            <v>1</v>
          </cell>
          <cell r="O826" t="str">
            <v>T3A</v>
          </cell>
        </row>
        <row r="827">
          <cell r="B827" t="str">
            <v>541449011000041231</v>
          </cell>
          <cell r="L827" t="str">
            <v>T3A</v>
          </cell>
          <cell r="M827">
            <v>1</v>
          </cell>
          <cell r="O827" t="str">
            <v>T3A</v>
          </cell>
        </row>
        <row r="828">
          <cell r="B828" t="str">
            <v>541449011000040104</v>
          </cell>
          <cell r="L828" t="str">
            <v>T3A</v>
          </cell>
          <cell r="M828">
            <v>1</v>
          </cell>
          <cell r="O828" t="str">
            <v>T3A</v>
          </cell>
        </row>
        <row r="829">
          <cell r="B829" t="str">
            <v>541449011000040302</v>
          </cell>
          <cell r="L829" t="str">
            <v>T3A</v>
          </cell>
          <cell r="M829">
            <v>1</v>
          </cell>
          <cell r="O829" t="str">
            <v>T3A</v>
          </cell>
        </row>
        <row r="830">
          <cell r="B830" t="str">
            <v>541449060004651830</v>
          </cell>
          <cell r="L830" t="str">
            <v>T3A</v>
          </cell>
          <cell r="M830">
            <v>1</v>
          </cell>
          <cell r="O830" t="str">
            <v>T3A</v>
          </cell>
        </row>
        <row r="831">
          <cell r="B831" t="str">
            <v>541449012000026839</v>
          </cell>
          <cell r="L831" t="str">
            <v>T3A</v>
          </cell>
          <cell r="M831">
            <v>1</v>
          </cell>
          <cell r="O831" t="str">
            <v>T3A</v>
          </cell>
        </row>
        <row r="832">
          <cell r="B832" t="str">
            <v>541449011000040081</v>
          </cell>
          <cell r="L832" t="str">
            <v>T3A</v>
          </cell>
          <cell r="M832">
            <v>1</v>
          </cell>
          <cell r="O832" t="str">
            <v>T3A</v>
          </cell>
        </row>
        <row r="833">
          <cell r="B833" t="str">
            <v>541449012000000242</v>
          </cell>
          <cell r="L833" t="str">
            <v>T3A</v>
          </cell>
          <cell r="M833">
            <v>1</v>
          </cell>
          <cell r="O833" t="str">
            <v>T3A</v>
          </cell>
        </row>
        <row r="834">
          <cell r="B834" t="str">
            <v>541449011000039627</v>
          </cell>
          <cell r="L834" t="str">
            <v>T3A</v>
          </cell>
          <cell r="M834">
            <v>1</v>
          </cell>
          <cell r="O834" t="str">
            <v>T3A</v>
          </cell>
        </row>
        <row r="835">
          <cell r="B835" t="str">
            <v>541449011000039948</v>
          </cell>
          <cell r="L835" t="str">
            <v>T3A</v>
          </cell>
          <cell r="M835">
            <v>1</v>
          </cell>
          <cell r="O835" t="str">
            <v>T3A</v>
          </cell>
        </row>
        <row r="836">
          <cell r="B836" t="str">
            <v>541449011000116434</v>
          </cell>
          <cell r="L836" t="str">
            <v>T3A</v>
          </cell>
          <cell r="M836">
            <v>1</v>
          </cell>
          <cell r="O836" t="str">
            <v>T3A</v>
          </cell>
        </row>
        <row r="837">
          <cell r="B837" t="str">
            <v>541449011000041002</v>
          </cell>
          <cell r="L837" t="str">
            <v>T3A</v>
          </cell>
          <cell r="M837">
            <v>1</v>
          </cell>
          <cell r="O837" t="str">
            <v>T3A</v>
          </cell>
        </row>
        <row r="838">
          <cell r="B838" t="str">
            <v>541449011000039603</v>
          </cell>
          <cell r="L838" t="str">
            <v>T3A</v>
          </cell>
          <cell r="M838">
            <v>1</v>
          </cell>
          <cell r="O838" t="str">
            <v>T3A</v>
          </cell>
        </row>
        <row r="839">
          <cell r="B839" t="str">
            <v>541449011000041477</v>
          </cell>
          <cell r="L839" t="str">
            <v>T3A</v>
          </cell>
          <cell r="M839">
            <v>1</v>
          </cell>
          <cell r="O839" t="str">
            <v>T3A</v>
          </cell>
        </row>
        <row r="840">
          <cell r="B840" t="str">
            <v>541449011000041033</v>
          </cell>
          <cell r="L840" t="str">
            <v>T3A</v>
          </cell>
          <cell r="M840">
            <v>1</v>
          </cell>
          <cell r="O840" t="str">
            <v>T3A</v>
          </cell>
        </row>
        <row r="841">
          <cell r="B841" t="str">
            <v>541449011000039405</v>
          </cell>
          <cell r="L841" t="str">
            <v>T3A</v>
          </cell>
          <cell r="M841">
            <v>1</v>
          </cell>
          <cell r="O841" t="str">
            <v>T3A</v>
          </cell>
        </row>
        <row r="842">
          <cell r="B842" t="str">
            <v>541449011000040883</v>
          </cell>
          <cell r="L842" t="str">
            <v>T3A</v>
          </cell>
          <cell r="M842">
            <v>1</v>
          </cell>
          <cell r="O842" t="str">
            <v>T3A</v>
          </cell>
        </row>
        <row r="843">
          <cell r="B843" t="str">
            <v>541449011000040784</v>
          </cell>
          <cell r="L843" t="str">
            <v>T3A</v>
          </cell>
          <cell r="M843">
            <v>1</v>
          </cell>
          <cell r="O843" t="str">
            <v>T3A</v>
          </cell>
        </row>
        <row r="844">
          <cell r="B844" t="str">
            <v>541449011000039634</v>
          </cell>
          <cell r="L844" t="str">
            <v>T3A</v>
          </cell>
          <cell r="M844">
            <v>1</v>
          </cell>
          <cell r="O844" t="str">
            <v>T3A</v>
          </cell>
        </row>
        <row r="845">
          <cell r="B845" t="str">
            <v>541449011000039276</v>
          </cell>
          <cell r="L845" t="str">
            <v>T3A</v>
          </cell>
          <cell r="M845">
            <v>1</v>
          </cell>
          <cell r="O845" t="str">
            <v>T3A</v>
          </cell>
        </row>
        <row r="846">
          <cell r="B846" t="str">
            <v>541449011000041286</v>
          </cell>
          <cell r="L846" t="str">
            <v>T3A</v>
          </cell>
          <cell r="M846">
            <v>1</v>
          </cell>
          <cell r="O846" t="str">
            <v>T3A</v>
          </cell>
        </row>
        <row r="847">
          <cell r="B847" t="str">
            <v>541449011000039498</v>
          </cell>
          <cell r="L847" t="str">
            <v>T3A</v>
          </cell>
          <cell r="M847">
            <v>1</v>
          </cell>
          <cell r="O847" t="str">
            <v>T3A</v>
          </cell>
        </row>
        <row r="848">
          <cell r="B848" t="str">
            <v>541449011000039955</v>
          </cell>
          <cell r="L848" t="str">
            <v>T3A</v>
          </cell>
          <cell r="M848">
            <v>1</v>
          </cell>
          <cell r="O848" t="str">
            <v>T3A</v>
          </cell>
        </row>
        <row r="849">
          <cell r="B849" t="str">
            <v>541449011000039931</v>
          </cell>
          <cell r="L849" t="str">
            <v>T4B</v>
          </cell>
          <cell r="M849">
            <v>1</v>
          </cell>
          <cell r="O849" t="str">
            <v>T3A</v>
          </cell>
        </row>
        <row r="850">
          <cell r="B850" t="str">
            <v>541449011000039986</v>
          </cell>
          <cell r="L850" t="str">
            <v>T4B</v>
          </cell>
          <cell r="M850">
            <v>1</v>
          </cell>
          <cell r="O850" t="str">
            <v>T3A</v>
          </cell>
        </row>
        <row r="851">
          <cell r="B851" t="str">
            <v>541449011000041316</v>
          </cell>
          <cell r="L851" t="str">
            <v>T4B</v>
          </cell>
          <cell r="M851">
            <v>1</v>
          </cell>
          <cell r="O851" t="str">
            <v>T3A</v>
          </cell>
        </row>
        <row r="852">
          <cell r="B852" t="str">
            <v>541449011000076172</v>
          </cell>
          <cell r="L852" t="str">
            <v>T4B</v>
          </cell>
          <cell r="M852">
            <v>1</v>
          </cell>
          <cell r="O852" t="str">
            <v>T4B</v>
          </cell>
        </row>
        <row r="853">
          <cell r="B853" t="str">
            <v>541449060004834479</v>
          </cell>
          <cell r="L853" t="str">
            <v>T4B</v>
          </cell>
          <cell r="M853">
            <v>1</v>
          </cell>
          <cell r="O853" t="str">
            <v>T4B</v>
          </cell>
        </row>
        <row r="854">
          <cell r="B854" t="str">
            <v>541449012700113068</v>
          </cell>
          <cell r="L854" t="str">
            <v>T1A</v>
          </cell>
          <cell r="M854">
            <v>1</v>
          </cell>
          <cell r="O854" t="str">
            <v>T2A</v>
          </cell>
        </row>
        <row r="855">
          <cell r="B855" t="str">
            <v>541449020708147688</v>
          </cell>
          <cell r="L855" t="str">
            <v>T1A</v>
          </cell>
          <cell r="M855">
            <v>1</v>
          </cell>
          <cell r="O855" t="str">
            <v>T1A</v>
          </cell>
        </row>
        <row r="856">
          <cell r="B856" t="str">
            <v>541449012700114379</v>
          </cell>
          <cell r="L856" t="str">
            <v>T2A</v>
          </cell>
          <cell r="M856">
            <v>1</v>
          </cell>
          <cell r="O856" t="str">
            <v>T2A</v>
          </cell>
        </row>
        <row r="857">
          <cell r="B857" t="str">
            <v>541449012700114102</v>
          </cell>
          <cell r="L857" t="str">
            <v>T2A</v>
          </cell>
          <cell r="M857">
            <v>1</v>
          </cell>
          <cell r="O857" t="str">
            <v>T2A</v>
          </cell>
        </row>
        <row r="858">
          <cell r="B858" t="str">
            <v>541449012700114027</v>
          </cell>
          <cell r="L858" t="str">
            <v>T2A</v>
          </cell>
          <cell r="M858">
            <v>1</v>
          </cell>
          <cell r="O858" t="str">
            <v>T1A</v>
          </cell>
        </row>
        <row r="859">
          <cell r="B859" t="str">
            <v>541449020709789092</v>
          </cell>
          <cell r="L859" t="str">
            <v>T2A</v>
          </cell>
          <cell r="M859">
            <v>1</v>
          </cell>
          <cell r="O859" t="str">
            <v>T1A</v>
          </cell>
        </row>
        <row r="860">
          <cell r="B860" t="str">
            <v>541449012700161571</v>
          </cell>
          <cell r="L860" t="str">
            <v>T2A</v>
          </cell>
          <cell r="M860">
            <v>1</v>
          </cell>
          <cell r="O860" t="str">
            <v>T2A</v>
          </cell>
        </row>
        <row r="861">
          <cell r="B861" t="str">
            <v>541449012700124866</v>
          </cell>
          <cell r="L861" t="str">
            <v>T2A</v>
          </cell>
          <cell r="M861">
            <v>1</v>
          </cell>
          <cell r="O861" t="str">
            <v>T2A</v>
          </cell>
        </row>
        <row r="862">
          <cell r="B862" t="str">
            <v>541449011000051674</v>
          </cell>
          <cell r="L862" t="str">
            <v>T2A</v>
          </cell>
          <cell r="M862">
            <v>1</v>
          </cell>
          <cell r="O862" t="str">
            <v>T2A</v>
          </cell>
        </row>
        <row r="863">
          <cell r="B863" t="str">
            <v>541449012700114188</v>
          </cell>
          <cell r="L863" t="str">
            <v>T2A</v>
          </cell>
          <cell r="M863">
            <v>1</v>
          </cell>
          <cell r="O863" t="str">
            <v>T2A</v>
          </cell>
        </row>
        <row r="864">
          <cell r="B864" t="str">
            <v>541449020709741991</v>
          </cell>
          <cell r="L864" t="str">
            <v>T2A</v>
          </cell>
          <cell r="M864">
            <v>1</v>
          </cell>
          <cell r="O864" t="str">
            <v>T2A</v>
          </cell>
        </row>
        <row r="865">
          <cell r="B865" t="str">
            <v>541449012700114140</v>
          </cell>
          <cell r="L865" t="str">
            <v>T2A</v>
          </cell>
          <cell r="M865">
            <v>1</v>
          </cell>
          <cell r="O865" t="str">
            <v>T2A</v>
          </cell>
        </row>
        <row r="866">
          <cell r="B866" t="str">
            <v>541449012700114263</v>
          </cell>
          <cell r="L866" t="str">
            <v>T2A</v>
          </cell>
          <cell r="M866">
            <v>1</v>
          </cell>
          <cell r="O866" t="str">
            <v>T2A</v>
          </cell>
        </row>
        <row r="867">
          <cell r="B867" t="str">
            <v>541449012700114065</v>
          </cell>
          <cell r="L867" t="str">
            <v>T2A</v>
          </cell>
          <cell r="M867">
            <v>1</v>
          </cell>
          <cell r="O867" t="str">
            <v>T2A</v>
          </cell>
        </row>
        <row r="868">
          <cell r="B868" t="str">
            <v>541449012700114003</v>
          </cell>
          <cell r="L868" t="str">
            <v>T2A</v>
          </cell>
          <cell r="M868">
            <v>1</v>
          </cell>
          <cell r="O868" t="str">
            <v>T2A</v>
          </cell>
        </row>
        <row r="869">
          <cell r="B869" t="str">
            <v>541449012700133110</v>
          </cell>
          <cell r="L869" t="str">
            <v>T2A</v>
          </cell>
          <cell r="M869">
            <v>1</v>
          </cell>
          <cell r="O869" t="str">
            <v>T2A</v>
          </cell>
        </row>
        <row r="870">
          <cell r="B870" t="str">
            <v>541449012700114089</v>
          </cell>
          <cell r="L870" t="str">
            <v>T2A</v>
          </cell>
          <cell r="M870">
            <v>1</v>
          </cell>
          <cell r="O870" t="str">
            <v>T2A</v>
          </cell>
        </row>
        <row r="871">
          <cell r="B871" t="str">
            <v>541449012700133097</v>
          </cell>
          <cell r="L871" t="str">
            <v>T2A</v>
          </cell>
          <cell r="M871">
            <v>1</v>
          </cell>
          <cell r="O871" t="str">
            <v>T2A</v>
          </cell>
        </row>
        <row r="872">
          <cell r="B872" t="str">
            <v>541449012700114225</v>
          </cell>
          <cell r="L872" t="str">
            <v>T3A</v>
          </cell>
          <cell r="M872">
            <v>1</v>
          </cell>
          <cell r="O872" t="str">
            <v>T2A</v>
          </cell>
        </row>
        <row r="873">
          <cell r="B873" t="str">
            <v>541449060004762598</v>
          </cell>
          <cell r="L873" t="str">
            <v>T3A</v>
          </cell>
          <cell r="M873">
            <v>1</v>
          </cell>
          <cell r="O873" t="str">
            <v>T3A</v>
          </cell>
        </row>
        <row r="874">
          <cell r="B874" t="str">
            <v>541449011000051834</v>
          </cell>
          <cell r="L874" t="str">
            <v>T3A</v>
          </cell>
          <cell r="M874">
            <v>1</v>
          </cell>
          <cell r="O874" t="str">
            <v>T3A</v>
          </cell>
        </row>
        <row r="875">
          <cell r="B875" t="str">
            <v>541449011000051506</v>
          </cell>
          <cell r="L875" t="str">
            <v>T3A</v>
          </cell>
          <cell r="M875">
            <v>1</v>
          </cell>
          <cell r="O875" t="str">
            <v>T3A</v>
          </cell>
        </row>
        <row r="876">
          <cell r="B876" t="str">
            <v>541449012700114164</v>
          </cell>
          <cell r="L876" t="str">
            <v>T3A</v>
          </cell>
          <cell r="M876">
            <v>1</v>
          </cell>
          <cell r="O876" t="str">
            <v>T3A</v>
          </cell>
        </row>
        <row r="877">
          <cell r="B877" t="str">
            <v>541449012000000389</v>
          </cell>
          <cell r="L877" t="str">
            <v>T3A</v>
          </cell>
          <cell r="M877">
            <v>1</v>
          </cell>
          <cell r="O877" t="str">
            <v>T3A</v>
          </cell>
        </row>
        <row r="878">
          <cell r="B878" t="str">
            <v>541449011000075106</v>
          </cell>
          <cell r="L878" t="str">
            <v>T3A</v>
          </cell>
          <cell r="M878">
            <v>1</v>
          </cell>
          <cell r="O878" t="str">
            <v>T3A</v>
          </cell>
        </row>
        <row r="879">
          <cell r="B879" t="str">
            <v>541449011000051520</v>
          </cell>
          <cell r="L879" t="str">
            <v>T3A</v>
          </cell>
          <cell r="M879">
            <v>1</v>
          </cell>
          <cell r="O879" t="str">
            <v>T3A</v>
          </cell>
        </row>
        <row r="880">
          <cell r="B880" t="str">
            <v>541449011000154962</v>
          </cell>
          <cell r="L880" t="str">
            <v>T3A</v>
          </cell>
          <cell r="M880">
            <v>1</v>
          </cell>
          <cell r="O880" t="str">
            <v>T3A</v>
          </cell>
        </row>
        <row r="881">
          <cell r="B881" t="str">
            <v>541449060005051356</v>
          </cell>
          <cell r="L881" t="str">
            <v>T1A</v>
          </cell>
          <cell r="M881">
            <v>1</v>
          </cell>
          <cell r="O881" t="str">
            <v>T2A</v>
          </cell>
        </row>
        <row r="882">
          <cell r="B882" t="str">
            <v>541449060005051394</v>
          </cell>
          <cell r="L882" t="str">
            <v>T1A</v>
          </cell>
          <cell r="M882">
            <v>1</v>
          </cell>
          <cell r="O882" t="str">
            <v>T1A</v>
          </cell>
        </row>
        <row r="883">
          <cell r="B883" t="str">
            <v>541449012700228670</v>
          </cell>
          <cell r="L883" t="str">
            <v>T1A</v>
          </cell>
          <cell r="M883">
            <v>1</v>
          </cell>
          <cell r="O883" t="str">
            <v>T2A</v>
          </cell>
        </row>
        <row r="884">
          <cell r="B884" t="str">
            <v>541449060005051370</v>
          </cell>
          <cell r="L884" t="str">
            <v>T1A</v>
          </cell>
          <cell r="M884">
            <v>1</v>
          </cell>
          <cell r="O884" t="str">
            <v>T2A</v>
          </cell>
        </row>
        <row r="885">
          <cell r="B885" t="str">
            <v>541449060005051349</v>
          </cell>
          <cell r="L885" t="str">
            <v>T1A</v>
          </cell>
          <cell r="M885">
            <v>1</v>
          </cell>
          <cell r="O885" t="str">
            <v>T2A</v>
          </cell>
        </row>
        <row r="886">
          <cell r="B886" t="str">
            <v>541449060005050823</v>
          </cell>
          <cell r="L886" t="str">
            <v>T1A</v>
          </cell>
          <cell r="M886">
            <v>1</v>
          </cell>
          <cell r="O886" t="str">
            <v>T1A</v>
          </cell>
        </row>
        <row r="887">
          <cell r="B887" t="str">
            <v>541449060005051387</v>
          </cell>
          <cell r="L887" t="str">
            <v>T1A</v>
          </cell>
          <cell r="M887">
            <v>1</v>
          </cell>
          <cell r="O887" t="str">
            <v>T2A</v>
          </cell>
        </row>
        <row r="888">
          <cell r="B888" t="str">
            <v>541449060004656095</v>
          </cell>
          <cell r="L888" t="str">
            <v>T1A</v>
          </cell>
          <cell r="M888">
            <v>1</v>
          </cell>
          <cell r="O888" t="str">
            <v>T2A</v>
          </cell>
        </row>
        <row r="889">
          <cell r="B889" t="str">
            <v>541449012700115024</v>
          </cell>
          <cell r="L889" t="str">
            <v>T1A</v>
          </cell>
          <cell r="M889">
            <v>1</v>
          </cell>
          <cell r="O889" t="str">
            <v>T2A</v>
          </cell>
        </row>
        <row r="890">
          <cell r="B890" t="str">
            <v>541449060005050519</v>
          </cell>
          <cell r="L890" t="str">
            <v>T1A</v>
          </cell>
          <cell r="M890">
            <v>1</v>
          </cell>
          <cell r="O890" t="str">
            <v>T2A</v>
          </cell>
        </row>
        <row r="891">
          <cell r="B891" t="str">
            <v>541449012700228472</v>
          </cell>
          <cell r="L891" t="str">
            <v>T2A</v>
          </cell>
          <cell r="M891">
            <v>1</v>
          </cell>
          <cell r="O891" t="str">
            <v>T2A</v>
          </cell>
        </row>
        <row r="892">
          <cell r="B892" t="str">
            <v>541449012700115048</v>
          </cell>
          <cell r="L892" t="str">
            <v>T2A</v>
          </cell>
          <cell r="M892">
            <v>1</v>
          </cell>
          <cell r="O892" t="str">
            <v>T2A</v>
          </cell>
        </row>
        <row r="893">
          <cell r="B893" t="str">
            <v>541449012000000457</v>
          </cell>
          <cell r="L893" t="str">
            <v>T2A</v>
          </cell>
          <cell r="M893">
            <v>1</v>
          </cell>
          <cell r="O893" t="str">
            <v>T3A</v>
          </cell>
        </row>
        <row r="894">
          <cell r="B894" t="str">
            <v>541449012000000518</v>
          </cell>
          <cell r="L894" t="str">
            <v>T2A</v>
          </cell>
          <cell r="M894">
            <v>1</v>
          </cell>
          <cell r="O894" t="str">
            <v>T3A</v>
          </cell>
        </row>
        <row r="895">
          <cell r="B895" t="str">
            <v>541449011000052176</v>
          </cell>
          <cell r="L895" t="str">
            <v>T2A</v>
          </cell>
          <cell r="M895">
            <v>1</v>
          </cell>
          <cell r="O895" t="str">
            <v>T3A</v>
          </cell>
        </row>
        <row r="896">
          <cell r="B896" t="str">
            <v>541449060004659683</v>
          </cell>
          <cell r="L896" t="str">
            <v>T1A</v>
          </cell>
          <cell r="M896">
            <v>1</v>
          </cell>
          <cell r="O896" t="str">
            <v>T2A</v>
          </cell>
        </row>
        <row r="897">
          <cell r="B897" t="str">
            <v>541449060005051363</v>
          </cell>
          <cell r="L897" t="str">
            <v>T1A</v>
          </cell>
          <cell r="M897">
            <v>1</v>
          </cell>
          <cell r="O897" t="str">
            <v>T1A</v>
          </cell>
        </row>
        <row r="898">
          <cell r="B898" t="str">
            <v>541449012700116380</v>
          </cell>
          <cell r="L898" t="str">
            <v>T1A</v>
          </cell>
          <cell r="M898">
            <v>1</v>
          </cell>
          <cell r="O898" t="str">
            <v>T1A</v>
          </cell>
        </row>
        <row r="899">
          <cell r="B899" t="str">
            <v>541449012700116618</v>
          </cell>
          <cell r="L899" t="str">
            <v>T2A</v>
          </cell>
          <cell r="M899">
            <v>1</v>
          </cell>
          <cell r="O899" t="str">
            <v>T1A</v>
          </cell>
        </row>
        <row r="900">
          <cell r="B900" t="str">
            <v>541449020710813144</v>
          </cell>
          <cell r="L900" t="str">
            <v>T2A</v>
          </cell>
          <cell r="M900">
            <v>1</v>
          </cell>
          <cell r="O900" t="str">
            <v>T2A</v>
          </cell>
        </row>
        <row r="901">
          <cell r="B901" t="str">
            <v>541449012700116496</v>
          </cell>
          <cell r="L901" t="str">
            <v>T2A</v>
          </cell>
          <cell r="M901">
            <v>1</v>
          </cell>
          <cell r="O901" t="str">
            <v>T2A</v>
          </cell>
        </row>
        <row r="902">
          <cell r="B902" t="str">
            <v>541449012700235371</v>
          </cell>
          <cell r="L902" t="str">
            <v>T2A</v>
          </cell>
          <cell r="M902">
            <v>1</v>
          </cell>
          <cell r="O902" t="str">
            <v>T2A</v>
          </cell>
        </row>
        <row r="903">
          <cell r="B903" t="str">
            <v>541449012700135084</v>
          </cell>
          <cell r="L903" t="str">
            <v>T2A</v>
          </cell>
          <cell r="M903">
            <v>1</v>
          </cell>
          <cell r="O903" t="str">
            <v>T2A</v>
          </cell>
        </row>
        <row r="904">
          <cell r="B904" t="str">
            <v>541449012700116441</v>
          </cell>
          <cell r="L904" t="str">
            <v>T2A</v>
          </cell>
          <cell r="M904">
            <v>1</v>
          </cell>
          <cell r="O904" t="str">
            <v>T2A</v>
          </cell>
        </row>
        <row r="905">
          <cell r="B905" t="str">
            <v>541449012700116595</v>
          </cell>
          <cell r="L905" t="str">
            <v>T2A</v>
          </cell>
          <cell r="M905">
            <v>1</v>
          </cell>
          <cell r="O905" t="str">
            <v>T2A</v>
          </cell>
        </row>
        <row r="906">
          <cell r="B906" t="str">
            <v>541449012700116403</v>
          </cell>
          <cell r="L906" t="str">
            <v>T2A</v>
          </cell>
          <cell r="M906">
            <v>1</v>
          </cell>
          <cell r="O906" t="str">
            <v>T2A</v>
          </cell>
        </row>
        <row r="907">
          <cell r="B907" t="str">
            <v>541449012700235395</v>
          </cell>
          <cell r="L907" t="str">
            <v>T2A</v>
          </cell>
          <cell r="M907">
            <v>1</v>
          </cell>
          <cell r="O907" t="str">
            <v>T2A</v>
          </cell>
        </row>
        <row r="908">
          <cell r="B908" t="str">
            <v>541449012700116434</v>
          </cell>
          <cell r="L908" t="str">
            <v>T2A</v>
          </cell>
          <cell r="M908">
            <v>1</v>
          </cell>
          <cell r="O908" t="str">
            <v>T2A</v>
          </cell>
        </row>
        <row r="909">
          <cell r="B909" t="str">
            <v>541449011000041989</v>
          </cell>
          <cell r="L909" t="str">
            <v>T3A</v>
          </cell>
          <cell r="M909">
            <v>1</v>
          </cell>
          <cell r="O909" t="str">
            <v>T2A</v>
          </cell>
        </row>
        <row r="910">
          <cell r="B910" t="str">
            <v>541449012700116588</v>
          </cell>
          <cell r="L910" t="str">
            <v>T3A</v>
          </cell>
          <cell r="M910">
            <v>1</v>
          </cell>
          <cell r="O910" t="str">
            <v>T3A</v>
          </cell>
        </row>
        <row r="911">
          <cell r="B911" t="str">
            <v>541449011000042023</v>
          </cell>
          <cell r="L911" t="str">
            <v>T3A</v>
          </cell>
          <cell r="M911">
            <v>1</v>
          </cell>
          <cell r="O911" t="str">
            <v>T3A</v>
          </cell>
        </row>
        <row r="912">
          <cell r="B912" t="str">
            <v>541449011000042108</v>
          </cell>
          <cell r="L912" t="str">
            <v>T3A</v>
          </cell>
          <cell r="M912">
            <v>1</v>
          </cell>
          <cell r="O912" t="str">
            <v>T3A</v>
          </cell>
        </row>
        <row r="913">
          <cell r="B913" t="str">
            <v>541449012000002727</v>
          </cell>
          <cell r="L913" t="str">
            <v>T3A</v>
          </cell>
          <cell r="M913">
            <v>1</v>
          </cell>
          <cell r="O913" t="str">
            <v>T3A</v>
          </cell>
        </row>
        <row r="914">
          <cell r="B914" t="str">
            <v>541449011000042078</v>
          </cell>
          <cell r="L914" t="str">
            <v>T3A</v>
          </cell>
          <cell r="M914">
            <v>1</v>
          </cell>
          <cell r="O914" t="str">
            <v>T3A</v>
          </cell>
        </row>
        <row r="915">
          <cell r="B915" t="str">
            <v>541449011000042009</v>
          </cell>
          <cell r="L915" t="str">
            <v>T3A</v>
          </cell>
          <cell r="M915">
            <v>1</v>
          </cell>
          <cell r="O915" t="str">
            <v>T3A</v>
          </cell>
        </row>
        <row r="916">
          <cell r="B916" t="str">
            <v>541449011000042085</v>
          </cell>
          <cell r="L916" t="str">
            <v>T3A</v>
          </cell>
          <cell r="M916">
            <v>1</v>
          </cell>
          <cell r="O916" t="str">
            <v>T3A</v>
          </cell>
        </row>
        <row r="917">
          <cell r="B917" t="str">
            <v>541449011000041590</v>
          </cell>
          <cell r="L917" t="str">
            <v>T3A</v>
          </cell>
          <cell r="M917">
            <v>1</v>
          </cell>
          <cell r="O917" t="str">
            <v>T3A</v>
          </cell>
        </row>
        <row r="918">
          <cell r="B918" t="str">
            <v>541449011000042146</v>
          </cell>
          <cell r="L918" t="str">
            <v>T3A</v>
          </cell>
          <cell r="M918">
            <v>1</v>
          </cell>
          <cell r="O918" t="str">
            <v>T3A</v>
          </cell>
        </row>
        <row r="919">
          <cell r="B919" t="str">
            <v>541449012000003083</v>
          </cell>
          <cell r="L919" t="str">
            <v>T3A</v>
          </cell>
          <cell r="M919">
            <v>1</v>
          </cell>
          <cell r="O919" t="str">
            <v>T3A</v>
          </cell>
        </row>
        <row r="920">
          <cell r="B920" t="str">
            <v>541449011000042139</v>
          </cell>
          <cell r="L920" t="str">
            <v>T3A</v>
          </cell>
          <cell r="M920">
            <v>1</v>
          </cell>
          <cell r="O920" t="str">
            <v>T3A</v>
          </cell>
        </row>
        <row r="921">
          <cell r="B921" t="str">
            <v>541449011000041613</v>
          </cell>
          <cell r="L921" t="str">
            <v>T3A</v>
          </cell>
          <cell r="M921">
            <v>1</v>
          </cell>
          <cell r="O921" t="str">
            <v>T3A</v>
          </cell>
        </row>
        <row r="922">
          <cell r="B922" t="str">
            <v>541449012700117431</v>
          </cell>
          <cell r="L922" t="str">
            <v>T1A</v>
          </cell>
          <cell r="M922">
            <v>1</v>
          </cell>
          <cell r="O922" t="str">
            <v>T1A</v>
          </cell>
        </row>
        <row r="923">
          <cell r="B923" t="str">
            <v>541449012700235876</v>
          </cell>
          <cell r="L923" t="str">
            <v>T2A</v>
          </cell>
          <cell r="M923">
            <v>1</v>
          </cell>
          <cell r="O923" t="str">
            <v>T2A</v>
          </cell>
        </row>
        <row r="924">
          <cell r="B924" t="str">
            <v>541449012700117455</v>
          </cell>
          <cell r="L924" t="str">
            <v>T2A</v>
          </cell>
          <cell r="M924">
            <v>1</v>
          </cell>
          <cell r="O924" t="str">
            <v>T2A</v>
          </cell>
        </row>
        <row r="925">
          <cell r="B925" t="str">
            <v>541449012700117493</v>
          </cell>
          <cell r="L925" t="str">
            <v>T2A</v>
          </cell>
          <cell r="M925">
            <v>1</v>
          </cell>
          <cell r="O925" t="str">
            <v>T2A</v>
          </cell>
        </row>
        <row r="926">
          <cell r="B926" t="str">
            <v>541449012700117479</v>
          </cell>
          <cell r="L926" t="str">
            <v>T2A</v>
          </cell>
          <cell r="M926">
            <v>1</v>
          </cell>
          <cell r="O926" t="str">
            <v>T2A</v>
          </cell>
        </row>
        <row r="927">
          <cell r="B927" t="str">
            <v>541449012700178517</v>
          </cell>
          <cell r="L927" t="str">
            <v>T2A</v>
          </cell>
          <cell r="M927">
            <v>1</v>
          </cell>
          <cell r="O927" t="str">
            <v>T2A</v>
          </cell>
        </row>
        <row r="928">
          <cell r="B928" t="str">
            <v>541449012700117417</v>
          </cell>
          <cell r="L928" t="str">
            <v>T2A</v>
          </cell>
          <cell r="M928">
            <v>1</v>
          </cell>
          <cell r="O928" t="str">
            <v>T2A</v>
          </cell>
        </row>
        <row r="929">
          <cell r="B929" t="str">
            <v>541449012000000785</v>
          </cell>
          <cell r="L929" t="str">
            <v>T3A</v>
          </cell>
          <cell r="M929">
            <v>1</v>
          </cell>
          <cell r="O929" t="str">
            <v>T3A</v>
          </cell>
        </row>
        <row r="930">
          <cell r="B930" t="str">
            <v>541449012700164008</v>
          </cell>
          <cell r="L930" t="str">
            <v>T1A</v>
          </cell>
          <cell r="M930">
            <v>1</v>
          </cell>
          <cell r="O930" t="str">
            <v>T1A</v>
          </cell>
        </row>
        <row r="931">
          <cell r="B931" t="str">
            <v>541449012700141030</v>
          </cell>
          <cell r="L931" t="str">
            <v>T1A</v>
          </cell>
          <cell r="M931">
            <v>1</v>
          </cell>
          <cell r="O931" t="str">
            <v>T1A</v>
          </cell>
        </row>
        <row r="932">
          <cell r="B932" t="str">
            <v>541449012000000921</v>
          </cell>
          <cell r="L932" t="str">
            <v>T1A</v>
          </cell>
          <cell r="M932">
            <v>1</v>
          </cell>
          <cell r="O932" t="str">
            <v>T1A</v>
          </cell>
        </row>
        <row r="933">
          <cell r="B933" t="str">
            <v>541449012700117981</v>
          </cell>
          <cell r="L933" t="str">
            <v>T1A</v>
          </cell>
          <cell r="M933">
            <v>1</v>
          </cell>
          <cell r="O933" t="str">
            <v>T1A</v>
          </cell>
        </row>
        <row r="934">
          <cell r="B934" t="str">
            <v>541449012700140262</v>
          </cell>
          <cell r="L934" t="str">
            <v>T1A</v>
          </cell>
          <cell r="M934">
            <v>1</v>
          </cell>
          <cell r="O934" t="str">
            <v>T2A</v>
          </cell>
        </row>
        <row r="935">
          <cell r="B935" t="str">
            <v>541449012700119121</v>
          </cell>
          <cell r="L935" t="str">
            <v>T1A</v>
          </cell>
          <cell r="M935">
            <v>1</v>
          </cell>
          <cell r="O935" t="str">
            <v>T2A</v>
          </cell>
        </row>
        <row r="936">
          <cell r="B936" t="str">
            <v>541449012700117950</v>
          </cell>
          <cell r="L936" t="str">
            <v>T1A</v>
          </cell>
          <cell r="M936">
            <v>1</v>
          </cell>
          <cell r="O936" t="str">
            <v>T1A</v>
          </cell>
        </row>
        <row r="937">
          <cell r="B937" t="str">
            <v>541449012700118766</v>
          </cell>
          <cell r="L937" t="str">
            <v>T1A</v>
          </cell>
          <cell r="M937">
            <v>1</v>
          </cell>
          <cell r="O937" t="str">
            <v>T2A</v>
          </cell>
        </row>
        <row r="938">
          <cell r="B938" t="str">
            <v>541449012700205763</v>
          </cell>
          <cell r="L938" t="str">
            <v>T1A</v>
          </cell>
          <cell r="M938">
            <v>1</v>
          </cell>
          <cell r="O938" t="str">
            <v>T1A</v>
          </cell>
        </row>
        <row r="939">
          <cell r="B939" t="str">
            <v>541449012700138719</v>
          </cell>
          <cell r="L939" t="str">
            <v>T1A</v>
          </cell>
          <cell r="M939">
            <v>1</v>
          </cell>
          <cell r="O939" t="str">
            <v>T2A</v>
          </cell>
        </row>
        <row r="940">
          <cell r="B940" t="str">
            <v>541449011000119190</v>
          </cell>
          <cell r="L940" t="str">
            <v>T1A</v>
          </cell>
          <cell r="M940">
            <v>1</v>
          </cell>
          <cell r="O940" t="str">
            <v>T2A</v>
          </cell>
        </row>
        <row r="941">
          <cell r="B941" t="str">
            <v>541449012700138740</v>
          </cell>
          <cell r="L941" t="str">
            <v>T2A</v>
          </cell>
          <cell r="M941">
            <v>1</v>
          </cell>
          <cell r="O941" t="str">
            <v>T2A</v>
          </cell>
        </row>
        <row r="942">
          <cell r="B942" t="str">
            <v>541449012700137644</v>
          </cell>
          <cell r="L942" t="str">
            <v>T2A</v>
          </cell>
          <cell r="M942">
            <v>1</v>
          </cell>
          <cell r="O942" t="str">
            <v>T2A</v>
          </cell>
        </row>
        <row r="943">
          <cell r="B943" t="str">
            <v>541449012700119695</v>
          </cell>
          <cell r="L943" t="str">
            <v>T2A</v>
          </cell>
          <cell r="M943">
            <v>1</v>
          </cell>
          <cell r="O943" t="str">
            <v>T2A</v>
          </cell>
        </row>
        <row r="944">
          <cell r="B944" t="str">
            <v>541449012700119909</v>
          </cell>
          <cell r="L944" t="str">
            <v>T2A</v>
          </cell>
          <cell r="M944">
            <v>1</v>
          </cell>
          <cell r="O944" t="str">
            <v>T2A</v>
          </cell>
        </row>
        <row r="945">
          <cell r="B945" t="str">
            <v>541449012700164305</v>
          </cell>
          <cell r="L945" t="str">
            <v>T2A</v>
          </cell>
          <cell r="M945">
            <v>1</v>
          </cell>
          <cell r="O945" t="str">
            <v>T2A</v>
          </cell>
        </row>
        <row r="946">
          <cell r="B946" t="str">
            <v>541449012700209143</v>
          </cell>
          <cell r="L946" t="str">
            <v>T2A</v>
          </cell>
          <cell r="M946">
            <v>1</v>
          </cell>
          <cell r="O946" t="str">
            <v>T1A</v>
          </cell>
        </row>
        <row r="947">
          <cell r="B947" t="str">
            <v>541449012700120554</v>
          </cell>
          <cell r="L947" t="str">
            <v>T2A</v>
          </cell>
          <cell r="M947">
            <v>1</v>
          </cell>
          <cell r="O947" t="str">
            <v>T2A</v>
          </cell>
        </row>
        <row r="948">
          <cell r="B948" t="str">
            <v>541449012700118193</v>
          </cell>
          <cell r="L948" t="str">
            <v>T2A</v>
          </cell>
          <cell r="M948">
            <v>1</v>
          </cell>
          <cell r="O948" t="str">
            <v>T2A</v>
          </cell>
        </row>
        <row r="949">
          <cell r="B949" t="str">
            <v>541449020711228572</v>
          </cell>
          <cell r="L949" t="str">
            <v>T2A</v>
          </cell>
          <cell r="M949">
            <v>1</v>
          </cell>
          <cell r="O949" t="str">
            <v>T2A</v>
          </cell>
        </row>
        <row r="950">
          <cell r="B950" t="str">
            <v>541449012700118711</v>
          </cell>
          <cell r="L950" t="str">
            <v>T2A</v>
          </cell>
          <cell r="M950">
            <v>1</v>
          </cell>
          <cell r="O950" t="str">
            <v>T2A</v>
          </cell>
        </row>
        <row r="951">
          <cell r="B951" t="str">
            <v>541449012700138696</v>
          </cell>
          <cell r="L951" t="str">
            <v>T2A</v>
          </cell>
          <cell r="M951">
            <v>1</v>
          </cell>
          <cell r="O951" t="str">
            <v>T2A</v>
          </cell>
        </row>
        <row r="952">
          <cell r="B952" t="str">
            <v>541449012700177527</v>
          </cell>
          <cell r="L952" t="str">
            <v>T2A</v>
          </cell>
          <cell r="M952">
            <v>1</v>
          </cell>
          <cell r="O952" t="str">
            <v>T1A</v>
          </cell>
        </row>
        <row r="953">
          <cell r="B953" t="str">
            <v>541449012700169461</v>
          </cell>
          <cell r="L953" t="str">
            <v>T2A</v>
          </cell>
          <cell r="M953">
            <v>1</v>
          </cell>
          <cell r="O953" t="str">
            <v>T2A</v>
          </cell>
        </row>
        <row r="954">
          <cell r="B954" t="str">
            <v>541449060004753930</v>
          </cell>
          <cell r="L954" t="str">
            <v>T2A</v>
          </cell>
          <cell r="M954">
            <v>1</v>
          </cell>
          <cell r="O954" t="str">
            <v>T2A</v>
          </cell>
        </row>
        <row r="955">
          <cell r="B955" t="str">
            <v>541449060004625527</v>
          </cell>
          <cell r="L955" t="str">
            <v>T2A</v>
          </cell>
          <cell r="M955">
            <v>1</v>
          </cell>
          <cell r="O955" t="str">
            <v>T2A</v>
          </cell>
        </row>
        <row r="956">
          <cell r="B956" t="str">
            <v>541449012700119091</v>
          </cell>
          <cell r="L956" t="str">
            <v>T2A</v>
          </cell>
          <cell r="M956">
            <v>1</v>
          </cell>
          <cell r="O956" t="str">
            <v>T1A</v>
          </cell>
        </row>
        <row r="957">
          <cell r="B957" t="str">
            <v>541449012700119923</v>
          </cell>
          <cell r="L957" t="str">
            <v>T2A</v>
          </cell>
          <cell r="M957">
            <v>1</v>
          </cell>
          <cell r="O957" t="str">
            <v>T2A</v>
          </cell>
        </row>
        <row r="958">
          <cell r="B958" t="str">
            <v>541449012700203097</v>
          </cell>
          <cell r="L958" t="str">
            <v>T2A</v>
          </cell>
          <cell r="M958">
            <v>1</v>
          </cell>
          <cell r="O958" t="str">
            <v>T2A</v>
          </cell>
        </row>
        <row r="959">
          <cell r="B959" t="str">
            <v>541449012700118285</v>
          </cell>
          <cell r="L959" t="str">
            <v>T2A</v>
          </cell>
          <cell r="M959">
            <v>1</v>
          </cell>
          <cell r="O959" t="str">
            <v>T2A</v>
          </cell>
        </row>
        <row r="960">
          <cell r="B960" t="str">
            <v>541449012700168242</v>
          </cell>
          <cell r="L960" t="str">
            <v>T2A</v>
          </cell>
          <cell r="M960">
            <v>1</v>
          </cell>
          <cell r="O960" t="str">
            <v>T2A</v>
          </cell>
        </row>
        <row r="961">
          <cell r="B961" t="str">
            <v>541449012700118681</v>
          </cell>
          <cell r="L961" t="str">
            <v>T2A</v>
          </cell>
          <cell r="M961">
            <v>1</v>
          </cell>
          <cell r="O961" t="str">
            <v>T2A</v>
          </cell>
        </row>
        <row r="962">
          <cell r="B962" t="str">
            <v>541449020711245456</v>
          </cell>
          <cell r="L962" t="str">
            <v>T2A</v>
          </cell>
          <cell r="M962">
            <v>1</v>
          </cell>
          <cell r="O962" t="str">
            <v>T1A</v>
          </cell>
        </row>
        <row r="963">
          <cell r="B963" t="str">
            <v>541449012700157253</v>
          </cell>
          <cell r="L963" t="str">
            <v>T2A</v>
          </cell>
          <cell r="M963">
            <v>1</v>
          </cell>
          <cell r="O963" t="str">
            <v>T2A</v>
          </cell>
        </row>
        <row r="964">
          <cell r="B964" t="str">
            <v>541449012700119794</v>
          </cell>
          <cell r="L964" t="str">
            <v>T2A</v>
          </cell>
          <cell r="M964">
            <v>1</v>
          </cell>
          <cell r="O964" t="str">
            <v>T2A</v>
          </cell>
        </row>
        <row r="965">
          <cell r="B965" t="str">
            <v>541449012700119039</v>
          </cell>
          <cell r="L965" t="str">
            <v>T2A</v>
          </cell>
          <cell r="M965">
            <v>1</v>
          </cell>
          <cell r="O965" t="str">
            <v>T2A</v>
          </cell>
        </row>
        <row r="966">
          <cell r="B966" t="str">
            <v>541449012700119831</v>
          </cell>
          <cell r="L966" t="str">
            <v>T2A</v>
          </cell>
          <cell r="M966">
            <v>1</v>
          </cell>
          <cell r="O966" t="str">
            <v>T2A</v>
          </cell>
        </row>
        <row r="967">
          <cell r="B967" t="str">
            <v>541449012700118520</v>
          </cell>
          <cell r="L967" t="str">
            <v>T2A</v>
          </cell>
          <cell r="M967">
            <v>1</v>
          </cell>
          <cell r="O967" t="str">
            <v>T2A</v>
          </cell>
        </row>
        <row r="968">
          <cell r="B968" t="str">
            <v>541449012700118025</v>
          </cell>
          <cell r="L968" t="str">
            <v>T2A</v>
          </cell>
          <cell r="M968">
            <v>1</v>
          </cell>
          <cell r="O968" t="str">
            <v>T2A</v>
          </cell>
        </row>
        <row r="969">
          <cell r="B969" t="str">
            <v>541449060004952074</v>
          </cell>
          <cell r="L969" t="str">
            <v>T2A</v>
          </cell>
          <cell r="M969">
            <v>1</v>
          </cell>
          <cell r="O969" t="str">
            <v>T2A</v>
          </cell>
        </row>
        <row r="970">
          <cell r="B970" t="str">
            <v>541449012700177060</v>
          </cell>
          <cell r="L970" t="str">
            <v>T2A</v>
          </cell>
          <cell r="M970">
            <v>1</v>
          </cell>
          <cell r="O970" t="str">
            <v>T1A</v>
          </cell>
        </row>
        <row r="971">
          <cell r="B971" t="str">
            <v>541449012700120486</v>
          </cell>
          <cell r="L971" t="str">
            <v>T2A</v>
          </cell>
          <cell r="M971">
            <v>1</v>
          </cell>
          <cell r="O971" t="str">
            <v>T2A</v>
          </cell>
        </row>
        <row r="972">
          <cell r="B972" t="str">
            <v>541449012700164411</v>
          </cell>
          <cell r="L972" t="str">
            <v>T2A</v>
          </cell>
          <cell r="M972">
            <v>1</v>
          </cell>
          <cell r="O972" t="str">
            <v>T3A</v>
          </cell>
        </row>
        <row r="973">
          <cell r="B973" t="str">
            <v>541449012700119114</v>
          </cell>
          <cell r="L973" t="str">
            <v>T2A</v>
          </cell>
          <cell r="M973">
            <v>1</v>
          </cell>
          <cell r="O973" t="str">
            <v>T2A</v>
          </cell>
        </row>
        <row r="974">
          <cell r="B974" t="str">
            <v>541449012700204629</v>
          </cell>
          <cell r="L974" t="str">
            <v>T2A</v>
          </cell>
          <cell r="M974">
            <v>1</v>
          </cell>
          <cell r="O974" t="str">
            <v>T2A</v>
          </cell>
        </row>
        <row r="975">
          <cell r="B975" t="str">
            <v>541449012700119978</v>
          </cell>
          <cell r="L975" t="str">
            <v>T2A</v>
          </cell>
          <cell r="M975">
            <v>1</v>
          </cell>
          <cell r="O975" t="str">
            <v>T2A</v>
          </cell>
        </row>
        <row r="976">
          <cell r="B976" t="str">
            <v>541449012700131529</v>
          </cell>
          <cell r="L976" t="str">
            <v>T2A</v>
          </cell>
          <cell r="M976">
            <v>1</v>
          </cell>
          <cell r="O976" t="str">
            <v>T2A</v>
          </cell>
        </row>
        <row r="977">
          <cell r="B977" t="str">
            <v>541449012700118704</v>
          </cell>
          <cell r="L977" t="str">
            <v>T2A</v>
          </cell>
          <cell r="M977">
            <v>1</v>
          </cell>
          <cell r="O977" t="str">
            <v>T2A</v>
          </cell>
        </row>
        <row r="978">
          <cell r="B978" t="str">
            <v>541449020711134989</v>
          </cell>
          <cell r="L978" t="str">
            <v>T2A</v>
          </cell>
          <cell r="M978">
            <v>1</v>
          </cell>
          <cell r="O978" t="str">
            <v>T2A</v>
          </cell>
        </row>
        <row r="979">
          <cell r="B979" t="str">
            <v>541449020714341902</v>
          </cell>
          <cell r="L979" t="str">
            <v>T2A</v>
          </cell>
          <cell r="M979">
            <v>1</v>
          </cell>
          <cell r="O979" t="str">
            <v>T2A</v>
          </cell>
        </row>
        <row r="980">
          <cell r="B980" t="str">
            <v>541449012700119961</v>
          </cell>
          <cell r="L980" t="str">
            <v>T2A</v>
          </cell>
          <cell r="M980">
            <v>1</v>
          </cell>
          <cell r="O980" t="str">
            <v>T2A</v>
          </cell>
        </row>
        <row r="981">
          <cell r="B981" t="str">
            <v>541449012700209310</v>
          </cell>
          <cell r="L981" t="str">
            <v>T2A</v>
          </cell>
          <cell r="M981">
            <v>1</v>
          </cell>
          <cell r="O981" t="str">
            <v>T2A</v>
          </cell>
        </row>
        <row r="982">
          <cell r="B982" t="str">
            <v>541449012700120356</v>
          </cell>
          <cell r="L982" t="str">
            <v>T2A</v>
          </cell>
          <cell r="M982">
            <v>1</v>
          </cell>
          <cell r="O982" t="str">
            <v>T2A</v>
          </cell>
        </row>
        <row r="983">
          <cell r="B983" t="str">
            <v>541449012700120493</v>
          </cell>
          <cell r="L983" t="str">
            <v>T2A</v>
          </cell>
          <cell r="M983">
            <v>1</v>
          </cell>
          <cell r="O983" t="str">
            <v>T2A</v>
          </cell>
        </row>
        <row r="984">
          <cell r="B984" t="str">
            <v>541449012700157239</v>
          </cell>
          <cell r="L984" t="str">
            <v>T2A</v>
          </cell>
          <cell r="M984">
            <v>1</v>
          </cell>
          <cell r="O984" t="str">
            <v>T2A</v>
          </cell>
        </row>
        <row r="985">
          <cell r="B985" t="str">
            <v>541449012700250053</v>
          </cell>
          <cell r="L985" t="str">
            <v>T2A</v>
          </cell>
          <cell r="M985">
            <v>1</v>
          </cell>
          <cell r="O985" t="str">
            <v>T2A</v>
          </cell>
        </row>
        <row r="986">
          <cell r="B986" t="str">
            <v>541449012000004011</v>
          </cell>
          <cell r="L986" t="str">
            <v>T2A</v>
          </cell>
          <cell r="M986">
            <v>1</v>
          </cell>
          <cell r="O986" t="str">
            <v>T2A</v>
          </cell>
        </row>
        <row r="987">
          <cell r="B987" t="str">
            <v>541449012700119954</v>
          </cell>
          <cell r="L987" t="str">
            <v>T2A</v>
          </cell>
          <cell r="M987">
            <v>1</v>
          </cell>
          <cell r="O987" t="str">
            <v>T2A</v>
          </cell>
        </row>
        <row r="988">
          <cell r="B988" t="str">
            <v>541449012700120332</v>
          </cell>
          <cell r="L988" t="str">
            <v>T2A</v>
          </cell>
          <cell r="M988">
            <v>1</v>
          </cell>
          <cell r="O988" t="str">
            <v>T2A</v>
          </cell>
        </row>
        <row r="989">
          <cell r="B989" t="str">
            <v>541449012000001072</v>
          </cell>
          <cell r="L989" t="str">
            <v>T2A</v>
          </cell>
          <cell r="M989">
            <v>1</v>
          </cell>
          <cell r="O989" t="str">
            <v>T3A</v>
          </cell>
        </row>
        <row r="990">
          <cell r="B990" t="str">
            <v>541449012700119886</v>
          </cell>
          <cell r="L990" t="str">
            <v>T2A</v>
          </cell>
          <cell r="M990">
            <v>1</v>
          </cell>
          <cell r="O990" t="str">
            <v>T2A</v>
          </cell>
        </row>
        <row r="991">
          <cell r="B991" t="str">
            <v>541449012000033417</v>
          </cell>
          <cell r="L991" t="str">
            <v>T2A</v>
          </cell>
          <cell r="M991">
            <v>1</v>
          </cell>
          <cell r="O991" t="str">
            <v>T2A</v>
          </cell>
        </row>
        <row r="992">
          <cell r="B992" t="str">
            <v>541449012700172546</v>
          </cell>
          <cell r="L992" t="str">
            <v>T2A</v>
          </cell>
          <cell r="M992">
            <v>1</v>
          </cell>
          <cell r="O992" t="str">
            <v>T2A</v>
          </cell>
        </row>
        <row r="993">
          <cell r="B993" t="str">
            <v>541449012700120202</v>
          </cell>
          <cell r="L993" t="str">
            <v>T2A</v>
          </cell>
          <cell r="M993">
            <v>1</v>
          </cell>
          <cell r="O993" t="str">
            <v>T2A</v>
          </cell>
        </row>
        <row r="994">
          <cell r="B994" t="str">
            <v>541449012700120523</v>
          </cell>
          <cell r="L994" t="str">
            <v>T2A</v>
          </cell>
          <cell r="M994">
            <v>1</v>
          </cell>
          <cell r="O994" t="str">
            <v>T2A</v>
          </cell>
        </row>
        <row r="995">
          <cell r="B995" t="str">
            <v>541449012000003410</v>
          </cell>
          <cell r="L995" t="str">
            <v>T2A</v>
          </cell>
          <cell r="M995">
            <v>1</v>
          </cell>
          <cell r="O995" t="str">
            <v>T2A</v>
          </cell>
        </row>
        <row r="996">
          <cell r="B996" t="str">
            <v>541449060006684188</v>
          </cell>
          <cell r="L996" t="str">
            <v>T2A</v>
          </cell>
          <cell r="M996">
            <v>1</v>
          </cell>
          <cell r="O996" t="str">
            <v>T2A</v>
          </cell>
        </row>
        <row r="997">
          <cell r="B997" t="str">
            <v>541449012700135091</v>
          </cell>
          <cell r="L997" t="str">
            <v>T2A</v>
          </cell>
          <cell r="M997">
            <v>1</v>
          </cell>
          <cell r="O997" t="str">
            <v>T3A</v>
          </cell>
        </row>
        <row r="998">
          <cell r="B998" t="str">
            <v>541449012700118155</v>
          </cell>
          <cell r="L998" t="str">
            <v>T2A</v>
          </cell>
          <cell r="M998">
            <v>1</v>
          </cell>
          <cell r="O998" t="str">
            <v>T2A</v>
          </cell>
        </row>
        <row r="999">
          <cell r="B999" t="str">
            <v>541449012000001164</v>
          </cell>
          <cell r="L999" t="str">
            <v>T2A</v>
          </cell>
          <cell r="M999">
            <v>1</v>
          </cell>
          <cell r="O999" t="str">
            <v>T2A</v>
          </cell>
        </row>
        <row r="1000">
          <cell r="B1000" t="str">
            <v>541449012700113440</v>
          </cell>
          <cell r="L1000" t="str">
            <v>T2A</v>
          </cell>
          <cell r="M1000">
            <v>1</v>
          </cell>
          <cell r="O1000" t="str">
            <v>T2A</v>
          </cell>
        </row>
        <row r="1001">
          <cell r="B1001" t="str">
            <v>541449012700118629</v>
          </cell>
          <cell r="L1001" t="str">
            <v>T3A</v>
          </cell>
          <cell r="M1001">
            <v>1</v>
          </cell>
          <cell r="O1001" t="str">
            <v>T3A</v>
          </cell>
        </row>
        <row r="1002">
          <cell r="B1002" t="str">
            <v>541449011000045673</v>
          </cell>
          <cell r="L1002" t="str">
            <v>T3A</v>
          </cell>
          <cell r="M1002">
            <v>1</v>
          </cell>
          <cell r="O1002" t="str">
            <v>T2A</v>
          </cell>
        </row>
        <row r="1003">
          <cell r="B1003" t="str">
            <v>541449012000001324</v>
          </cell>
          <cell r="L1003" t="str">
            <v>T3A</v>
          </cell>
          <cell r="M1003">
            <v>1</v>
          </cell>
          <cell r="O1003" t="str">
            <v>T3A</v>
          </cell>
        </row>
        <row r="1004">
          <cell r="B1004" t="str">
            <v>541449011000045260</v>
          </cell>
          <cell r="L1004" t="str">
            <v>T3A</v>
          </cell>
          <cell r="M1004">
            <v>1</v>
          </cell>
          <cell r="O1004" t="str">
            <v>T2A</v>
          </cell>
        </row>
        <row r="1005">
          <cell r="B1005" t="str">
            <v>541449012000001331</v>
          </cell>
          <cell r="L1005" t="str">
            <v>T3A</v>
          </cell>
          <cell r="M1005">
            <v>1</v>
          </cell>
          <cell r="O1005" t="str">
            <v>T2A</v>
          </cell>
        </row>
        <row r="1006">
          <cell r="B1006" t="str">
            <v>541449012000027645</v>
          </cell>
          <cell r="L1006" t="str">
            <v>T3A</v>
          </cell>
          <cell r="M1006">
            <v>1</v>
          </cell>
          <cell r="O1006" t="str">
            <v>T3A</v>
          </cell>
        </row>
        <row r="1007">
          <cell r="B1007" t="str">
            <v>541449012700120370</v>
          </cell>
          <cell r="L1007" t="str">
            <v>T3A</v>
          </cell>
          <cell r="M1007">
            <v>1</v>
          </cell>
          <cell r="O1007" t="str">
            <v>T3A</v>
          </cell>
        </row>
        <row r="1008">
          <cell r="B1008" t="str">
            <v>541449012000001393</v>
          </cell>
          <cell r="L1008" t="str">
            <v>T3A</v>
          </cell>
          <cell r="M1008">
            <v>1</v>
          </cell>
          <cell r="O1008" t="str">
            <v>T3A</v>
          </cell>
        </row>
        <row r="1009">
          <cell r="B1009" t="str">
            <v>541449012000001287</v>
          </cell>
          <cell r="L1009" t="str">
            <v>T3A</v>
          </cell>
          <cell r="M1009">
            <v>1</v>
          </cell>
          <cell r="O1009" t="str">
            <v>T3A</v>
          </cell>
        </row>
        <row r="1010">
          <cell r="B1010" t="str">
            <v>541449012000000990</v>
          </cell>
          <cell r="L1010" t="str">
            <v>T3A</v>
          </cell>
          <cell r="M1010">
            <v>1</v>
          </cell>
          <cell r="O1010" t="str">
            <v>T3A</v>
          </cell>
        </row>
        <row r="1011">
          <cell r="B1011" t="str">
            <v>541449011000045932</v>
          </cell>
          <cell r="L1011" t="str">
            <v>T3A</v>
          </cell>
          <cell r="M1011">
            <v>1</v>
          </cell>
          <cell r="O1011" t="str">
            <v>T3A</v>
          </cell>
        </row>
        <row r="1012">
          <cell r="B1012" t="str">
            <v>541449011000043914</v>
          </cell>
          <cell r="L1012" t="str">
            <v>T3A</v>
          </cell>
          <cell r="M1012">
            <v>1</v>
          </cell>
          <cell r="O1012" t="str">
            <v>T2A</v>
          </cell>
        </row>
        <row r="1013">
          <cell r="B1013" t="str">
            <v>541449011000046120</v>
          </cell>
          <cell r="L1013" t="str">
            <v>T3A</v>
          </cell>
          <cell r="M1013">
            <v>1</v>
          </cell>
          <cell r="O1013" t="str">
            <v>T3A</v>
          </cell>
        </row>
        <row r="1014">
          <cell r="B1014" t="str">
            <v>541449012700212099</v>
          </cell>
          <cell r="L1014" t="str">
            <v>T3A</v>
          </cell>
          <cell r="M1014">
            <v>1</v>
          </cell>
          <cell r="O1014" t="str">
            <v>T3A</v>
          </cell>
        </row>
        <row r="1015">
          <cell r="B1015" t="str">
            <v>541449011000045536</v>
          </cell>
          <cell r="L1015" t="str">
            <v>T3A</v>
          </cell>
          <cell r="M1015">
            <v>1</v>
          </cell>
          <cell r="O1015" t="str">
            <v>T3A</v>
          </cell>
        </row>
        <row r="1016">
          <cell r="B1016" t="str">
            <v>541449011000043976</v>
          </cell>
          <cell r="L1016" t="str">
            <v>T3A</v>
          </cell>
          <cell r="M1016">
            <v>1</v>
          </cell>
          <cell r="O1016" t="str">
            <v>T3A</v>
          </cell>
        </row>
        <row r="1017">
          <cell r="B1017" t="str">
            <v>541449012000001133</v>
          </cell>
          <cell r="L1017" t="str">
            <v>T3A</v>
          </cell>
          <cell r="M1017">
            <v>1</v>
          </cell>
          <cell r="O1017" t="str">
            <v>T3A</v>
          </cell>
        </row>
        <row r="1018">
          <cell r="B1018" t="str">
            <v>541449012000001225</v>
          </cell>
          <cell r="L1018" t="str">
            <v>T3A</v>
          </cell>
          <cell r="M1018">
            <v>1</v>
          </cell>
          <cell r="O1018" t="str">
            <v>T3A</v>
          </cell>
        </row>
        <row r="1019">
          <cell r="B1019" t="str">
            <v>541449011000045185</v>
          </cell>
          <cell r="L1019" t="str">
            <v>T3A</v>
          </cell>
          <cell r="M1019">
            <v>1</v>
          </cell>
          <cell r="O1019" t="str">
            <v>T3A</v>
          </cell>
        </row>
        <row r="1020">
          <cell r="B1020" t="str">
            <v>541449011000043983</v>
          </cell>
          <cell r="L1020" t="str">
            <v>T3A</v>
          </cell>
          <cell r="M1020">
            <v>1</v>
          </cell>
          <cell r="O1020" t="str">
            <v>T3A</v>
          </cell>
        </row>
        <row r="1021">
          <cell r="B1021" t="str">
            <v>541449011000046076</v>
          </cell>
          <cell r="L1021" t="str">
            <v>T3A</v>
          </cell>
          <cell r="M1021">
            <v>1</v>
          </cell>
          <cell r="O1021" t="str">
            <v>T3A</v>
          </cell>
        </row>
        <row r="1022">
          <cell r="B1022" t="str">
            <v>541449011000042566</v>
          </cell>
          <cell r="L1022" t="str">
            <v>T3A</v>
          </cell>
          <cell r="M1022">
            <v>1</v>
          </cell>
          <cell r="O1022" t="str">
            <v>T3A</v>
          </cell>
        </row>
        <row r="1023">
          <cell r="B1023" t="str">
            <v>541449011000044355</v>
          </cell>
          <cell r="L1023" t="str">
            <v>T3A</v>
          </cell>
          <cell r="M1023">
            <v>1</v>
          </cell>
          <cell r="O1023" t="str">
            <v>T2A</v>
          </cell>
        </row>
        <row r="1024">
          <cell r="B1024" t="str">
            <v>541449012000001065</v>
          </cell>
          <cell r="L1024" t="str">
            <v>T3A</v>
          </cell>
          <cell r="M1024">
            <v>1</v>
          </cell>
          <cell r="O1024" t="str">
            <v>T3A</v>
          </cell>
        </row>
        <row r="1025">
          <cell r="B1025" t="str">
            <v>541449012700119756</v>
          </cell>
          <cell r="L1025" t="str">
            <v>T3A</v>
          </cell>
          <cell r="M1025">
            <v>1</v>
          </cell>
          <cell r="O1025" t="str">
            <v>T2A</v>
          </cell>
        </row>
        <row r="1026">
          <cell r="B1026" t="str">
            <v>541449012700138948</v>
          </cell>
          <cell r="L1026" t="str">
            <v>T3A</v>
          </cell>
          <cell r="M1026">
            <v>1</v>
          </cell>
          <cell r="O1026" t="str">
            <v>T2A</v>
          </cell>
        </row>
        <row r="1027">
          <cell r="B1027" t="str">
            <v>541449011000043068</v>
          </cell>
          <cell r="L1027" t="str">
            <v>T3A</v>
          </cell>
          <cell r="M1027">
            <v>1</v>
          </cell>
          <cell r="O1027" t="str">
            <v>T3A</v>
          </cell>
        </row>
        <row r="1028">
          <cell r="B1028" t="str">
            <v>541449011000043785</v>
          </cell>
          <cell r="L1028" t="str">
            <v>T3A</v>
          </cell>
          <cell r="M1028">
            <v>1</v>
          </cell>
          <cell r="O1028" t="str">
            <v>T3A</v>
          </cell>
        </row>
        <row r="1029">
          <cell r="B1029" t="str">
            <v>541449011000046014</v>
          </cell>
          <cell r="L1029" t="str">
            <v>T3A</v>
          </cell>
          <cell r="M1029">
            <v>1</v>
          </cell>
          <cell r="O1029" t="str">
            <v>T3A</v>
          </cell>
        </row>
        <row r="1030">
          <cell r="B1030" t="str">
            <v>541449011000045062</v>
          </cell>
          <cell r="L1030" t="str">
            <v>T3A</v>
          </cell>
          <cell r="M1030">
            <v>1</v>
          </cell>
          <cell r="O1030" t="str">
            <v>T3A</v>
          </cell>
        </row>
        <row r="1031">
          <cell r="B1031" t="str">
            <v>541449011000044089</v>
          </cell>
          <cell r="L1031" t="str">
            <v>T3A</v>
          </cell>
          <cell r="M1031">
            <v>1</v>
          </cell>
          <cell r="O1031" t="str">
            <v>T3A</v>
          </cell>
        </row>
        <row r="1032">
          <cell r="B1032" t="str">
            <v>541449011000042344</v>
          </cell>
          <cell r="L1032" t="str">
            <v>T3A</v>
          </cell>
          <cell r="M1032">
            <v>1</v>
          </cell>
          <cell r="O1032" t="str">
            <v>T2A</v>
          </cell>
        </row>
        <row r="1033">
          <cell r="B1033" t="str">
            <v>541449060003118945</v>
          </cell>
          <cell r="L1033" t="str">
            <v>T3A</v>
          </cell>
          <cell r="M1033">
            <v>1</v>
          </cell>
          <cell r="O1033" t="str">
            <v>T3A</v>
          </cell>
        </row>
        <row r="1034">
          <cell r="B1034" t="str">
            <v>541449012000000976</v>
          </cell>
          <cell r="L1034" t="str">
            <v>T3A</v>
          </cell>
          <cell r="M1034">
            <v>1</v>
          </cell>
          <cell r="O1034" t="str">
            <v>T3A</v>
          </cell>
        </row>
        <row r="1035">
          <cell r="B1035" t="str">
            <v>541449011000043884</v>
          </cell>
          <cell r="L1035" t="str">
            <v>T3A</v>
          </cell>
          <cell r="M1035">
            <v>1</v>
          </cell>
          <cell r="O1035" t="str">
            <v>T3A</v>
          </cell>
        </row>
        <row r="1036">
          <cell r="B1036" t="str">
            <v>541449011700000576</v>
          </cell>
          <cell r="L1036" t="str">
            <v>T3A</v>
          </cell>
          <cell r="M1036">
            <v>1</v>
          </cell>
          <cell r="O1036" t="str">
            <v>T3A</v>
          </cell>
        </row>
        <row r="1037">
          <cell r="B1037" t="str">
            <v>541449011000119251</v>
          </cell>
          <cell r="L1037" t="str">
            <v>T3A</v>
          </cell>
          <cell r="M1037">
            <v>1</v>
          </cell>
          <cell r="O1037" t="str">
            <v>T3A</v>
          </cell>
        </row>
        <row r="1038">
          <cell r="B1038" t="str">
            <v>541449011000043112</v>
          </cell>
          <cell r="L1038" t="str">
            <v>T3A</v>
          </cell>
          <cell r="M1038">
            <v>1</v>
          </cell>
          <cell r="O1038" t="str">
            <v>T3A</v>
          </cell>
        </row>
        <row r="1039">
          <cell r="B1039" t="str">
            <v>541449011000043761</v>
          </cell>
          <cell r="L1039" t="str">
            <v>T3A</v>
          </cell>
          <cell r="M1039">
            <v>1</v>
          </cell>
          <cell r="O1039" t="str">
            <v>T3A</v>
          </cell>
        </row>
        <row r="1040">
          <cell r="B1040" t="str">
            <v>541449011000045208</v>
          </cell>
          <cell r="L1040" t="str">
            <v>T3A</v>
          </cell>
          <cell r="M1040">
            <v>1</v>
          </cell>
          <cell r="O1040" t="str">
            <v>T3A</v>
          </cell>
        </row>
        <row r="1041">
          <cell r="B1041" t="str">
            <v>541449011000042788</v>
          </cell>
          <cell r="L1041" t="str">
            <v>T3A</v>
          </cell>
          <cell r="M1041">
            <v>1</v>
          </cell>
          <cell r="O1041" t="str">
            <v>T3A</v>
          </cell>
        </row>
        <row r="1042">
          <cell r="B1042" t="str">
            <v>541449011000045253</v>
          </cell>
          <cell r="L1042" t="str">
            <v>T3A</v>
          </cell>
          <cell r="M1042">
            <v>1</v>
          </cell>
          <cell r="O1042" t="str">
            <v>T3A</v>
          </cell>
        </row>
        <row r="1043">
          <cell r="B1043" t="str">
            <v>541449011000043860</v>
          </cell>
          <cell r="L1043" t="str">
            <v>T3A</v>
          </cell>
          <cell r="M1043">
            <v>1</v>
          </cell>
          <cell r="O1043" t="str">
            <v>T3A</v>
          </cell>
        </row>
        <row r="1044">
          <cell r="B1044" t="str">
            <v>541449011000045086</v>
          </cell>
          <cell r="L1044" t="str">
            <v>T3A</v>
          </cell>
          <cell r="M1044">
            <v>1</v>
          </cell>
          <cell r="O1044" t="str">
            <v>T3A</v>
          </cell>
        </row>
        <row r="1045">
          <cell r="B1045" t="str">
            <v>541449060003510220</v>
          </cell>
          <cell r="L1045" t="str">
            <v>T3A</v>
          </cell>
          <cell r="M1045">
            <v>1</v>
          </cell>
          <cell r="O1045" t="str">
            <v>T3A</v>
          </cell>
        </row>
        <row r="1046">
          <cell r="B1046" t="str">
            <v>541449011000045031</v>
          </cell>
          <cell r="L1046" t="str">
            <v>T3A</v>
          </cell>
          <cell r="M1046">
            <v>1</v>
          </cell>
          <cell r="O1046" t="str">
            <v>T3A</v>
          </cell>
        </row>
        <row r="1047">
          <cell r="B1047" t="str">
            <v>541449011000046144</v>
          </cell>
          <cell r="L1047" t="str">
            <v>T3A</v>
          </cell>
          <cell r="M1047">
            <v>1</v>
          </cell>
          <cell r="O1047" t="str">
            <v>T3A</v>
          </cell>
        </row>
        <row r="1048">
          <cell r="B1048" t="str">
            <v>541449011000044058</v>
          </cell>
          <cell r="L1048" t="str">
            <v>T3A</v>
          </cell>
          <cell r="M1048">
            <v>1</v>
          </cell>
          <cell r="O1048" t="str">
            <v>T3A</v>
          </cell>
        </row>
        <row r="1049">
          <cell r="B1049" t="str">
            <v>541449011000045161</v>
          </cell>
          <cell r="L1049" t="str">
            <v>T3A</v>
          </cell>
          <cell r="M1049">
            <v>1</v>
          </cell>
          <cell r="O1049" t="str">
            <v>T4B</v>
          </cell>
        </row>
        <row r="1050">
          <cell r="B1050" t="str">
            <v>541449011000044850</v>
          </cell>
          <cell r="L1050" t="str">
            <v>T4B</v>
          </cell>
          <cell r="M1050">
            <v>1</v>
          </cell>
          <cell r="O1050" t="str">
            <v>T3A</v>
          </cell>
        </row>
        <row r="1051">
          <cell r="B1051" t="str">
            <v>541449011000045369</v>
          </cell>
          <cell r="L1051" t="str">
            <v>T4B</v>
          </cell>
          <cell r="M1051">
            <v>1</v>
          </cell>
          <cell r="O1051" t="str">
            <v>T4B</v>
          </cell>
        </row>
        <row r="1052">
          <cell r="B1052" t="str">
            <v>541449011000075830</v>
          </cell>
          <cell r="L1052" t="str">
            <v>T4B</v>
          </cell>
          <cell r="M1052">
            <v>1</v>
          </cell>
          <cell r="O1052" t="str">
            <v>T4B</v>
          </cell>
        </row>
        <row r="1053">
          <cell r="B1053" t="str">
            <v>541449011000045024</v>
          </cell>
          <cell r="L1053" t="str">
            <v>T4B</v>
          </cell>
          <cell r="M1053">
            <v>1</v>
          </cell>
          <cell r="O1053" t="str">
            <v>T4B</v>
          </cell>
        </row>
        <row r="1054">
          <cell r="B1054" t="str">
            <v>541449012700132229</v>
          </cell>
          <cell r="L1054" t="str">
            <v>T1A</v>
          </cell>
          <cell r="M1054">
            <v>1</v>
          </cell>
          <cell r="O1054" t="str">
            <v>T1A</v>
          </cell>
        </row>
        <row r="1055">
          <cell r="B1055" t="str">
            <v>541449012700113938</v>
          </cell>
          <cell r="L1055" t="str">
            <v>T1A</v>
          </cell>
          <cell r="M1055">
            <v>1</v>
          </cell>
          <cell r="O1055" t="str">
            <v>T1A</v>
          </cell>
        </row>
        <row r="1056">
          <cell r="B1056" t="str">
            <v>541449012700154429</v>
          </cell>
          <cell r="L1056" t="str">
            <v>T1A</v>
          </cell>
          <cell r="M1056">
            <v>1</v>
          </cell>
          <cell r="O1056" t="str">
            <v>T2A</v>
          </cell>
        </row>
        <row r="1057">
          <cell r="B1057" t="str">
            <v>541449012700154467</v>
          </cell>
          <cell r="L1057" t="str">
            <v>T1A</v>
          </cell>
          <cell r="M1057">
            <v>1</v>
          </cell>
          <cell r="O1057" t="str">
            <v>T1A</v>
          </cell>
        </row>
        <row r="1058">
          <cell r="B1058" t="str">
            <v>541449012700154481</v>
          </cell>
          <cell r="L1058" t="str">
            <v>T1A</v>
          </cell>
          <cell r="M1058">
            <v>1</v>
          </cell>
          <cell r="O1058" t="str">
            <v>T2A</v>
          </cell>
        </row>
        <row r="1059">
          <cell r="B1059" t="str">
            <v>541449011000046137</v>
          </cell>
          <cell r="L1059" t="str">
            <v>T1A</v>
          </cell>
          <cell r="M1059">
            <v>1</v>
          </cell>
          <cell r="O1059" t="str">
            <v>T1A</v>
          </cell>
        </row>
        <row r="1060">
          <cell r="B1060" t="str">
            <v>541449011000046212</v>
          </cell>
          <cell r="L1060" t="str">
            <v>T1A</v>
          </cell>
          <cell r="M1060">
            <v>1</v>
          </cell>
          <cell r="O1060" t="str">
            <v>T1A</v>
          </cell>
        </row>
        <row r="1061">
          <cell r="B1061" t="str">
            <v>541449012700120899</v>
          </cell>
          <cell r="L1061" t="str">
            <v>T1A</v>
          </cell>
          <cell r="M1061">
            <v>1</v>
          </cell>
          <cell r="O1061" t="str">
            <v>T1A</v>
          </cell>
        </row>
        <row r="1062">
          <cell r="B1062" t="str">
            <v>541449020711554862</v>
          </cell>
          <cell r="L1062" t="str">
            <v>T1A</v>
          </cell>
          <cell r="M1062">
            <v>1</v>
          </cell>
          <cell r="O1062" t="str">
            <v>T1A</v>
          </cell>
        </row>
        <row r="1063">
          <cell r="B1063" t="str">
            <v>541449012000001447</v>
          </cell>
          <cell r="L1063" t="str">
            <v>T2A</v>
          </cell>
          <cell r="M1063">
            <v>1</v>
          </cell>
          <cell r="O1063" t="str">
            <v>T1A</v>
          </cell>
        </row>
        <row r="1064">
          <cell r="B1064" t="str">
            <v>541449012700120929</v>
          </cell>
          <cell r="L1064" t="str">
            <v>T2A</v>
          </cell>
          <cell r="M1064">
            <v>1</v>
          </cell>
          <cell r="O1064" t="str">
            <v>T2A</v>
          </cell>
        </row>
        <row r="1065">
          <cell r="B1065" t="str">
            <v>541449020715727804</v>
          </cell>
          <cell r="L1065" t="str">
            <v>T2A</v>
          </cell>
          <cell r="M1065">
            <v>1</v>
          </cell>
          <cell r="O1065" t="str">
            <v>T2A</v>
          </cell>
        </row>
        <row r="1066">
          <cell r="B1066" t="str">
            <v>541449012700120882</v>
          </cell>
          <cell r="L1066" t="str">
            <v>T2A</v>
          </cell>
          <cell r="M1066">
            <v>1</v>
          </cell>
          <cell r="O1066" t="str">
            <v>T2A</v>
          </cell>
        </row>
        <row r="1067">
          <cell r="B1067" t="str">
            <v>541449060006231528</v>
          </cell>
          <cell r="L1067" t="str">
            <v>T2A</v>
          </cell>
          <cell r="M1067">
            <v>1</v>
          </cell>
          <cell r="O1067" t="str">
            <v>T2A</v>
          </cell>
        </row>
        <row r="1068">
          <cell r="B1068" t="str">
            <v>541449012000001430</v>
          </cell>
          <cell r="L1068" t="str">
            <v>T3A</v>
          </cell>
          <cell r="M1068">
            <v>1</v>
          </cell>
          <cell r="O1068" t="str">
            <v>T2A</v>
          </cell>
        </row>
        <row r="1069">
          <cell r="B1069" t="str">
            <v>541449011000046342</v>
          </cell>
          <cell r="L1069" t="str">
            <v>T3A</v>
          </cell>
          <cell r="M1069">
            <v>1</v>
          </cell>
          <cell r="O1069" t="str">
            <v>T3A</v>
          </cell>
        </row>
        <row r="1070">
          <cell r="B1070" t="str">
            <v>541449060006538078</v>
          </cell>
          <cell r="L1070" t="str">
            <v>T1A</v>
          </cell>
          <cell r="M1070">
            <v>1</v>
          </cell>
          <cell r="O1070" t="str">
            <v>T1A</v>
          </cell>
        </row>
        <row r="1071">
          <cell r="B1071" t="str">
            <v>541449012700121414</v>
          </cell>
          <cell r="L1071" t="str">
            <v>T1A</v>
          </cell>
          <cell r="M1071">
            <v>1</v>
          </cell>
          <cell r="O1071" t="str">
            <v>T1A</v>
          </cell>
        </row>
        <row r="1072">
          <cell r="B1072" t="str">
            <v>541449012700120967</v>
          </cell>
          <cell r="L1072" t="str">
            <v>T2A</v>
          </cell>
          <cell r="M1072">
            <v>1</v>
          </cell>
          <cell r="O1072" t="str">
            <v>T2A</v>
          </cell>
        </row>
        <row r="1073">
          <cell r="B1073" t="str">
            <v>541449012700120981</v>
          </cell>
          <cell r="L1073" t="str">
            <v>T2A</v>
          </cell>
          <cell r="M1073">
            <v>1</v>
          </cell>
          <cell r="O1073" t="str">
            <v>T2A</v>
          </cell>
        </row>
        <row r="1074">
          <cell r="B1074" t="str">
            <v>541449012700121353</v>
          </cell>
          <cell r="L1074" t="str">
            <v>T2A</v>
          </cell>
          <cell r="M1074">
            <v>1</v>
          </cell>
          <cell r="O1074" t="str">
            <v>T2A</v>
          </cell>
        </row>
        <row r="1075">
          <cell r="B1075" t="str">
            <v>541449012700121032</v>
          </cell>
          <cell r="L1075" t="str">
            <v>T2A</v>
          </cell>
          <cell r="M1075">
            <v>1</v>
          </cell>
          <cell r="O1075" t="str">
            <v>T2A</v>
          </cell>
        </row>
        <row r="1076">
          <cell r="B1076" t="str">
            <v>541449012700134254</v>
          </cell>
          <cell r="L1076" t="str">
            <v>T2A</v>
          </cell>
          <cell r="M1076">
            <v>1</v>
          </cell>
          <cell r="O1076" t="str">
            <v>T2A</v>
          </cell>
        </row>
        <row r="1077">
          <cell r="B1077" t="str">
            <v>541449012700117011</v>
          </cell>
          <cell r="L1077" t="str">
            <v>T2A</v>
          </cell>
          <cell r="M1077">
            <v>1</v>
          </cell>
          <cell r="O1077" t="str">
            <v>T2A</v>
          </cell>
        </row>
        <row r="1078">
          <cell r="B1078" t="str">
            <v>541449012700121261</v>
          </cell>
          <cell r="L1078" t="str">
            <v>T2A</v>
          </cell>
          <cell r="M1078">
            <v>1</v>
          </cell>
          <cell r="O1078" t="str">
            <v>T2A</v>
          </cell>
        </row>
        <row r="1079">
          <cell r="B1079" t="str">
            <v>541449012700121322</v>
          </cell>
          <cell r="L1079" t="str">
            <v>T2A</v>
          </cell>
          <cell r="M1079">
            <v>1</v>
          </cell>
          <cell r="O1079" t="str">
            <v>T2A</v>
          </cell>
        </row>
        <row r="1080">
          <cell r="B1080" t="str">
            <v>541449012700121056</v>
          </cell>
          <cell r="L1080" t="str">
            <v>T2A</v>
          </cell>
          <cell r="M1080">
            <v>1</v>
          </cell>
          <cell r="O1080" t="str">
            <v>T2A</v>
          </cell>
        </row>
        <row r="1081">
          <cell r="B1081" t="str">
            <v>541449012700121094</v>
          </cell>
          <cell r="L1081" t="str">
            <v>T2A</v>
          </cell>
          <cell r="M1081">
            <v>1</v>
          </cell>
          <cell r="O1081" t="str">
            <v>T2A</v>
          </cell>
        </row>
        <row r="1082">
          <cell r="B1082" t="str">
            <v>541449012700121117</v>
          </cell>
          <cell r="L1082" t="str">
            <v>T2A</v>
          </cell>
          <cell r="M1082">
            <v>1</v>
          </cell>
          <cell r="O1082" t="str">
            <v>T2A</v>
          </cell>
        </row>
        <row r="1083">
          <cell r="B1083" t="str">
            <v>541449012700121155</v>
          </cell>
          <cell r="L1083" t="str">
            <v>T2A</v>
          </cell>
          <cell r="M1083">
            <v>1</v>
          </cell>
          <cell r="O1083" t="str">
            <v>T2A</v>
          </cell>
        </row>
        <row r="1084">
          <cell r="B1084" t="str">
            <v>541449012700121285</v>
          </cell>
          <cell r="L1084" t="str">
            <v>T2A</v>
          </cell>
          <cell r="M1084">
            <v>1</v>
          </cell>
          <cell r="O1084" t="str">
            <v>T2A</v>
          </cell>
        </row>
        <row r="1085">
          <cell r="B1085" t="str">
            <v>541449012700121018</v>
          </cell>
          <cell r="L1085" t="str">
            <v>T2A</v>
          </cell>
          <cell r="M1085">
            <v>1</v>
          </cell>
          <cell r="O1085" t="str">
            <v>T2A</v>
          </cell>
        </row>
        <row r="1086">
          <cell r="B1086" t="str">
            <v>541449012700121438</v>
          </cell>
          <cell r="L1086" t="str">
            <v>T2A</v>
          </cell>
          <cell r="M1086">
            <v>1</v>
          </cell>
          <cell r="O1086" t="str">
            <v>T2A</v>
          </cell>
        </row>
        <row r="1087">
          <cell r="B1087" t="str">
            <v>541449012700121384</v>
          </cell>
          <cell r="L1087" t="str">
            <v>T2A</v>
          </cell>
          <cell r="M1087">
            <v>1</v>
          </cell>
          <cell r="O1087" t="str">
            <v>T2A</v>
          </cell>
        </row>
        <row r="1088">
          <cell r="B1088" t="str">
            <v>541449012000001515</v>
          </cell>
          <cell r="L1088" t="str">
            <v>T2A</v>
          </cell>
          <cell r="M1088">
            <v>1</v>
          </cell>
          <cell r="O1088" t="str">
            <v>T2A</v>
          </cell>
        </row>
        <row r="1089">
          <cell r="B1089" t="str">
            <v>541449012700133950</v>
          </cell>
          <cell r="L1089" t="str">
            <v>T2A</v>
          </cell>
          <cell r="M1089">
            <v>1</v>
          </cell>
          <cell r="O1089" t="str">
            <v>T2A</v>
          </cell>
        </row>
        <row r="1090">
          <cell r="B1090" t="str">
            <v>541449011000046946</v>
          </cell>
          <cell r="L1090" t="str">
            <v>T2A</v>
          </cell>
          <cell r="M1090">
            <v>1</v>
          </cell>
          <cell r="O1090" t="str">
            <v>T2A</v>
          </cell>
        </row>
        <row r="1091">
          <cell r="B1091" t="str">
            <v>541449012700210835</v>
          </cell>
          <cell r="L1091" t="str">
            <v>T2A</v>
          </cell>
          <cell r="M1091">
            <v>1</v>
          </cell>
          <cell r="O1091" t="str">
            <v>T2A</v>
          </cell>
        </row>
        <row r="1092">
          <cell r="B1092" t="str">
            <v>541449012000003502</v>
          </cell>
          <cell r="L1092" t="str">
            <v>T3A</v>
          </cell>
          <cell r="M1092">
            <v>1</v>
          </cell>
          <cell r="O1092" t="str">
            <v>T2A</v>
          </cell>
        </row>
        <row r="1093">
          <cell r="B1093" t="str">
            <v>541449012700121223</v>
          </cell>
          <cell r="L1093" t="str">
            <v>T2A</v>
          </cell>
          <cell r="M1093">
            <v>1</v>
          </cell>
          <cell r="O1093" t="str">
            <v>T2A</v>
          </cell>
        </row>
        <row r="1094">
          <cell r="B1094" t="str">
            <v>541449012700133943</v>
          </cell>
          <cell r="L1094" t="str">
            <v>T2A</v>
          </cell>
          <cell r="M1094">
            <v>1</v>
          </cell>
          <cell r="O1094" t="str">
            <v>T2A</v>
          </cell>
        </row>
        <row r="1095">
          <cell r="B1095" t="str">
            <v>541449012000001539</v>
          </cell>
          <cell r="L1095" t="str">
            <v>T3A</v>
          </cell>
          <cell r="M1095">
            <v>1</v>
          </cell>
          <cell r="O1095" t="str">
            <v>T3A</v>
          </cell>
        </row>
        <row r="1096">
          <cell r="B1096" t="str">
            <v>541449011000046731</v>
          </cell>
          <cell r="L1096" t="str">
            <v>T3A</v>
          </cell>
          <cell r="M1096">
            <v>1</v>
          </cell>
          <cell r="O1096" t="str">
            <v>T3A</v>
          </cell>
        </row>
        <row r="1097">
          <cell r="B1097" t="str">
            <v>541449011000046908</v>
          </cell>
          <cell r="L1097" t="str">
            <v>T3A</v>
          </cell>
          <cell r="M1097">
            <v>1</v>
          </cell>
          <cell r="O1097" t="str">
            <v>T3A</v>
          </cell>
        </row>
        <row r="1098">
          <cell r="B1098" t="str">
            <v>541449011000046847</v>
          </cell>
          <cell r="L1098" t="str">
            <v>T3A</v>
          </cell>
          <cell r="M1098">
            <v>1</v>
          </cell>
          <cell r="O1098" t="str">
            <v>T3A</v>
          </cell>
        </row>
        <row r="1099">
          <cell r="B1099" t="str">
            <v>541449011000046687</v>
          </cell>
          <cell r="L1099" t="str">
            <v>T3A</v>
          </cell>
          <cell r="M1099">
            <v>1</v>
          </cell>
          <cell r="O1099" t="str">
            <v>T3A</v>
          </cell>
        </row>
        <row r="1100">
          <cell r="B1100" t="str">
            <v>541449011000046892</v>
          </cell>
          <cell r="L1100" t="str">
            <v>T3A</v>
          </cell>
          <cell r="M1100">
            <v>1</v>
          </cell>
          <cell r="O1100" t="str">
            <v>T3A</v>
          </cell>
        </row>
        <row r="1101">
          <cell r="B1101" t="str">
            <v>541449012700121247</v>
          </cell>
          <cell r="L1101" t="str">
            <v>T3A</v>
          </cell>
          <cell r="M1101">
            <v>1</v>
          </cell>
          <cell r="O1101" t="str">
            <v>T3A</v>
          </cell>
        </row>
        <row r="1102">
          <cell r="B1102" t="str">
            <v>541449012700121346</v>
          </cell>
          <cell r="L1102" t="str">
            <v>T3A</v>
          </cell>
          <cell r="M1102">
            <v>1</v>
          </cell>
          <cell r="O1102" t="str">
            <v>T3A</v>
          </cell>
        </row>
        <row r="1103">
          <cell r="B1103" t="str">
            <v>541449011000046922</v>
          </cell>
          <cell r="L1103" t="str">
            <v>T3A</v>
          </cell>
          <cell r="M1103">
            <v>1</v>
          </cell>
          <cell r="O1103" t="str">
            <v>T3A</v>
          </cell>
        </row>
        <row r="1104">
          <cell r="B1104" t="str">
            <v>541449012000001492</v>
          </cell>
          <cell r="L1104" t="str">
            <v>T3A</v>
          </cell>
          <cell r="M1104">
            <v>1</v>
          </cell>
          <cell r="O1104" t="str">
            <v>T3A</v>
          </cell>
        </row>
        <row r="1105">
          <cell r="B1105" t="str">
            <v>541449011000046397</v>
          </cell>
          <cell r="L1105" t="str">
            <v>T3A</v>
          </cell>
          <cell r="M1105">
            <v>1</v>
          </cell>
          <cell r="O1105" t="str">
            <v>T3A</v>
          </cell>
        </row>
        <row r="1106">
          <cell r="B1106" t="str">
            <v>541449011000046380</v>
          </cell>
          <cell r="L1106" t="str">
            <v>T3A</v>
          </cell>
          <cell r="M1106">
            <v>1</v>
          </cell>
          <cell r="O1106" t="str">
            <v>T3A</v>
          </cell>
        </row>
        <row r="1107">
          <cell r="B1107" t="str">
            <v>541449011000046694</v>
          </cell>
          <cell r="L1107" t="str">
            <v>T3A</v>
          </cell>
          <cell r="M1107">
            <v>1</v>
          </cell>
          <cell r="O1107" t="str">
            <v>T3A</v>
          </cell>
        </row>
        <row r="1108">
          <cell r="B1108" t="str">
            <v>541449012700171181</v>
          </cell>
          <cell r="L1108" t="str">
            <v>T1A</v>
          </cell>
          <cell r="M1108">
            <v>1</v>
          </cell>
          <cell r="O1108" t="str">
            <v>T2A</v>
          </cell>
        </row>
        <row r="1109">
          <cell r="B1109" t="str">
            <v>541449011000047394</v>
          </cell>
          <cell r="L1109" t="str">
            <v>T3A</v>
          </cell>
          <cell r="M1109">
            <v>1</v>
          </cell>
          <cell r="O1109" t="str">
            <v>T3A</v>
          </cell>
        </row>
        <row r="1110">
          <cell r="B1110" t="str">
            <v>541449011000121711</v>
          </cell>
          <cell r="L1110" t="str">
            <v>T3A</v>
          </cell>
          <cell r="M1110">
            <v>1</v>
          </cell>
          <cell r="O1110" t="str">
            <v>T3A</v>
          </cell>
        </row>
        <row r="1111">
          <cell r="B1111" t="str">
            <v>541449060007918022</v>
          </cell>
          <cell r="L1111" t="str">
            <v>T2A</v>
          </cell>
          <cell r="M1111">
            <v>1</v>
          </cell>
          <cell r="O1111" t="str">
            <v>T2A</v>
          </cell>
        </row>
        <row r="1112">
          <cell r="B1112" t="str">
            <v>541443012700124286</v>
          </cell>
          <cell r="L1112" t="str">
            <v>T2A</v>
          </cell>
          <cell r="M1112">
            <v>1</v>
          </cell>
          <cell r="O1112" t="str">
            <v>T2A</v>
          </cell>
        </row>
        <row r="1113">
          <cell r="B1113" t="str">
            <v>541449011000047301</v>
          </cell>
          <cell r="L1113" t="str">
            <v>T3A</v>
          </cell>
          <cell r="M1113">
            <v>1</v>
          </cell>
          <cell r="O1113" t="str">
            <v>T3A</v>
          </cell>
        </row>
        <row r="1114">
          <cell r="B1114" t="str">
            <v>541449011000047448</v>
          </cell>
          <cell r="L1114" t="str">
            <v>T3A</v>
          </cell>
          <cell r="M1114">
            <v>1</v>
          </cell>
          <cell r="O1114" t="str">
            <v>T3A</v>
          </cell>
        </row>
        <row r="1115">
          <cell r="B1115" t="str">
            <v>541449011000047219</v>
          </cell>
          <cell r="L1115" t="str">
            <v>T3A</v>
          </cell>
          <cell r="M1115">
            <v>1</v>
          </cell>
          <cell r="O1115" t="str">
            <v>T3A</v>
          </cell>
        </row>
        <row r="1116">
          <cell r="B1116" t="str">
            <v>541449011000047271</v>
          </cell>
          <cell r="L1116" t="str">
            <v>T3A</v>
          </cell>
          <cell r="M1116">
            <v>1</v>
          </cell>
          <cell r="O1116" t="str">
            <v>T3A</v>
          </cell>
        </row>
        <row r="1117">
          <cell r="B1117" t="str">
            <v>541449060002908783</v>
          </cell>
          <cell r="L1117" t="str">
            <v>T3A</v>
          </cell>
          <cell r="M1117">
            <v>1</v>
          </cell>
          <cell r="O1117" t="str">
            <v>T3A</v>
          </cell>
        </row>
        <row r="1118">
          <cell r="B1118" t="str">
            <v>541449012700124484</v>
          </cell>
          <cell r="L1118" t="str">
            <v>T2A</v>
          </cell>
          <cell r="M1118">
            <v>1</v>
          </cell>
          <cell r="O1118" t="str">
            <v>T2A</v>
          </cell>
        </row>
        <row r="1119">
          <cell r="B1119" t="str">
            <v>541449020712256451</v>
          </cell>
          <cell r="L1119" t="str">
            <v>T1A</v>
          </cell>
          <cell r="M1119">
            <v>1</v>
          </cell>
          <cell r="O1119" t="str">
            <v>T2A</v>
          </cell>
        </row>
        <row r="1120">
          <cell r="B1120" t="str">
            <v>541449020712256475</v>
          </cell>
          <cell r="L1120" t="str">
            <v>T2A</v>
          </cell>
          <cell r="M1120">
            <v>1</v>
          </cell>
          <cell r="O1120" t="str">
            <v>T2A</v>
          </cell>
        </row>
        <row r="1121">
          <cell r="B1121" t="str">
            <v>541449012700124422</v>
          </cell>
          <cell r="L1121" t="str">
            <v>T2A</v>
          </cell>
          <cell r="M1121">
            <v>1</v>
          </cell>
          <cell r="O1121" t="str">
            <v>T2A</v>
          </cell>
        </row>
        <row r="1122">
          <cell r="B1122" t="str">
            <v>541449012700124255</v>
          </cell>
          <cell r="L1122" t="str">
            <v>T2A</v>
          </cell>
          <cell r="M1122">
            <v>1</v>
          </cell>
          <cell r="O1122" t="str">
            <v>T2A</v>
          </cell>
        </row>
        <row r="1123">
          <cell r="B1123" t="str">
            <v>541449012700124224</v>
          </cell>
          <cell r="L1123" t="str">
            <v>T2A</v>
          </cell>
          <cell r="M1123">
            <v>1</v>
          </cell>
          <cell r="O1123" t="str">
            <v>T2A</v>
          </cell>
        </row>
        <row r="1124">
          <cell r="B1124" t="str">
            <v>541449012000001911</v>
          </cell>
          <cell r="L1124" t="str">
            <v>T2A</v>
          </cell>
          <cell r="M1124">
            <v>1</v>
          </cell>
          <cell r="O1124" t="str">
            <v>T2A</v>
          </cell>
        </row>
        <row r="1125">
          <cell r="B1125" t="str">
            <v>541449012000003618</v>
          </cell>
          <cell r="L1125" t="str">
            <v>T2A</v>
          </cell>
          <cell r="M1125">
            <v>1</v>
          </cell>
          <cell r="O1125" t="str">
            <v>T2A</v>
          </cell>
        </row>
        <row r="1126">
          <cell r="B1126" t="str">
            <v>541449060003509941</v>
          </cell>
          <cell r="L1126" t="str">
            <v>T3A</v>
          </cell>
          <cell r="M1126">
            <v>1</v>
          </cell>
          <cell r="O1126" t="str">
            <v>T3A</v>
          </cell>
        </row>
        <row r="1127">
          <cell r="B1127" t="str">
            <v>541449012700124309</v>
          </cell>
          <cell r="L1127" t="str">
            <v>T1A</v>
          </cell>
          <cell r="M1127">
            <v>1</v>
          </cell>
          <cell r="O1127" t="str">
            <v>T1A</v>
          </cell>
        </row>
        <row r="1128">
          <cell r="B1128" t="str">
            <v>541449060001828570</v>
          </cell>
          <cell r="L1128" t="str">
            <v>T3A</v>
          </cell>
          <cell r="M1128">
            <v>1</v>
          </cell>
          <cell r="O1128" t="str">
            <v>T3A</v>
          </cell>
        </row>
        <row r="1129">
          <cell r="B1129" t="str">
            <v>541449012700211924</v>
          </cell>
          <cell r="L1129" t="str">
            <v>T2A</v>
          </cell>
          <cell r="M1129">
            <v>1</v>
          </cell>
          <cell r="O1129" t="str">
            <v>T2A</v>
          </cell>
        </row>
        <row r="1130">
          <cell r="B1130" t="str">
            <v>541449011000121650</v>
          </cell>
          <cell r="L1130" t="str">
            <v>T3A</v>
          </cell>
          <cell r="M1130">
            <v>1</v>
          </cell>
          <cell r="O1130" t="str">
            <v>T3A</v>
          </cell>
        </row>
        <row r="1131">
          <cell r="B1131" t="str">
            <v>541449012700124170</v>
          </cell>
          <cell r="L1131" t="str">
            <v>T2A</v>
          </cell>
          <cell r="M1131">
            <v>1</v>
          </cell>
          <cell r="O1131" t="str">
            <v>T2A</v>
          </cell>
        </row>
        <row r="1132">
          <cell r="B1132" t="str">
            <v>541449012700124293</v>
          </cell>
          <cell r="L1132" t="str">
            <v>T1A</v>
          </cell>
          <cell r="M1132">
            <v>1</v>
          </cell>
          <cell r="O1132" t="str">
            <v>T1A</v>
          </cell>
        </row>
        <row r="1133">
          <cell r="B1133" t="str">
            <v>541449012700113587</v>
          </cell>
          <cell r="L1133" t="str">
            <v>T2A</v>
          </cell>
          <cell r="M1133">
            <v>1</v>
          </cell>
          <cell r="O1133" t="str">
            <v>T2A</v>
          </cell>
        </row>
        <row r="1134">
          <cell r="B1134" t="str">
            <v>541449012700191394</v>
          </cell>
          <cell r="L1134" t="str">
            <v>T2A</v>
          </cell>
          <cell r="M1134">
            <v>1</v>
          </cell>
          <cell r="O1134" t="str">
            <v>T2A</v>
          </cell>
        </row>
        <row r="1135">
          <cell r="B1135" t="str">
            <v>541449011000047356</v>
          </cell>
          <cell r="L1135" t="str">
            <v>T3A</v>
          </cell>
          <cell r="M1135">
            <v>1</v>
          </cell>
          <cell r="O1135" t="str">
            <v>T3A</v>
          </cell>
        </row>
        <row r="1136">
          <cell r="B1136" t="str">
            <v>541449012000003656</v>
          </cell>
          <cell r="L1136" t="str">
            <v>T3A</v>
          </cell>
          <cell r="M1136">
            <v>1</v>
          </cell>
          <cell r="O1136" t="str">
            <v>T3A</v>
          </cell>
        </row>
        <row r="1137">
          <cell r="B1137" t="str">
            <v>541449012700124200</v>
          </cell>
          <cell r="L1137" t="str">
            <v>T2A</v>
          </cell>
          <cell r="M1137">
            <v>1</v>
          </cell>
          <cell r="O1137" t="str">
            <v>T2A</v>
          </cell>
        </row>
        <row r="1138">
          <cell r="B1138" t="str">
            <v>541449020712206074</v>
          </cell>
          <cell r="L1138" t="str">
            <v>T1A</v>
          </cell>
          <cell r="M1138">
            <v>1</v>
          </cell>
          <cell r="O1138" t="str">
            <v>T2A</v>
          </cell>
        </row>
        <row r="1139">
          <cell r="B1139" t="str">
            <v>541449012700124187</v>
          </cell>
          <cell r="L1139" t="str">
            <v>T1A</v>
          </cell>
          <cell r="M1139">
            <v>1</v>
          </cell>
          <cell r="O1139" t="str">
            <v>T2A</v>
          </cell>
        </row>
        <row r="1140">
          <cell r="B1140" t="str">
            <v>541449012700229165</v>
          </cell>
          <cell r="L1140" t="str">
            <v>T2A</v>
          </cell>
          <cell r="M1140">
            <v>1</v>
          </cell>
          <cell r="O1140" t="str">
            <v>T2A</v>
          </cell>
        </row>
        <row r="1141">
          <cell r="B1141" t="str">
            <v>541449011000047882</v>
          </cell>
          <cell r="L1141" t="str">
            <v>T3A</v>
          </cell>
          <cell r="M1141">
            <v>1</v>
          </cell>
          <cell r="O1141" t="str">
            <v>T3A</v>
          </cell>
        </row>
        <row r="1142">
          <cell r="B1142" t="str">
            <v>541449011000047752</v>
          </cell>
          <cell r="L1142" t="str">
            <v>T3A</v>
          </cell>
          <cell r="M1142">
            <v>1</v>
          </cell>
          <cell r="O1142" t="str">
            <v>T3A</v>
          </cell>
        </row>
        <row r="1143">
          <cell r="B1143" t="str">
            <v>541449011000047738</v>
          </cell>
          <cell r="L1143" t="str">
            <v>T3A</v>
          </cell>
          <cell r="M1143">
            <v>1</v>
          </cell>
          <cell r="O1143" t="str">
            <v>T3A</v>
          </cell>
        </row>
        <row r="1144">
          <cell r="B1144" t="str">
            <v>541449012700114522</v>
          </cell>
          <cell r="L1144" t="str">
            <v>T2A</v>
          </cell>
          <cell r="M1144">
            <v>1</v>
          </cell>
          <cell r="O1144" t="str">
            <v>T2A</v>
          </cell>
        </row>
        <row r="1145">
          <cell r="B1145" t="str">
            <v>541449012700126044</v>
          </cell>
          <cell r="L1145" t="str">
            <v>T3A</v>
          </cell>
          <cell r="M1145">
            <v>1</v>
          </cell>
          <cell r="O1145" t="str">
            <v>T2A</v>
          </cell>
        </row>
        <row r="1146">
          <cell r="B1146" t="str">
            <v>541449011700002792</v>
          </cell>
          <cell r="L1146" t="str">
            <v>T1A</v>
          </cell>
          <cell r="M1146">
            <v>1</v>
          </cell>
          <cell r="O1146" t="str">
            <v>T1A</v>
          </cell>
        </row>
        <row r="1147">
          <cell r="B1147" t="str">
            <v>541449012700126150</v>
          </cell>
          <cell r="L1147" t="str">
            <v>T2A</v>
          </cell>
          <cell r="M1147">
            <v>1</v>
          </cell>
          <cell r="O1147" t="str">
            <v>T2A</v>
          </cell>
        </row>
        <row r="1148">
          <cell r="B1148" t="str">
            <v>541449012000000396</v>
          </cell>
          <cell r="L1148" t="str">
            <v>T3A</v>
          </cell>
          <cell r="M1148">
            <v>1</v>
          </cell>
          <cell r="O1148" t="str">
            <v>T3A</v>
          </cell>
        </row>
        <row r="1149">
          <cell r="B1149" t="str">
            <v>541449012700126013</v>
          </cell>
          <cell r="L1149" t="str">
            <v>T1A</v>
          </cell>
          <cell r="M1149">
            <v>1</v>
          </cell>
          <cell r="O1149" t="str">
            <v>T1A</v>
          </cell>
        </row>
        <row r="1150">
          <cell r="B1150" t="str">
            <v>541449012700126136</v>
          </cell>
          <cell r="L1150" t="str">
            <v>T2A</v>
          </cell>
          <cell r="M1150">
            <v>1</v>
          </cell>
          <cell r="O1150" t="str">
            <v>T2A</v>
          </cell>
        </row>
        <row r="1151">
          <cell r="B1151" t="str">
            <v>541449011000047691</v>
          </cell>
          <cell r="L1151" t="str">
            <v>T3A</v>
          </cell>
          <cell r="M1151">
            <v>1</v>
          </cell>
          <cell r="O1151" t="str">
            <v>T3A</v>
          </cell>
        </row>
        <row r="1152">
          <cell r="B1152" t="str">
            <v>541449012700126006</v>
          </cell>
          <cell r="L1152" t="str">
            <v>T2A</v>
          </cell>
          <cell r="M1152">
            <v>1</v>
          </cell>
          <cell r="O1152" t="str">
            <v>T2A</v>
          </cell>
        </row>
        <row r="1153">
          <cell r="B1153" t="str">
            <v>541449012700126082</v>
          </cell>
          <cell r="L1153" t="str">
            <v>T2A</v>
          </cell>
          <cell r="M1153">
            <v>1</v>
          </cell>
          <cell r="O1153" t="str">
            <v>T2A</v>
          </cell>
        </row>
        <row r="1154">
          <cell r="B1154" t="str">
            <v>541449012700126129</v>
          </cell>
          <cell r="L1154" t="str">
            <v>T1A</v>
          </cell>
          <cell r="M1154">
            <v>1</v>
          </cell>
          <cell r="O1154" t="str">
            <v>T1A</v>
          </cell>
        </row>
        <row r="1155">
          <cell r="B1155" t="str">
            <v>541449012700242911</v>
          </cell>
          <cell r="L1155" t="str">
            <v>T3A</v>
          </cell>
          <cell r="M1155">
            <v>1</v>
          </cell>
          <cell r="O1155" t="str">
            <v>T3A</v>
          </cell>
        </row>
        <row r="1156">
          <cell r="B1156" t="str">
            <v>541449012700140217</v>
          </cell>
          <cell r="L1156" t="str">
            <v>T2A</v>
          </cell>
          <cell r="M1156">
            <v>1</v>
          </cell>
          <cell r="O1156" t="str">
            <v>T2A</v>
          </cell>
        </row>
        <row r="1157">
          <cell r="B1157" t="str">
            <v>541449012700126181</v>
          </cell>
          <cell r="L1157" t="str">
            <v>T2A</v>
          </cell>
          <cell r="M1157">
            <v>1</v>
          </cell>
          <cell r="O1157" t="str">
            <v>T3A</v>
          </cell>
        </row>
        <row r="1158">
          <cell r="B1158" t="str">
            <v>541449060001527770</v>
          </cell>
          <cell r="L1158" t="str">
            <v>T3A</v>
          </cell>
          <cell r="M1158">
            <v>1</v>
          </cell>
          <cell r="O1158" t="str">
            <v>T3A</v>
          </cell>
        </row>
        <row r="1159">
          <cell r="B1159" t="str">
            <v>541449012700112153</v>
          </cell>
          <cell r="L1159" t="str">
            <v>T3A</v>
          </cell>
          <cell r="M1159">
            <v>1</v>
          </cell>
          <cell r="O1159" t="str">
            <v>T3A</v>
          </cell>
        </row>
        <row r="1160">
          <cell r="B1160" t="str">
            <v>541449011000047981</v>
          </cell>
          <cell r="L1160" t="str">
            <v>T3A</v>
          </cell>
          <cell r="M1160">
            <v>1</v>
          </cell>
          <cell r="O1160" t="str">
            <v>T3A</v>
          </cell>
        </row>
        <row r="1161">
          <cell r="B1161" t="str">
            <v>541449011000047950</v>
          </cell>
          <cell r="L1161" t="str">
            <v>T3A</v>
          </cell>
          <cell r="M1161">
            <v>1</v>
          </cell>
          <cell r="O1161" t="str">
            <v>T3A</v>
          </cell>
        </row>
        <row r="1162">
          <cell r="B1162" t="str">
            <v>541449012700150025</v>
          </cell>
          <cell r="L1162" t="str">
            <v>T2A</v>
          </cell>
          <cell r="M1162">
            <v>1</v>
          </cell>
          <cell r="O1162" t="str">
            <v>T2A</v>
          </cell>
        </row>
        <row r="1163">
          <cell r="B1163" t="str">
            <v>541449012700245363</v>
          </cell>
          <cell r="L1163" t="str">
            <v>T2A</v>
          </cell>
          <cell r="M1163">
            <v>1</v>
          </cell>
          <cell r="O1163" t="str">
            <v>T2A</v>
          </cell>
        </row>
        <row r="1164">
          <cell r="B1164" t="str">
            <v>541449012700245387</v>
          </cell>
          <cell r="L1164" t="str">
            <v>T2A</v>
          </cell>
          <cell r="M1164">
            <v>1</v>
          </cell>
          <cell r="O1164" t="str">
            <v>T1A</v>
          </cell>
        </row>
        <row r="1165">
          <cell r="B1165" t="str">
            <v>541449012700131536</v>
          </cell>
          <cell r="L1165" t="str">
            <v>T2A</v>
          </cell>
          <cell r="M1165">
            <v>1</v>
          </cell>
          <cell r="O1165" t="str">
            <v>T2A</v>
          </cell>
        </row>
        <row r="1166">
          <cell r="B1166" t="str">
            <v>541449012700178999</v>
          </cell>
          <cell r="L1166" t="str">
            <v>T2A</v>
          </cell>
          <cell r="M1166">
            <v>1</v>
          </cell>
          <cell r="O1166" t="str">
            <v>T2A</v>
          </cell>
        </row>
        <row r="1167">
          <cell r="B1167" t="str">
            <v>541449011000048605</v>
          </cell>
          <cell r="L1167" t="str">
            <v>T3A</v>
          </cell>
          <cell r="M1167">
            <v>1</v>
          </cell>
          <cell r="O1167" t="str">
            <v>T3A</v>
          </cell>
        </row>
        <row r="1168">
          <cell r="B1168" t="str">
            <v>541449012700132120</v>
          </cell>
          <cell r="L1168" t="str">
            <v>T2A</v>
          </cell>
          <cell r="M1168">
            <v>1</v>
          </cell>
          <cell r="O1168" t="str">
            <v>T2A</v>
          </cell>
        </row>
        <row r="1169">
          <cell r="B1169" t="str">
            <v>541449020712472998</v>
          </cell>
          <cell r="L1169" t="str">
            <v>T2A</v>
          </cell>
          <cell r="M1169">
            <v>1</v>
          </cell>
          <cell r="O1169" t="str">
            <v>T2A</v>
          </cell>
        </row>
        <row r="1170">
          <cell r="B1170" t="str">
            <v>541449012700195095</v>
          </cell>
          <cell r="L1170" t="str">
            <v>T2A</v>
          </cell>
          <cell r="M1170">
            <v>1</v>
          </cell>
          <cell r="O1170" t="str">
            <v>T2A</v>
          </cell>
        </row>
        <row r="1171">
          <cell r="B1171" t="str">
            <v>541449020712488203</v>
          </cell>
          <cell r="L1171" t="str">
            <v>T1A</v>
          </cell>
          <cell r="M1171">
            <v>1</v>
          </cell>
          <cell r="O1171" t="str">
            <v>T2A</v>
          </cell>
        </row>
        <row r="1172">
          <cell r="B1172" t="str">
            <v>541449011000048636</v>
          </cell>
          <cell r="L1172" t="str">
            <v>T3A</v>
          </cell>
          <cell r="M1172">
            <v>1</v>
          </cell>
          <cell r="O1172" t="str">
            <v>T3A</v>
          </cell>
        </row>
        <row r="1173">
          <cell r="B1173" t="str">
            <v>541449060004809200</v>
          </cell>
          <cell r="L1173" t="str">
            <v>T2A</v>
          </cell>
          <cell r="M1173">
            <v>1</v>
          </cell>
          <cell r="O1173" t="str">
            <v>T2A</v>
          </cell>
        </row>
        <row r="1174">
          <cell r="B1174" t="str">
            <v>541449012700125665</v>
          </cell>
          <cell r="L1174" t="str">
            <v>T3A</v>
          </cell>
          <cell r="M1174">
            <v>1</v>
          </cell>
          <cell r="O1174" t="str">
            <v>T3A</v>
          </cell>
        </row>
        <row r="1175">
          <cell r="B1175" t="str">
            <v>541449011000048650</v>
          </cell>
          <cell r="L1175" t="str">
            <v>T1A</v>
          </cell>
          <cell r="M1175">
            <v>1</v>
          </cell>
          <cell r="O1175" t="str">
            <v>T3A</v>
          </cell>
        </row>
        <row r="1176">
          <cell r="B1176" t="str">
            <v>541449020712485493</v>
          </cell>
          <cell r="L1176" t="str">
            <v>T1A</v>
          </cell>
          <cell r="M1176">
            <v>1</v>
          </cell>
          <cell r="O1176" t="str">
            <v>T2A</v>
          </cell>
        </row>
        <row r="1177">
          <cell r="B1177" t="str">
            <v>541449012700125672</v>
          </cell>
          <cell r="L1177" t="str">
            <v>T2A</v>
          </cell>
          <cell r="M1177">
            <v>1</v>
          </cell>
          <cell r="O1177" t="str">
            <v>T2A</v>
          </cell>
        </row>
        <row r="1178">
          <cell r="B1178" t="str">
            <v>541449012700125689</v>
          </cell>
          <cell r="L1178" t="str">
            <v>T2A</v>
          </cell>
          <cell r="M1178">
            <v>1</v>
          </cell>
          <cell r="O1178" t="str">
            <v>T2A</v>
          </cell>
        </row>
        <row r="1179">
          <cell r="B1179" t="str">
            <v>541449012700190946</v>
          </cell>
          <cell r="L1179" t="str">
            <v>T2A</v>
          </cell>
          <cell r="M1179">
            <v>1</v>
          </cell>
          <cell r="O1179" t="str">
            <v>T2A</v>
          </cell>
        </row>
        <row r="1180">
          <cell r="B1180" t="str">
            <v>541449012000022770</v>
          </cell>
          <cell r="L1180" t="str">
            <v>T3A</v>
          </cell>
          <cell r="M1180">
            <v>1</v>
          </cell>
          <cell r="O1180" t="str">
            <v>T3A</v>
          </cell>
        </row>
        <row r="1181">
          <cell r="B1181" t="str">
            <v>541449012700144710</v>
          </cell>
          <cell r="L1181" t="str">
            <v>T1A</v>
          </cell>
          <cell r="M1181">
            <v>1</v>
          </cell>
          <cell r="O1181" t="str">
            <v>T2A</v>
          </cell>
        </row>
        <row r="1182">
          <cell r="B1182" t="str">
            <v>541449060002512751</v>
          </cell>
          <cell r="L1182" t="str">
            <v>T3A</v>
          </cell>
          <cell r="M1182">
            <v>1</v>
          </cell>
          <cell r="O1182" t="str">
            <v>T3A</v>
          </cell>
        </row>
        <row r="1183">
          <cell r="B1183" t="str">
            <v>541449012700133165</v>
          </cell>
          <cell r="L1183" t="str">
            <v>T3A</v>
          </cell>
          <cell r="M1183">
            <v>1</v>
          </cell>
          <cell r="O1183" t="str">
            <v>T3A</v>
          </cell>
        </row>
        <row r="1184">
          <cell r="B1184" t="str">
            <v>541449012700124194</v>
          </cell>
          <cell r="L1184" t="str">
            <v>T2A</v>
          </cell>
          <cell r="M1184">
            <v>1</v>
          </cell>
          <cell r="O1184" t="str">
            <v>T2A</v>
          </cell>
        </row>
        <row r="1185">
          <cell r="B1185" t="str">
            <v>541449020708892533</v>
          </cell>
          <cell r="L1185" t="str">
            <v>T1A</v>
          </cell>
          <cell r="M1185">
            <v>1</v>
          </cell>
          <cell r="O1185" t="str">
            <v>T2A</v>
          </cell>
        </row>
        <row r="1186">
          <cell r="B1186" t="str">
            <v>541449012700134926</v>
          </cell>
          <cell r="L1186" t="str">
            <v>T3A</v>
          </cell>
          <cell r="M1186">
            <v>1</v>
          </cell>
          <cell r="O1186" t="str">
            <v>T3A</v>
          </cell>
        </row>
        <row r="1187">
          <cell r="B1187" t="str">
            <v>541449060004868283</v>
          </cell>
          <cell r="L1187" t="str">
            <v>T1A</v>
          </cell>
          <cell r="M1187">
            <v>1</v>
          </cell>
          <cell r="O1187" t="str">
            <v>T2A</v>
          </cell>
        </row>
        <row r="1188">
          <cell r="B1188" t="str">
            <v>541449011000052770</v>
          </cell>
          <cell r="L1188" t="str">
            <v>T3A</v>
          </cell>
          <cell r="M1188">
            <v>1</v>
          </cell>
          <cell r="O1188" t="str">
            <v>T3A</v>
          </cell>
        </row>
        <row r="1189">
          <cell r="B1189" t="str">
            <v>541449012700148602</v>
          </cell>
          <cell r="L1189" t="str">
            <v>T1A</v>
          </cell>
          <cell r="M1189">
            <v>1</v>
          </cell>
          <cell r="O1189" t="str">
            <v>T1A</v>
          </cell>
        </row>
        <row r="1190">
          <cell r="B1190" t="str">
            <v>541449011000052442</v>
          </cell>
          <cell r="L1190" t="str">
            <v>T4B</v>
          </cell>
          <cell r="M1190">
            <v>1</v>
          </cell>
          <cell r="O1190" t="str">
            <v>T4B</v>
          </cell>
        </row>
        <row r="1191">
          <cell r="B1191" t="str">
            <v>541449012700125979</v>
          </cell>
          <cell r="L1191" t="str">
            <v>T2A</v>
          </cell>
          <cell r="M1191">
            <v>1</v>
          </cell>
          <cell r="O1191" t="str">
            <v>T2A</v>
          </cell>
        </row>
        <row r="1192">
          <cell r="B1192" t="str">
            <v>541449060006337343</v>
          </cell>
          <cell r="L1192" t="str">
            <v>T3A</v>
          </cell>
          <cell r="M1192">
            <v>1</v>
          </cell>
          <cell r="O1192" t="str">
            <v>T3A</v>
          </cell>
        </row>
        <row r="1193">
          <cell r="B1193" t="str">
            <v>541449012700133073</v>
          </cell>
          <cell r="L1193" t="str">
            <v>T2A</v>
          </cell>
          <cell r="M1193">
            <v>1</v>
          </cell>
          <cell r="O1193" t="str">
            <v>T2A</v>
          </cell>
        </row>
        <row r="1194">
          <cell r="B1194" t="str">
            <v>541449012000002871</v>
          </cell>
          <cell r="L1194" t="str">
            <v>T3A</v>
          </cell>
          <cell r="M1194">
            <v>1</v>
          </cell>
          <cell r="O1194" t="str">
            <v>T2A</v>
          </cell>
        </row>
        <row r="1195">
          <cell r="B1195" t="str">
            <v>541449012700125863</v>
          </cell>
          <cell r="L1195" t="str">
            <v>T2A</v>
          </cell>
          <cell r="M1195">
            <v>1</v>
          </cell>
          <cell r="O1195" t="str">
            <v>T2A</v>
          </cell>
        </row>
        <row r="1196">
          <cell r="B1196" t="str">
            <v>541449012700125757</v>
          </cell>
          <cell r="L1196" t="str">
            <v>T3A</v>
          </cell>
          <cell r="M1196">
            <v>1</v>
          </cell>
          <cell r="O1196" t="str">
            <v>T2A</v>
          </cell>
        </row>
        <row r="1197">
          <cell r="B1197" t="str">
            <v>541449012700125740</v>
          </cell>
          <cell r="L1197" t="str">
            <v>T2A</v>
          </cell>
          <cell r="M1197">
            <v>1</v>
          </cell>
          <cell r="O1197" t="str">
            <v>T2A</v>
          </cell>
        </row>
        <row r="1198">
          <cell r="B1198" t="str">
            <v>541449012700125726</v>
          </cell>
          <cell r="L1198" t="str">
            <v>T1A</v>
          </cell>
          <cell r="M1198">
            <v>1</v>
          </cell>
          <cell r="O1198" t="str">
            <v>T1A</v>
          </cell>
        </row>
        <row r="1199">
          <cell r="B1199" t="str">
            <v>541449011000052695</v>
          </cell>
          <cell r="L1199" t="str">
            <v>T3A</v>
          </cell>
          <cell r="M1199">
            <v>1</v>
          </cell>
          <cell r="O1199" t="str">
            <v>T3A</v>
          </cell>
        </row>
        <row r="1200">
          <cell r="B1200" t="str">
            <v>541449011000052343</v>
          </cell>
          <cell r="L1200" t="str">
            <v>T3A</v>
          </cell>
          <cell r="M1200">
            <v>1</v>
          </cell>
          <cell r="O1200" t="str">
            <v>T3A</v>
          </cell>
        </row>
        <row r="1201">
          <cell r="B1201" t="str">
            <v>541449011000052848</v>
          </cell>
          <cell r="L1201" t="str">
            <v>T3A</v>
          </cell>
          <cell r="M1201">
            <v>1</v>
          </cell>
          <cell r="O1201" t="str">
            <v>T3A</v>
          </cell>
        </row>
        <row r="1202">
          <cell r="B1202" t="str">
            <v>541449012700125917</v>
          </cell>
          <cell r="L1202" t="str">
            <v>T2A</v>
          </cell>
          <cell r="M1202">
            <v>1</v>
          </cell>
          <cell r="O1202" t="str">
            <v>T2A</v>
          </cell>
        </row>
        <row r="1203">
          <cell r="B1203" t="str">
            <v>541449012700125702</v>
          </cell>
          <cell r="L1203" t="str">
            <v>T2A</v>
          </cell>
          <cell r="M1203">
            <v>1</v>
          </cell>
          <cell r="O1203" t="str">
            <v>T2A</v>
          </cell>
        </row>
        <row r="1204">
          <cell r="B1204" t="str">
            <v>541449011000052701</v>
          </cell>
          <cell r="L1204" t="str">
            <v>T2A</v>
          </cell>
          <cell r="M1204">
            <v>1</v>
          </cell>
          <cell r="O1204" t="str">
            <v>T2A</v>
          </cell>
        </row>
        <row r="1205">
          <cell r="B1205" t="str">
            <v>541449012700125788</v>
          </cell>
          <cell r="L1205" t="str">
            <v>T3A</v>
          </cell>
          <cell r="M1205">
            <v>1</v>
          </cell>
          <cell r="O1205" t="str">
            <v>T3A</v>
          </cell>
        </row>
        <row r="1206">
          <cell r="B1206" t="str">
            <v>541449012700125771</v>
          </cell>
          <cell r="L1206" t="str">
            <v>T2A</v>
          </cell>
          <cell r="M1206">
            <v>1</v>
          </cell>
          <cell r="O1206" t="str">
            <v>T2A</v>
          </cell>
        </row>
        <row r="1207">
          <cell r="B1207" t="str">
            <v>541449012700145700</v>
          </cell>
          <cell r="L1207" t="str">
            <v>T2A</v>
          </cell>
          <cell r="M1207">
            <v>1</v>
          </cell>
          <cell r="O1207" t="str">
            <v>T2A</v>
          </cell>
        </row>
        <row r="1208">
          <cell r="B1208" t="str">
            <v>541449012700133158</v>
          </cell>
          <cell r="L1208" t="str">
            <v>T2A</v>
          </cell>
          <cell r="M1208">
            <v>1</v>
          </cell>
          <cell r="O1208" t="str">
            <v>T2A</v>
          </cell>
        </row>
        <row r="1209">
          <cell r="B1209" t="str">
            <v>541449060008744194</v>
          </cell>
          <cell r="L1209" t="str">
            <v>T1A</v>
          </cell>
          <cell r="M1209">
            <v>1</v>
          </cell>
          <cell r="O1209" t="str">
            <v>T1A</v>
          </cell>
        </row>
        <row r="1210">
          <cell r="B1210" t="str">
            <v>541449012700134759</v>
          </cell>
          <cell r="L1210" t="str">
            <v>T2A</v>
          </cell>
          <cell r="M1210">
            <v>1</v>
          </cell>
          <cell r="O1210" t="str">
            <v>T2A</v>
          </cell>
        </row>
        <row r="1211">
          <cell r="B1211" t="str">
            <v>541449060004440571</v>
          </cell>
          <cell r="L1211" t="str">
            <v>T2A</v>
          </cell>
          <cell r="M1211">
            <v>1</v>
          </cell>
          <cell r="O1211" t="str">
            <v>T2A</v>
          </cell>
        </row>
        <row r="1212">
          <cell r="B1212" t="str">
            <v>541449012700125696</v>
          </cell>
          <cell r="L1212" t="str">
            <v>T2A</v>
          </cell>
          <cell r="M1212">
            <v>1</v>
          </cell>
          <cell r="O1212" t="str">
            <v>T2A</v>
          </cell>
        </row>
        <row r="1213">
          <cell r="B1213" t="str">
            <v>541449012700132762</v>
          </cell>
          <cell r="L1213" t="str">
            <v>T2A</v>
          </cell>
          <cell r="M1213">
            <v>1</v>
          </cell>
          <cell r="O1213" t="str">
            <v>T2A</v>
          </cell>
        </row>
        <row r="1214">
          <cell r="B1214" t="str">
            <v>541449012700125955</v>
          </cell>
          <cell r="L1214" t="str">
            <v>T2A</v>
          </cell>
          <cell r="M1214">
            <v>1</v>
          </cell>
          <cell r="O1214" t="str">
            <v>T2A</v>
          </cell>
        </row>
        <row r="1215">
          <cell r="B1215" t="str">
            <v>541449012700125832</v>
          </cell>
          <cell r="L1215" t="str">
            <v>T2A</v>
          </cell>
          <cell r="M1215">
            <v>1</v>
          </cell>
          <cell r="O1215" t="str">
            <v>T2A</v>
          </cell>
        </row>
        <row r="1216">
          <cell r="B1216" t="str">
            <v>541449012700141191</v>
          </cell>
          <cell r="L1216" t="str">
            <v>T2A</v>
          </cell>
          <cell r="M1216">
            <v>1</v>
          </cell>
          <cell r="O1216" t="str">
            <v>T2A</v>
          </cell>
        </row>
        <row r="1217">
          <cell r="B1217" t="str">
            <v>541449011000053739</v>
          </cell>
          <cell r="L1217" t="str">
            <v>T2A</v>
          </cell>
          <cell r="M1217">
            <v>1</v>
          </cell>
          <cell r="O1217" t="str">
            <v>T2A</v>
          </cell>
        </row>
        <row r="1218">
          <cell r="B1218" t="str">
            <v>541449011000053982</v>
          </cell>
          <cell r="L1218" t="str">
            <v>T3A</v>
          </cell>
          <cell r="M1218">
            <v>1</v>
          </cell>
          <cell r="O1218" t="str">
            <v>T3A</v>
          </cell>
        </row>
        <row r="1219">
          <cell r="B1219" t="str">
            <v>541449011000053968</v>
          </cell>
          <cell r="L1219" t="str">
            <v>T3A</v>
          </cell>
          <cell r="M1219">
            <v>1</v>
          </cell>
          <cell r="O1219" t="str">
            <v>T3A</v>
          </cell>
        </row>
        <row r="1220">
          <cell r="B1220" t="str">
            <v>541449011000152388</v>
          </cell>
          <cell r="L1220" t="str">
            <v>T3A</v>
          </cell>
          <cell r="M1220">
            <v>1</v>
          </cell>
          <cell r="O1220" t="str">
            <v>T3A</v>
          </cell>
        </row>
        <row r="1221">
          <cell r="B1221" t="str">
            <v>541449060003271770</v>
          </cell>
          <cell r="L1221" t="str">
            <v>T3A</v>
          </cell>
          <cell r="M1221">
            <v>1</v>
          </cell>
          <cell r="O1221" t="str">
            <v>T3A</v>
          </cell>
        </row>
        <row r="1222">
          <cell r="B1222" t="str">
            <v>541449011000053043</v>
          </cell>
          <cell r="L1222" t="str">
            <v>T3A</v>
          </cell>
          <cell r="M1222">
            <v>1</v>
          </cell>
          <cell r="O1222" t="str">
            <v>T3A</v>
          </cell>
        </row>
        <row r="1223">
          <cell r="B1223" t="str">
            <v>541449011000053760</v>
          </cell>
          <cell r="L1223" t="str">
            <v>T3A</v>
          </cell>
          <cell r="M1223">
            <v>1</v>
          </cell>
          <cell r="O1223" t="str">
            <v>T3A</v>
          </cell>
        </row>
        <row r="1224">
          <cell r="B1224" t="str">
            <v>541449011000052909</v>
          </cell>
          <cell r="L1224" t="str">
            <v>T3A</v>
          </cell>
          <cell r="M1224">
            <v>1</v>
          </cell>
          <cell r="O1224" t="str">
            <v>T3A</v>
          </cell>
        </row>
        <row r="1225">
          <cell r="B1225" t="str">
            <v>541449011700000316</v>
          </cell>
          <cell r="L1225" t="str">
            <v>T2A</v>
          </cell>
          <cell r="M1225">
            <v>1</v>
          </cell>
          <cell r="O1225" t="str">
            <v>T1A</v>
          </cell>
        </row>
        <row r="1226">
          <cell r="B1226" t="str">
            <v>541449011000144215</v>
          </cell>
          <cell r="L1226" t="str">
            <v>T3A</v>
          </cell>
          <cell r="M1226">
            <v>1</v>
          </cell>
          <cell r="O1226" t="str">
            <v>T3A</v>
          </cell>
        </row>
        <row r="1227">
          <cell r="B1227" t="str">
            <v>541449011000125658</v>
          </cell>
          <cell r="L1227" t="str">
            <v>T3A</v>
          </cell>
          <cell r="M1227">
            <v>1</v>
          </cell>
          <cell r="O1227" t="str">
            <v>T3A</v>
          </cell>
        </row>
        <row r="1228">
          <cell r="B1228" t="str">
            <v>541449011000053999</v>
          </cell>
          <cell r="L1228" t="str">
            <v>T3A</v>
          </cell>
          <cell r="M1228">
            <v>1</v>
          </cell>
          <cell r="O1228" t="str">
            <v>T3A</v>
          </cell>
        </row>
        <row r="1229">
          <cell r="B1229" t="str">
            <v>541449011000054866</v>
          </cell>
          <cell r="L1229" t="str">
            <v>T3A</v>
          </cell>
          <cell r="M1229">
            <v>1</v>
          </cell>
          <cell r="O1229" t="str">
            <v>T3A</v>
          </cell>
        </row>
        <row r="1230">
          <cell r="B1230" t="str">
            <v>541449060000743153</v>
          </cell>
          <cell r="L1230" t="str">
            <v>T3A</v>
          </cell>
          <cell r="M1230">
            <v>1</v>
          </cell>
          <cell r="O1230" t="str">
            <v>T3A</v>
          </cell>
        </row>
        <row r="1231">
          <cell r="B1231" t="str">
            <v>541449011000126150</v>
          </cell>
          <cell r="L1231" t="str">
            <v>T3A</v>
          </cell>
          <cell r="M1231">
            <v>1</v>
          </cell>
          <cell r="O1231" t="str">
            <v>T3A</v>
          </cell>
        </row>
        <row r="1232">
          <cell r="B1232" t="str">
            <v>541449011000053234</v>
          </cell>
          <cell r="L1232" t="str">
            <v>T4B</v>
          </cell>
          <cell r="M1232">
            <v>1</v>
          </cell>
          <cell r="O1232" t="str">
            <v>T4B</v>
          </cell>
        </row>
        <row r="1233">
          <cell r="B1233" t="str">
            <v>541449011000054279</v>
          </cell>
          <cell r="L1233" t="str">
            <v>T4B</v>
          </cell>
          <cell r="M1233">
            <v>1</v>
          </cell>
          <cell r="O1233" t="str">
            <v>T4B</v>
          </cell>
        </row>
        <row r="1234">
          <cell r="B1234" t="str">
            <v>541449011000054828</v>
          </cell>
          <cell r="L1234" t="str">
            <v>T4B</v>
          </cell>
          <cell r="M1234">
            <v>1</v>
          </cell>
          <cell r="O1234" t="str">
            <v>T4B</v>
          </cell>
        </row>
        <row r="1235">
          <cell r="B1235" t="str">
            <v>541449011000054378</v>
          </cell>
          <cell r="L1235" t="str">
            <v>T3A</v>
          </cell>
          <cell r="M1235">
            <v>1</v>
          </cell>
          <cell r="O1235" t="str">
            <v>T3A</v>
          </cell>
        </row>
        <row r="1236">
          <cell r="B1236" t="str">
            <v>541449011000054019</v>
          </cell>
          <cell r="L1236" t="str">
            <v>T3A</v>
          </cell>
          <cell r="M1236">
            <v>1</v>
          </cell>
          <cell r="O1236" t="str">
            <v>T3A</v>
          </cell>
        </row>
        <row r="1237">
          <cell r="B1237" t="str">
            <v>541449011000125924</v>
          </cell>
          <cell r="L1237" t="str">
            <v>T3A</v>
          </cell>
          <cell r="M1237">
            <v>1</v>
          </cell>
          <cell r="O1237" t="str">
            <v>T3A</v>
          </cell>
        </row>
        <row r="1238">
          <cell r="B1238" t="str">
            <v>541449011000054316</v>
          </cell>
          <cell r="L1238" t="str">
            <v>T3A</v>
          </cell>
          <cell r="M1238">
            <v>1</v>
          </cell>
          <cell r="O1238" t="str">
            <v>T3A</v>
          </cell>
        </row>
        <row r="1239">
          <cell r="B1239" t="str">
            <v>541449060001793007</v>
          </cell>
          <cell r="L1239" t="str">
            <v>T3A</v>
          </cell>
          <cell r="M1239">
            <v>1</v>
          </cell>
          <cell r="O1239" t="str">
            <v>T3A</v>
          </cell>
        </row>
        <row r="1240">
          <cell r="B1240" t="str">
            <v>541449011000144222</v>
          </cell>
          <cell r="L1240" t="str">
            <v>T3A</v>
          </cell>
          <cell r="M1240">
            <v>1</v>
          </cell>
          <cell r="O1240" t="str">
            <v>T3A</v>
          </cell>
        </row>
        <row r="1241">
          <cell r="B1241" t="str">
            <v>541449011000053104</v>
          </cell>
          <cell r="L1241" t="str">
            <v>T3A</v>
          </cell>
          <cell r="M1241">
            <v>1</v>
          </cell>
          <cell r="O1241" t="str">
            <v>T3A</v>
          </cell>
        </row>
        <row r="1242">
          <cell r="B1242" t="str">
            <v>541449011000126037</v>
          </cell>
          <cell r="L1242" t="str">
            <v>T2A</v>
          </cell>
          <cell r="M1242">
            <v>1</v>
          </cell>
          <cell r="O1242" t="str">
            <v>T2A</v>
          </cell>
        </row>
        <row r="1243">
          <cell r="B1243" t="str">
            <v>541449012700177169</v>
          </cell>
          <cell r="L1243" t="str">
            <v>T1A</v>
          </cell>
          <cell r="M1243">
            <v>1</v>
          </cell>
          <cell r="O1243" t="str">
            <v>T1A</v>
          </cell>
        </row>
        <row r="1244">
          <cell r="B1244" t="str">
            <v>541449012700151299</v>
          </cell>
          <cell r="L1244" t="str">
            <v>T2A</v>
          </cell>
          <cell r="M1244">
            <v>1</v>
          </cell>
          <cell r="O1244" t="str">
            <v>T2A</v>
          </cell>
        </row>
        <row r="1245">
          <cell r="B1245" t="str">
            <v>541449012700207347</v>
          </cell>
          <cell r="L1245" t="str">
            <v>T2A</v>
          </cell>
          <cell r="M1245">
            <v>1</v>
          </cell>
          <cell r="O1245" t="str">
            <v>T2A</v>
          </cell>
        </row>
        <row r="1246">
          <cell r="B1246" t="str">
            <v>541449012700173345</v>
          </cell>
          <cell r="L1246" t="str">
            <v>T2A</v>
          </cell>
          <cell r="M1246">
            <v>1</v>
          </cell>
          <cell r="O1246" t="str">
            <v>T2A</v>
          </cell>
        </row>
        <row r="1247">
          <cell r="B1247" t="str">
            <v>541449012700173338</v>
          </cell>
          <cell r="L1247" t="str">
            <v>T2A</v>
          </cell>
          <cell r="M1247">
            <v>1</v>
          </cell>
          <cell r="O1247" t="str">
            <v>T2A</v>
          </cell>
        </row>
        <row r="1248">
          <cell r="B1248" t="str">
            <v>541449012700173369</v>
          </cell>
          <cell r="L1248" t="str">
            <v>T2A</v>
          </cell>
          <cell r="M1248">
            <v>1</v>
          </cell>
          <cell r="O1248" t="str">
            <v>T2A</v>
          </cell>
        </row>
        <row r="1249">
          <cell r="B1249" t="str">
            <v>541449012700160574</v>
          </cell>
          <cell r="L1249" t="str">
            <v>T1A</v>
          </cell>
          <cell r="M1249">
            <v>1</v>
          </cell>
          <cell r="O1249" t="str">
            <v>T1A</v>
          </cell>
        </row>
        <row r="1250">
          <cell r="B1250" t="str">
            <v>541449012700128673</v>
          </cell>
          <cell r="L1250" t="str">
            <v>T1A</v>
          </cell>
          <cell r="M1250">
            <v>1</v>
          </cell>
          <cell r="O1250" t="str">
            <v>T2A</v>
          </cell>
        </row>
        <row r="1251">
          <cell r="B1251" t="str">
            <v>541449012700128697</v>
          </cell>
          <cell r="L1251" t="str">
            <v>T2A</v>
          </cell>
          <cell r="M1251">
            <v>1</v>
          </cell>
          <cell r="O1251" t="str">
            <v>T1A</v>
          </cell>
        </row>
        <row r="1252">
          <cell r="B1252" t="str">
            <v>541449012700178906</v>
          </cell>
          <cell r="L1252" t="str">
            <v>T2A</v>
          </cell>
          <cell r="M1252">
            <v>1</v>
          </cell>
          <cell r="O1252" t="str">
            <v>T2A</v>
          </cell>
        </row>
        <row r="1253">
          <cell r="B1253" t="str">
            <v>541449012700164664</v>
          </cell>
          <cell r="L1253" t="str">
            <v>T2A</v>
          </cell>
          <cell r="M1253">
            <v>1</v>
          </cell>
          <cell r="O1253" t="str">
            <v>T2A</v>
          </cell>
        </row>
        <row r="1254">
          <cell r="B1254" t="str">
            <v>541449012700174441</v>
          </cell>
          <cell r="L1254" t="str">
            <v>T2A</v>
          </cell>
          <cell r="M1254">
            <v>1</v>
          </cell>
          <cell r="O1254" t="str">
            <v>T2A</v>
          </cell>
        </row>
        <row r="1255">
          <cell r="B1255" t="str">
            <v>541449012700174458</v>
          </cell>
          <cell r="L1255" t="str">
            <v>T2A</v>
          </cell>
          <cell r="M1255">
            <v>1</v>
          </cell>
          <cell r="O1255" t="str">
            <v>T2A</v>
          </cell>
        </row>
        <row r="1256">
          <cell r="B1256" t="str">
            <v>541449012700176162</v>
          </cell>
          <cell r="L1256" t="str">
            <v>T2A</v>
          </cell>
          <cell r="M1256">
            <v>1</v>
          </cell>
          <cell r="O1256" t="str">
            <v>T2A</v>
          </cell>
        </row>
        <row r="1257">
          <cell r="B1257" t="str">
            <v>541449012700162912</v>
          </cell>
          <cell r="L1257" t="str">
            <v>T2A</v>
          </cell>
          <cell r="M1257">
            <v>1</v>
          </cell>
          <cell r="O1257" t="str">
            <v>T2A</v>
          </cell>
        </row>
        <row r="1258">
          <cell r="B1258" t="str">
            <v>541449012700153040</v>
          </cell>
          <cell r="L1258" t="str">
            <v>T2A</v>
          </cell>
          <cell r="M1258">
            <v>1</v>
          </cell>
          <cell r="O1258" t="str">
            <v>T2A</v>
          </cell>
        </row>
        <row r="1259">
          <cell r="B1259" t="str">
            <v>541449012700153026</v>
          </cell>
          <cell r="L1259" t="str">
            <v>T3A</v>
          </cell>
          <cell r="M1259">
            <v>1</v>
          </cell>
          <cell r="O1259" t="str">
            <v>T3A</v>
          </cell>
        </row>
        <row r="1260">
          <cell r="B1260" t="str">
            <v>541449012700168624</v>
          </cell>
          <cell r="L1260" t="str">
            <v>T2A</v>
          </cell>
          <cell r="M1260">
            <v>1</v>
          </cell>
          <cell r="O1260" t="str">
            <v>T2A</v>
          </cell>
        </row>
        <row r="1261">
          <cell r="B1261" t="str">
            <v>541449012700168631</v>
          </cell>
          <cell r="L1261" t="str">
            <v>T3A</v>
          </cell>
          <cell r="M1261">
            <v>1</v>
          </cell>
          <cell r="O1261" t="str">
            <v>T3A</v>
          </cell>
        </row>
        <row r="1262">
          <cell r="B1262" t="str">
            <v>541449012700160147</v>
          </cell>
          <cell r="L1262" t="str">
            <v>T2A</v>
          </cell>
          <cell r="M1262">
            <v>1</v>
          </cell>
          <cell r="O1262" t="str">
            <v>T2A</v>
          </cell>
        </row>
        <row r="1263">
          <cell r="B1263" t="str">
            <v>541449012700151855</v>
          </cell>
          <cell r="L1263" t="str">
            <v>T2A</v>
          </cell>
          <cell r="M1263">
            <v>1</v>
          </cell>
          <cell r="O1263" t="str">
            <v>T2A</v>
          </cell>
        </row>
        <row r="1264">
          <cell r="B1264" t="str">
            <v>541449012700174403</v>
          </cell>
          <cell r="L1264" t="str">
            <v>T3A</v>
          </cell>
          <cell r="M1264">
            <v>1</v>
          </cell>
          <cell r="O1264" t="str">
            <v>T3A</v>
          </cell>
        </row>
        <row r="1265">
          <cell r="B1265" t="str">
            <v>541449012700166439</v>
          </cell>
          <cell r="L1265" t="str">
            <v>T2A</v>
          </cell>
          <cell r="M1265">
            <v>1</v>
          </cell>
          <cell r="O1265" t="str">
            <v>T2A</v>
          </cell>
        </row>
        <row r="1266">
          <cell r="B1266" t="str">
            <v>541449012700174632</v>
          </cell>
          <cell r="L1266" t="str">
            <v>T1A</v>
          </cell>
          <cell r="M1266">
            <v>1</v>
          </cell>
          <cell r="O1266" t="str">
            <v>T1A</v>
          </cell>
        </row>
        <row r="1267">
          <cell r="B1267" t="str">
            <v>541449012700167351</v>
          </cell>
          <cell r="L1267" t="str">
            <v>T2A</v>
          </cell>
          <cell r="M1267">
            <v>1</v>
          </cell>
          <cell r="O1267" t="str">
            <v>T2A</v>
          </cell>
        </row>
        <row r="1268">
          <cell r="B1268" t="str">
            <v>541449012700170702</v>
          </cell>
          <cell r="L1268" t="str">
            <v>T2A</v>
          </cell>
          <cell r="M1268">
            <v>1</v>
          </cell>
          <cell r="O1268" t="str">
            <v>T2A</v>
          </cell>
        </row>
        <row r="1269">
          <cell r="B1269" t="str">
            <v>541449012700151459</v>
          </cell>
          <cell r="L1269" t="str">
            <v>T2A</v>
          </cell>
          <cell r="M1269">
            <v>1</v>
          </cell>
          <cell r="O1269" t="str">
            <v>T2A</v>
          </cell>
        </row>
        <row r="1270">
          <cell r="B1270" t="str">
            <v>541449012700160406</v>
          </cell>
          <cell r="L1270" t="str">
            <v>T2A</v>
          </cell>
          <cell r="M1270">
            <v>1</v>
          </cell>
          <cell r="O1270" t="str">
            <v>T2A</v>
          </cell>
        </row>
        <row r="1271">
          <cell r="B1271" t="str">
            <v>541449012700173833</v>
          </cell>
          <cell r="L1271" t="str">
            <v>T2A</v>
          </cell>
          <cell r="M1271">
            <v>1</v>
          </cell>
          <cell r="O1271" t="str">
            <v>T2A</v>
          </cell>
        </row>
        <row r="1272">
          <cell r="B1272" t="str">
            <v>541449012700151886</v>
          </cell>
          <cell r="L1272" t="str">
            <v>T1A</v>
          </cell>
          <cell r="M1272">
            <v>1</v>
          </cell>
          <cell r="O1272" t="str">
            <v>T1A</v>
          </cell>
        </row>
        <row r="1273">
          <cell r="B1273" t="str">
            <v>541449012700152128</v>
          </cell>
          <cell r="L1273" t="str">
            <v>T1A</v>
          </cell>
          <cell r="M1273">
            <v>1</v>
          </cell>
          <cell r="O1273" t="str">
            <v>T1A</v>
          </cell>
        </row>
        <row r="1274">
          <cell r="B1274" t="str">
            <v>541449012700172164</v>
          </cell>
          <cell r="L1274" t="str">
            <v>T2A</v>
          </cell>
          <cell r="M1274">
            <v>1</v>
          </cell>
          <cell r="O1274" t="str">
            <v>T2A</v>
          </cell>
        </row>
        <row r="1275">
          <cell r="B1275" t="str">
            <v>541449012700159691</v>
          </cell>
          <cell r="L1275" t="str">
            <v>T3A</v>
          </cell>
          <cell r="M1275">
            <v>1</v>
          </cell>
          <cell r="O1275" t="str">
            <v>T3A</v>
          </cell>
        </row>
        <row r="1276">
          <cell r="B1276" t="str">
            <v>541449012700176834</v>
          </cell>
          <cell r="L1276" t="str">
            <v>T3A</v>
          </cell>
          <cell r="M1276">
            <v>1</v>
          </cell>
          <cell r="O1276" t="str">
            <v>T3A</v>
          </cell>
        </row>
        <row r="1277">
          <cell r="B1277" t="str">
            <v>541449012700172225</v>
          </cell>
          <cell r="L1277" t="str">
            <v>T2A</v>
          </cell>
          <cell r="M1277">
            <v>1</v>
          </cell>
          <cell r="O1277" t="str">
            <v>T2A</v>
          </cell>
        </row>
        <row r="1278">
          <cell r="B1278" t="str">
            <v>541449012700172232</v>
          </cell>
          <cell r="L1278" t="str">
            <v>T2A</v>
          </cell>
          <cell r="M1278">
            <v>1</v>
          </cell>
          <cell r="O1278" t="str">
            <v>T2A</v>
          </cell>
        </row>
        <row r="1279">
          <cell r="B1279" t="str">
            <v>541449012700214543</v>
          </cell>
          <cell r="L1279" t="str">
            <v>T3A</v>
          </cell>
          <cell r="M1279">
            <v>1</v>
          </cell>
          <cell r="O1279" t="str">
            <v>T3A</v>
          </cell>
        </row>
        <row r="1280">
          <cell r="B1280" t="str">
            <v>541449012700174106</v>
          </cell>
          <cell r="L1280" t="str">
            <v>T2A</v>
          </cell>
          <cell r="M1280">
            <v>1</v>
          </cell>
          <cell r="O1280" t="str">
            <v>T2A</v>
          </cell>
        </row>
        <row r="1281">
          <cell r="B1281" t="str">
            <v>541449012700174113</v>
          </cell>
          <cell r="L1281" t="str">
            <v>T1A</v>
          </cell>
          <cell r="M1281">
            <v>1</v>
          </cell>
          <cell r="O1281" t="str">
            <v>T1A</v>
          </cell>
        </row>
        <row r="1282">
          <cell r="B1282" t="str">
            <v>541449012700173291</v>
          </cell>
          <cell r="L1282" t="str">
            <v>T3A</v>
          </cell>
          <cell r="M1282">
            <v>1</v>
          </cell>
          <cell r="O1282" t="str">
            <v>T2A</v>
          </cell>
        </row>
        <row r="1283">
          <cell r="B1283" t="str">
            <v>541449012700166088</v>
          </cell>
          <cell r="L1283" t="str">
            <v>T2A</v>
          </cell>
          <cell r="M1283">
            <v>1</v>
          </cell>
          <cell r="O1283" t="str">
            <v>T2A</v>
          </cell>
        </row>
        <row r="1284">
          <cell r="B1284" t="str">
            <v>541449012000029366</v>
          </cell>
          <cell r="L1284" t="str">
            <v>T3A</v>
          </cell>
          <cell r="M1284">
            <v>1</v>
          </cell>
          <cell r="O1284" t="str">
            <v>T3A</v>
          </cell>
        </row>
        <row r="1285">
          <cell r="B1285" t="str">
            <v>541449012700214369</v>
          </cell>
          <cell r="L1285" t="str">
            <v>T3A</v>
          </cell>
          <cell r="M1285">
            <v>1</v>
          </cell>
          <cell r="O1285" t="str">
            <v>T3A</v>
          </cell>
        </row>
        <row r="1286">
          <cell r="B1286" t="str">
            <v>541449012700175318</v>
          </cell>
          <cell r="L1286" t="str">
            <v>T2A</v>
          </cell>
          <cell r="M1286">
            <v>1</v>
          </cell>
          <cell r="O1286" t="str">
            <v>T2A</v>
          </cell>
        </row>
        <row r="1287">
          <cell r="B1287" t="str">
            <v>541449012700214376</v>
          </cell>
          <cell r="L1287" t="str">
            <v>T2A</v>
          </cell>
          <cell r="M1287">
            <v>1</v>
          </cell>
          <cell r="O1287" t="str">
            <v>T2A</v>
          </cell>
        </row>
        <row r="1288">
          <cell r="B1288" t="str">
            <v>541449012700173451</v>
          </cell>
          <cell r="L1288" t="str">
            <v>T2A</v>
          </cell>
          <cell r="M1288">
            <v>1</v>
          </cell>
          <cell r="O1288" t="str">
            <v>T2A</v>
          </cell>
        </row>
        <row r="1289">
          <cell r="B1289" t="str">
            <v>541449012700173468</v>
          </cell>
          <cell r="L1289" t="str">
            <v>T2A</v>
          </cell>
          <cell r="M1289">
            <v>1</v>
          </cell>
          <cell r="O1289" t="str">
            <v>T2A</v>
          </cell>
        </row>
        <row r="1290">
          <cell r="B1290" t="str">
            <v>541449012700163902</v>
          </cell>
          <cell r="L1290" t="str">
            <v>T2A</v>
          </cell>
          <cell r="M1290">
            <v>1</v>
          </cell>
          <cell r="O1290" t="str">
            <v>T2A</v>
          </cell>
        </row>
        <row r="1291">
          <cell r="B1291" t="str">
            <v>541449012700194432</v>
          </cell>
          <cell r="L1291" t="str">
            <v>T2A</v>
          </cell>
          <cell r="M1291">
            <v>1</v>
          </cell>
          <cell r="O1291" t="str">
            <v>T2A</v>
          </cell>
        </row>
        <row r="1292">
          <cell r="B1292" t="str">
            <v>541449012700194449</v>
          </cell>
          <cell r="L1292" t="str">
            <v>T2A</v>
          </cell>
          <cell r="M1292">
            <v>1</v>
          </cell>
          <cell r="O1292" t="str">
            <v>T2A</v>
          </cell>
        </row>
        <row r="1293">
          <cell r="B1293" t="str">
            <v>541449012700166101</v>
          </cell>
          <cell r="L1293" t="str">
            <v>T2A</v>
          </cell>
          <cell r="M1293">
            <v>1</v>
          </cell>
          <cell r="O1293" t="str">
            <v>T2A</v>
          </cell>
        </row>
        <row r="1294">
          <cell r="B1294" t="str">
            <v>541449012700153248</v>
          </cell>
          <cell r="L1294" t="str">
            <v>T2A</v>
          </cell>
          <cell r="M1294">
            <v>1</v>
          </cell>
          <cell r="O1294" t="str">
            <v>T2A</v>
          </cell>
        </row>
        <row r="1295">
          <cell r="B1295" t="str">
            <v>541449012700178890</v>
          </cell>
          <cell r="L1295" t="str">
            <v>T2A</v>
          </cell>
          <cell r="M1295">
            <v>1</v>
          </cell>
          <cell r="O1295" t="str">
            <v>T2A</v>
          </cell>
        </row>
        <row r="1296">
          <cell r="B1296" t="str">
            <v>541449020713742533</v>
          </cell>
          <cell r="L1296" t="str">
            <v>T1A</v>
          </cell>
          <cell r="M1296">
            <v>1</v>
          </cell>
          <cell r="O1296" t="str">
            <v>T1A</v>
          </cell>
        </row>
        <row r="1297">
          <cell r="B1297" t="str">
            <v>541449012700249132</v>
          </cell>
          <cell r="L1297" t="str">
            <v>T1A</v>
          </cell>
          <cell r="M1297">
            <v>1</v>
          </cell>
          <cell r="O1297" t="str">
            <v>T1A</v>
          </cell>
        </row>
        <row r="1298">
          <cell r="B1298" t="str">
            <v>541449020713756769</v>
          </cell>
          <cell r="L1298" t="str">
            <v>T1A</v>
          </cell>
          <cell r="M1298">
            <v>1</v>
          </cell>
          <cell r="O1298" t="str">
            <v>T1A</v>
          </cell>
        </row>
        <row r="1299">
          <cell r="B1299" t="str">
            <v>541449012700249125</v>
          </cell>
          <cell r="L1299" t="str">
            <v>T1A</v>
          </cell>
          <cell r="M1299">
            <v>1</v>
          </cell>
          <cell r="O1299" t="str">
            <v>T1A</v>
          </cell>
        </row>
        <row r="1300">
          <cell r="B1300" t="str">
            <v>541449012700249149</v>
          </cell>
          <cell r="L1300" t="str">
            <v>T1A</v>
          </cell>
          <cell r="M1300">
            <v>1</v>
          </cell>
          <cell r="O1300" t="str">
            <v>T1A</v>
          </cell>
        </row>
        <row r="1301">
          <cell r="B1301" t="str">
            <v>541449012700249118</v>
          </cell>
          <cell r="L1301" t="str">
            <v>T2A</v>
          </cell>
          <cell r="M1301">
            <v>1</v>
          </cell>
          <cell r="O1301" t="str">
            <v>T1A</v>
          </cell>
        </row>
        <row r="1302">
          <cell r="B1302" t="str">
            <v>541449012700213072</v>
          </cell>
          <cell r="L1302" t="str">
            <v>T1A</v>
          </cell>
          <cell r="M1302">
            <v>1</v>
          </cell>
          <cell r="O1302" t="str">
            <v>T1A</v>
          </cell>
        </row>
        <row r="1303">
          <cell r="B1303" t="str">
            <v>541449012700162158</v>
          </cell>
          <cell r="L1303" t="str">
            <v>T1A</v>
          </cell>
          <cell r="M1303">
            <v>1</v>
          </cell>
          <cell r="O1303" t="str">
            <v>T2A</v>
          </cell>
        </row>
        <row r="1304">
          <cell r="B1304" t="str">
            <v>541449012700210484</v>
          </cell>
          <cell r="L1304" t="str">
            <v>T1A</v>
          </cell>
          <cell r="M1304">
            <v>1</v>
          </cell>
          <cell r="O1304" t="str">
            <v>T1A</v>
          </cell>
        </row>
        <row r="1305">
          <cell r="B1305" t="str">
            <v>541449012700210507</v>
          </cell>
          <cell r="L1305" t="str">
            <v>T1A</v>
          </cell>
          <cell r="M1305">
            <v>1</v>
          </cell>
          <cell r="O1305" t="str">
            <v>T1A</v>
          </cell>
        </row>
        <row r="1306">
          <cell r="B1306" t="str">
            <v>541449012700210491</v>
          </cell>
          <cell r="L1306" t="str">
            <v>T1A</v>
          </cell>
          <cell r="M1306">
            <v>1</v>
          </cell>
          <cell r="O1306" t="str">
            <v>T1A</v>
          </cell>
        </row>
        <row r="1307">
          <cell r="B1307" t="str">
            <v>541449012700123524</v>
          </cell>
          <cell r="L1307" t="str">
            <v>T1A</v>
          </cell>
          <cell r="M1307">
            <v>1</v>
          </cell>
          <cell r="O1307" t="str">
            <v>T1A</v>
          </cell>
        </row>
        <row r="1308">
          <cell r="B1308" t="str">
            <v>541449060004897603</v>
          </cell>
          <cell r="L1308" t="str">
            <v>T3A</v>
          </cell>
          <cell r="M1308">
            <v>1</v>
          </cell>
          <cell r="O1308" t="str">
            <v>T3A</v>
          </cell>
        </row>
        <row r="1309">
          <cell r="B1309" t="str">
            <v>541449020715390794</v>
          </cell>
          <cell r="L1309" t="str">
            <v>T2A</v>
          </cell>
          <cell r="M1309">
            <v>1</v>
          </cell>
          <cell r="O1309" t="str">
            <v>T2A</v>
          </cell>
        </row>
        <row r="1310">
          <cell r="B1310" t="str">
            <v>541449020704935692</v>
          </cell>
          <cell r="L1310" t="str">
            <v>T1A</v>
          </cell>
          <cell r="M1310">
            <v>1</v>
          </cell>
          <cell r="O1310" t="str">
            <v>T1A</v>
          </cell>
        </row>
        <row r="1311">
          <cell r="B1311" t="str">
            <v>541449060006487376</v>
          </cell>
          <cell r="L1311" t="str">
            <v>T1A</v>
          </cell>
          <cell r="M1311">
            <v>1</v>
          </cell>
          <cell r="O1311" t="str">
            <v>T1A</v>
          </cell>
        </row>
        <row r="1312">
          <cell r="B1312" t="str">
            <v>541449060006487413</v>
          </cell>
          <cell r="L1312" t="str">
            <v>T1A</v>
          </cell>
          <cell r="M1312">
            <v>1</v>
          </cell>
          <cell r="O1312" t="str">
            <v>T2A</v>
          </cell>
        </row>
        <row r="1313">
          <cell r="B1313" t="str">
            <v>541449012700198904</v>
          </cell>
          <cell r="L1313" t="str">
            <v>T2A</v>
          </cell>
          <cell r="M1313">
            <v>1</v>
          </cell>
          <cell r="O1313" t="str">
            <v>T2A</v>
          </cell>
        </row>
        <row r="1314">
          <cell r="B1314" t="str">
            <v>541449020704633321</v>
          </cell>
          <cell r="L1314" t="str">
            <v>T2A</v>
          </cell>
          <cell r="M1314">
            <v>1</v>
          </cell>
          <cell r="O1314" t="str">
            <v>T2A</v>
          </cell>
        </row>
        <row r="1315">
          <cell r="B1315" t="str">
            <v>541449012700196764</v>
          </cell>
          <cell r="L1315" t="str">
            <v>T2A</v>
          </cell>
          <cell r="M1315">
            <v>1</v>
          </cell>
          <cell r="O1315" t="str">
            <v>T2A</v>
          </cell>
        </row>
        <row r="1316">
          <cell r="B1316" t="str">
            <v>541449020704609845</v>
          </cell>
          <cell r="L1316" t="str">
            <v>T2A</v>
          </cell>
          <cell r="M1316">
            <v>1</v>
          </cell>
          <cell r="O1316" t="str">
            <v>T1A</v>
          </cell>
        </row>
        <row r="1317">
          <cell r="B1317" t="str">
            <v>541449012700114829</v>
          </cell>
          <cell r="L1317" t="str">
            <v>T2A</v>
          </cell>
          <cell r="M1317">
            <v>1</v>
          </cell>
          <cell r="O1317" t="str">
            <v>T2A</v>
          </cell>
        </row>
        <row r="1318">
          <cell r="B1318" t="str">
            <v>541449060002848461</v>
          </cell>
          <cell r="L1318" t="str">
            <v>T3A</v>
          </cell>
          <cell r="M1318">
            <v>1</v>
          </cell>
          <cell r="O1318" t="str">
            <v>T3A</v>
          </cell>
        </row>
        <row r="1319">
          <cell r="B1319" t="str">
            <v>541449012000001959</v>
          </cell>
          <cell r="L1319" t="str">
            <v>T4B</v>
          </cell>
          <cell r="M1319">
            <v>1</v>
          </cell>
          <cell r="O1319" t="str">
            <v>T4B</v>
          </cell>
        </row>
        <row r="1320">
          <cell r="B1320" t="str">
            <v>541449020704589970</v>
          </cell>
          <cell r="L1320" t="str">
            <v>T3A</v>
          </cell>
          <cell r="M1320">
            <v>1</v>
          </cell>
          <cell r="O1320" t="str">
            <v>T4B</v>
          </cell>
        </row>
        <row r="1321">
          <cell r="B1321" t="str">
            <v>541449012700124637</v>
          </cell>
          <cell r="L1321" t="str">
            <v>T2A</v>
          </cell>
          <cell r="M1321">
            <v>1</v>
          </cell>
          <cell r="O1321" t="str">
            <v>T2A</v>
          </cell>
        </row>
        <row r="1322">
          <cell r="B1322" t="str">
            <v>541449012700124668</v>
          </cell>
          <cell r="L1322" t="str">
            <v>T1A</v>
          </cell>
          <cell r="M1322">
            <v>1</v>
          </cell>
          <cell r="O1322" t="str">
            <v>T1A</v>
          </cell>
        </row>
        <row r="1323">
          <cell r="B1323" t="str">
            <v>541449012700126204</v>
          </cell>
          <cell r="L1323" t="str">
            <v>T2A</v>
          </cell>
          <cell r="M1323">
            <v>1</v>
          </cell>
          <cell r="O1323" t="str">
            <v>T2A</v>
          </cell>
        </row>
        <row r="1324">
          <cell r="B1324" t="str">
            <v>541449012700126198</v>
          </cell>
          <cell r="L1324" t="str">
            <v>T2A</v>
          </cell>
          <cell r="M1324">
            <v>1</v>
          </cell>
          <cell r="O1324" t="str">
            <v>T2A</v>
          </cell>
        </row>
        <row r="1325">
          <cell r="B1325" t="str">
            <v>541449060004874420</v>
          </cell>
          <cell r="L1325" t="str">
            <v>T2A</v>
          </cell>
          <cell r="M1325">
            <v>1</v>
          </cell>
          <cell r="O1325" t="str">
            <v>T2A</v>
          </cell>
        </row>
        <row r="1326">
          <cell r="B1326" t="str">
            <v>541449012700232349</v>
          </cell>
          <cell r="L1326" t="str">
            <v>T2A</v>
          </cell>
          <cell r="M1326">
            <v>1</v>
          </cell>
          <cell r="O1326" t="str">
            <v>T2A</v>
          </cell>
        </row>
        <row r="1327">
          <cell r="B1327" t="str">
            <v>541449012000001980</v>
          </cell>
          <cell r="L1327" t="str">
            <v>T3A</v>
          </cell>
          <cell r="M1327">
            <v>1</v>
          </cell>
          <cell r="O1327" t="str">
            <v>T3A</v>
          </cell>
        </row>
        <row r="1328">
          <cell r="B1328" t="str">
            <v>541449012000023708</v>
          </cell>
          <cell r="L1328" t="str">
            <v>T3A</v>
          </cell>
          <cell r="M1328">
            <v>1</v>
          </cell>
          <cell r="O1328" t="str">
            <v>T3A</v>
          </cell>
        </row>
        <row r="1329">
          <cell r="B1329" t="str">
            <v>541449012000001997</v>
          </cell>
          <cell r="L1329" t="str">
            <v>T3A</v>
          </cell>
          <cell r="M1329">
            <v>1</v>
          </cell>
          <cell r="O1329" t="str">
            <v>T3A</v>
          </cell>
        </row>
        <row r="1330">
          <cell r="B1330" t="str">
            <v>541449012000401445</v>
          </cell>
          <cell r="L1330" t="str">
            <v>T2A</v>
          </cell>
          <cell r="M1330">
            <v>1</v>
          </cell>
          <cell r="O1330" t="str">
            <v>T2A</v>
          </cell>
        </row>
        <row r="1331">
          <cell r="B1331" t="str">
            <v>541449012000401452</v>
          </cell>
          <cell r="L1331" t="str">
            <v>T3A</v>
          </cell>
          <cell r="M1331">
            <v>1</v>
          </cell>
          <cell r="O1331" t="str">
            <v>T3A</v>
          </cell>
        </row>
        <row r="1332">
          <cell r="B1332" t="str">
            <v>541449012700137200</v>
          </cell>
          <cell r="L1332" t="str">
            <v>T3A</v>
          </cell>
          <cell r="M1332">
            <v>1</v>
          </cell>
          <cell r="O1332" t="str">
            <v>T3A</v>
          </cell>
        </row>
        <row r="1333">
          <cell r="B1333" t="str">
            <v>541449012700124811</v>
          </cell>
          <cell r="L1333" t="str">
            <v>T2A</v>
          </cell>
          <cell r="M1333">
            <v>1</v>
          </cell>
          <cell r="O1333" t="str">
            <v>T2A</v>
          </cell>
        </row>
        <row r="1334">
          <cell r="B1334" t="str">
            <v>541449012700124828</v>
          </cell>
          <cell r="L1334" t="str">
            <v>T3A</v>
          </cell>
          <cell r="M1334">
            <v>1</v>
          </cell>
          <cell r="O1334" t="str">
            <v>T3A</v>
          </cell>
        </row>
        <row r="1335">
          <cell r="B1335" t="str">
            <v>541449012700124644</v>
          </cell>
          <cell r="L1335" t="str">
            <v>T2A</v>
          </cell>
          <cell r="M1335">
            <v>1</v>
          </cell>
          <cell r="O1335" t="str">
            <v>T2A</v>
          </cell>
        </row>
        <row r="1336">
          <cell r="B1336" t="str">
            <v>541449012700172829</v>
          </cell>
          <cell r="L1336" t="str">
            <v>T2A</v>
          </cell>
          <cell r="M1336">
            <v>1</v>
          </cell>
          <cell r="O1336" t="str">
            <v>T2A</v>
          </cell>
        </row>
        <row r="1337">
          <cell r="B1337" t="str">
            <v>541449012700214277</v>
          </cell>
          <cell r="L1337" t="str">
            <v>T3A</v>
          </cell>
          <cell r="M1337">
            <v>1</v>
          </cell>
          <cell r="O1337" t="str">
            <v>T3A</v>
          </cell>
        </row>
        <row r="1338">
          <cell r="B1338" t="str">
            <v>541449012700124798</v>
          </cell>
          <cell r="L1338" t="str">
            <v>T2A</v>
          </cell>
          <cell r="M1338">
            <v>1</v>
          </cell>
          <cell r="O1338" t="str">
            <v>T2A</v>
          </cell>
        </row>
        <row r="1339">
          <cell r="B1339" t="str">
            <v>541449020704641722</v>
          </cell>
          <cell r="L1339" t="str">
            <v>T2A</v>
          </cell>
          <cell r="M1339">
            <v>1</v>
          </cell>
          <cell r="O1339" t="str">
            <v>T2A</v>
          </cell>
        </row>
        <row r="1340">
          <cell r="B1340" t="str">
            <v>541449012700124842</v>
          </cell>
          <cell r="L1340" t="str">
            <v>T1A</v>
          </cell>
          <cell r="M1340">
            <v>1</v>
          </cell>
          <cell r="O1340" t="str">
            <v>T2A</v>
          </cell>
        </row>
        <row r="1341">
          <cell r="B1341" t="str">
            <v>541449012000001942</v>
          </cell>
          <cell r="L1341" t="str">
            <v>T3A</v>
          </cell>
          <cell r="M1341">
            <v>1</v>
          </cell>
          <cell r="O1341" t="str">
            <v>T3A</v>
          </cell>
        </row>
        <row r="1342">
          <cell r="B1342" t="str">
            <v>541449012700249880</v>
          </cell>
          <cell r="L1342" t="str">
            <v>T2A</v>
          </cell>
          <cell r="M1342">
            <v>1</v>
          </cell>
          <cell r="O1342" t="str">
            <v>T2A</v>
          </cell>
        </row>
        <row r="1343">
          <cell r="B1343" t="str">
            <v>541449012700178050</v>
          </cell>
          <cell r="L1343" t="str">
            <v>T3A</v>
          </cell>
          <cell r="M1343">
            <v>1</v>
          </cell>
          <cell r="O1343" t="str">
            <v>T3A</v>
          </cell>
        </row>
        <row r="1344">
          <cell r="B1344" t="str">
            <v>541449012700190243</v>
          </cell>
          <cell r="L1344" t="str">
            <v>T2A</v>
          </cell>
          <cell r="M1344">
            <v>1</v>
          </cell>
          <cell r="O1344" t="str">
            <v>T2A</v>
          </cell>
        </row>
        <row r="1345">
          <cell r="B1345" t="str">
            <v>541449020715079774</v>
          </cell>
          <cell r="L1345" t="str">
            <v>T2A</v>
          </cell>
          <cell r="M1345">
            <v>1</v>
          </cell>
          <cell r="O1345" t="str">
            <v>T2A</v>
          </cell>
        </row>
        <row r="1346">
          <cell r="B1346" t="str">
            <v>541449012000002086</v>
          </cell>
          <cell r="L1346" t="str">
            <v>T3A</v>
          </cell>
          <cell r="M1346">
            <v>1</v>
          </cell>
          <cell r="O1346" t="str">
            <v>T3A</v>
          </cell>
        </row>
        <row r="1347">
          <cell r="B1347" t="str">
            <v>541449012700190779</v>
          </cell>
          <cell r="L1347" t="str">
            <v>T2A</v>
          </cell>
          <cell r="M1347">
            <v>1</v>
          </cell>
          <cell r="O1347" t="str">
            <v>T2A</v>
          </cell>
        </row>
        <row r="1348">
          <cell r="B1348" t="str">
            <v>541449012700140859</v>
          </cell>
          <cell r="L1348" t="str">
            <v>T3A</v>
          </cell>
          <cell r="M1348">
            <v>1</v>
          </cell>
          <cell r="O1348" t="str">
            <v>T2A</v>
          </cell>
        </row>
        <row r="1349">
          <cell r="B1349" t="str">
            <v>541449012700212891</v>
          </cell>
          <cell r="L1349" t="str">
            <v>T2A</v>
          </cell>
          <cell r="M1349">
            <v>1</v>
          </cell>
          <cell r="O1349" t="str">
            <v>T2A</v>
          </cell>
        </row>
        <row r="1350">
          <cell r="B1350" t="str">
            <v>541449012700125252</v>
          </cell>
          <cell r="L1350" t="str">
            <v>T2A</v>
          </cell>
          <cell r="M1350">
            <v>1</v>
          </cell>
          <cell r="O1350" t="str">
            <v>T2A</v>
          </cell>
        </row>
        <row r="1351">
          <cell r="B1351" t="str">
            <v>541449012700125221</v>
          </cell>
          <cell r="L1351" t="str">
            <v>T2A</v>
          </cell>
          <cell r="M1351">
            <v>1</v>
          </cell>
          <cell r="O1351" t="str">
            <v>T2A</v>
          </cell>
        </row>
        <row r="1352">
          <cell r="B1352" t="str">
            <v>541449012700140873</v>
          </cell>
          <cell r="L1352" t="str">
            <v>T2A</v>
          </cell>
          <cell r="M1352">
            <v>1</v>
          </cell>
          <cell r="O1352" t="str">
            <v>T2A</v>
          </cell>
        </row>
        <row r="1353">
          <cell r="B1353" t="str">
            <v>541449060004313141</v>
          </cell>
          <cell r="L1353" t="str">
            <v/>
          </cell>
          <cell r="M1353">
            <v>1</v>
          </cell>
          <cell r="O1353" t="str">
            <v>T3A</v>
          </cell>
        </row>
        <row r="1354">
          <cell r="B1354" t="str">
            <v>541449011000072778</v>
          </cell>
          <cell r="L1354" t="str">
            <v>T3A</v>
          </cell>
          <cell r="M1354">
            <v>1</v>
          </cell>
          <cell r="O1354" t="str">
            <v>T3A</v>
          </cell>
        </row>
        <row r="1355">
          <cell r="B1355" t="str">
            <v>541449060003121365</v>
          </cell>
          <cell r="L1355" t="str">
            <v>T3A</v>
          </cell>
          <cell r="M1355">
            <v>1</v>
          </cell>
          <cell r="O1355" t="str">
            <v>T3A</v>
          </cell>
        </row>
        <row r="1356">
          <cell r="B1356" t="str">
            <v>541449012700200744</v>
          </cell>
          <cell r="L1356" t="str">
            <v>T3A</v>
          </cell>
          <cell r="M1356">
            <v>1</v>
          </cell>
          <cell r="O1356" t="str">
            <v>T2A</v>
          </cell>
        </row>
        <row r="1357">
          <cell r="B1357" t="str">
            <v>541449012700115635</v>
          </cell>
          <cell r="L1357" t="str">
            <v>T2A</v>
          </cell>
          <cell r="M1357">
            <v>1</v>
          </cell>
          <cell r="O1357" t="str">
            <v>T2A</v>
          </cell>
        </row>
        <row r="1358">
          <cell r="B1358" t="str">
            <v>541449012700124071</v>
          </cell>
          <cell r="L1358" t="str">
            <v>T2A</v>
          </cell>
          <cell r="M1358">
            <v>1</v>
          </cell>
          <cell r="O1358" t="str">
            <v>T2A</v>
          </cell>
        </row>
        <row r="1359">
          <cell r="B1359" t="str">
            <v>541449012700124088</v>
          </cell>
          <cell r="L1359" t="str">
            <v>T2A</v>
          </cell>
          <cell r="M1359">
            <v>1</v>
          </cell>
          <cell r="O1359" t="str">
            <v>T2A</v>
          </cell>
        </row>
        <row r="1360">
          <cell r="B1360" t="str">
            <v>541449012700124095</v>
          </cell>
          <cell r="L1360" t="str">
            <v>T2A</v>
          </cell>
          <cell r="M1360">
            <v>1</v>
          </cell>
          <cell r="O1360" t="str">
            <v>T2A</v>
          </cell>
        </row>
        <row r="1361">
          <cell r="B1361" t="str">
            <v>541449012700124101</v>
          </cell>
          <cell r="L1361" t="str">
            <v>T2A</v>
          </cell>
          <cell r="M1361">
            <v>1</v>
          </cell>
          <cell r="O1361" t="str">
            <v>T2A</v>
          </cell>
        </row>
        <row r="1362">
          <cell r="B1362" t="str">
            <v>541449012700124118</v>
          </cell>
          <cell r="L1362" t="str">
            <v>T2A</v>
          </cell>
          <cell r="M1362">
            <v>1</v>
          </cell>
          <cell r="O1362" t="str">
            <v>T2A</v>
          </cell>
        </row>
        <row r="1363">
          <cell r="B1363" t="str">
            <v>541449012700124125</v>
          </cell>
          <cell r="L1363" t="str">
            <v>T2A</v>
          </cell>
          <cell r="M1363">
            <v>1</v>
          </cell>
          <cell r="O1363" t="str">
            <v>T2A</v>
          </cell>
        </row>
        <row r="1364">
          <cell r="B1364" t="str">
            <v>541449011000066685</v>
          </cell>
          <cell r="L1364" t="str">
            <v>T3A</v>
          </cell>
          <cell r="M1364">
            <v>1</v>
          </cell>
          <cell r="O1364" t="str">
            <v>T3A</v>
          </cell>
        </row>
        <row r="1365">
          <cell r="B1365" t="str">
            <v>541449020708912507</v>
          </cell>
          <cell r="L1365" t="str">
            <v>T2A</v>
          </cell>
          <cell r="M1365">
            <v>1</v>
          </cell>
          <cell r="O1365" t="str">
            <v>T2A</v>
          </cell>
        </row>
        <row r="1366">
          <cell r="B1366" t="str">
            <v>541449012000000945</v>
          </cell>
          <cell r="L1366" t="str">
            <v>T2A</v>
          </cell>
          <cell r="M1366">
            <v>1</v>
          </cell>
          <cell r="O1366" t="str">
            <v>T2A</v>
          </cell>
        </row>
        <row r="1367">
          <cell r="B1367" t="str">
            <v>541449011000058659</v>
          </cell>
          <cell r="L1367" t="str">
            <v>T3A</v>
          </cell>
          <cell r="M1367">
            <v>1</v>
          </cell>
          <cell r="O1367" t="str">
            <v>T3A</v>
          </cell>
        </row>
        <row r="1368">
          <cell r="B1368" t="str">
            <v>541449011000152951</v>
          </cell>
          <cell r="L1368" t="str">
            <v>T3A</v>
          </cell>
          <cell r="M1368">
            <v>1</v>
          </cell>
          <cell r="O1368" t="str">
            <v>T3A</v>
          </cell>
        </row>
        <row r="1369">
          <cell r="B1369" t="str">
            <v>541449011000152968</v>
          </cell>
          <cell r="L1369" t="str">
            <v>T3A</v>
          </cell>
          <cell r="M1369">
            <v>1</v>
          </cell>
          <cell r="O1369" t="str">
            <v>T3A</v>
          </cell>
        </row>
        <row r="1370">
          <cell r="B1370" t="str">
            <v>541449012700118599</v>
          </cell>
          <cell r="L1370" t="str">
            <v>T1A</v>
          </cell>
          <cell r="M1370">
            <v>1</v>
          </cell>
          <cell r="O1370" t="str">
            <v>T1A</v>
          </cell>
        </row>
        <row r="1371">
          <cell r="B1371" t="str">
            <v>541449060002480494</v>
          </cell>
          <cell r="L1371" t="str">
            <v>T3A</v>
          </cell>
          <cell r="M1371">
            <v>1</v>
          </cell>
          <cell r="O1371" t="str">
            <v>T3A</v>
          </cell>
        </row>
        <row r="1372">
          <cell r="B1372" t="str">
            <v>541449060002481514</v>
          </cell>
          <cell r="L1372" t="str">
            <v>T4B</v>
          </cell>
          <cell r="M1372">
            <v>1</v>
          </cell>
          <cell r="O1372" t="str">
            <v>T4B</v>
          </cell>
        </row>
        <row r="1373">
          <cell r="B1373" t="str">
            <v>541449060002481644</v>
          </cell>
          <cell r="L1373" t="str">
            <v>T3A</v>
          </cell>
          <cell r="M1373">
            <v>1</v>
          </cell>
          <cell r="O1373" t="str">
            <v>T3A</v>
          </cell>
        </row>
        <row r="1374">
          <cell r="B1374" t="str">
            <v>541449011000058598</v>
          </cell>
          <cell r="L1374" t="str">
            <v>T3A</v>
          </cell>
          <cell r="M1374">
            <v>1</v>
          </cell>
          <cell r="O1374" t="str">
            <v>T2A</v>
          </cell>
        </row>
        <row r="1375">
          <cell r="B1375" t="str">
            <v>541449011000058635</v>
          </cell>
          <cell r="L1375" t="str">
            <v>T3A</v>
          </cell>
          <cell r="M1375">
            <v>1</v>
          </cell>
          <cell r="O1375" t="str">
            <v>T3A</v>
          </cell>
        </row>
        <row r="1376">
          <cell r="B1376" t="str">
            <v>541449011000131277</v>
          </cell>
          <cell r="L1376" t="str">
            <v>T4B</v>
          </cell>
          <cell r="M1376">
            <v>1</v>
          </cell>
          <cell r="O1376" t="str">
            <v>T4B</v>
          </cell>
        </row>
        <row r="1377">
          <cell r="B1377" t="str">
            <v>541449011000058963</v>
          </cell>
          <cell r="L1377" t="str">
            <v>T4B</v>
          </cell>
          <cell r="M1377">
            <v>1</v>
          </cell>
          <cell r="O1377" t="str">
            <v>T4B</v>
          </cell>
        </row>
        <row r="1378">
          <cell r="B1378" t="str">
            <v>541449012700118483</v>
          </cell>
          <cell r="L1378" t="str">
            <v>T2A</v>
          </cell>
          <cell r="M1378">
            <v>1</v>
          </cell>
          <cell r="O1378" t="str">
            <v>T2A</v>
          </cell>
        </row>
        <row r="1379">
          <cell r="B1379" t="str">
            <v>541449012700123180</v>
          </cell>
          <cell r="L1379" t="str">
            <v>T1A</v>
          </cell>
          <cell r="M1379">
            <v>1</v>
          </cell>
          <cell r="O1379" t="str">
            <v>T1A</v>
          </cell>
        </row>
        <row r="1380">
          <cell r="B1380" t="str">
            <v>541449011000136708</v>
          </cell>
          <cell r="L1380" t="str">
            <v>T4B</v>
          </cell>
          <cell r="M1380">
            <v>1</v>
          </cell>
          <cell r="O1380" t="str">
            <v>T4B</v>
          </cell>
        </row>
        <row r="1381">
          <cell r="B1381" t="str">
            <v>541449060003916886</v>
          </cell>
          <cell r="L1381" t="str">
            <v>T3A</v>
          </cell>
          <cell r="M1381">
            <v>1</v>
          </cell>
          <cell r="O1381" t="str">
            <v>T3A</v>
          </cell>
        </row>
        <row r="1382">
          <cell r="B1382" t="str">
            <v>541449012700119916</v>
          </cell>
          <cell r="L1382" t="str">
            <v>T1A</v>
          </cell>
          <cell r="M1382">
            <v>1</v>
          </cell>
          <cell r="O1382" t="str">
            <v>T1A</v>
          </cell>
        </row>
        <row r="1383">
          <cell r="B1383" t="str">
            <v>541449011000132526</v>
          </cell>
          <cell r="L1383" t="str">
            <v>T2A</v>
          </cell>
          <cell r="M1383">
            <v>1</v>
          </cell>
          <cell r="O1383" t="str">
            <v>T3A</v>
          </cell>
        </row>
        <row r="1384">
          <cell r="B1384" t="str">
            <v>541449012700204285</v>
          </cell>
          <cell r="L1384" t="str">
            <v>T2A</v>
          </cell>
          <cell r="M1384">
            <v>1</v>
          </cell>
          <cell r="O1384" t="str">
            <v>T2A</v>
          </cell>
        </row>
        <row r="1385">
          <cell r="B1385" t="str">
            <v>541449011000060522</v>
          </cell>
          <cell r="L1385" t="str">
            <v>T4B</v>
          </cell>
          <cell r="M1385">
            <v>1</v>
          </cell>
          <cell r="O1385" t="str">
            <v>T3A</v>
          </cell>
        </row>
        <row r="1386">
          <cell r="B1386" t="str">
            <v>541449011000060263</v>
          </cell>
          <cell r="L1386" t="str">
            <v>T3A</v>
          </cell>
          <cell r="M1386">
            <v>1</v>
          </cell>
          <cell r="O1386" t="str">
            <v>T3A</v>
          </cell>
        </row>
        <row r="1387">
          <cell r="B1387" t="str">
            <v>541449060003859923</v>
          </cell>
          <cell r="L1387" t="str">
            <v>T4B</v>
          </cell>
          <cell r="M1387">
            <v>1</v>
          </cell>
          <cell r="O1387" t="str">
            <v>T4B</v>
          </cell>
        </row>
        <row r="1388">
          <cell r="B1388" t="str">
            <v>541449012700121902</v>
          </cell>
          <cell r="L1388" t="str">
            <v>T3A</v>
          </cell>
          <cell r="M1388">
            <v>1</v>
          </cell>
          <cell r="O1388" t="str">
            <v>T3A</v>
          </cell>
        </row>
        <row r="1389">
          <cell r="B1389" t="str">
            <v>541449012700245813</v>
          </cell>
          <cell r="L1389" t="str">
            <v>T3A</v>
          </cell>
          <cell r="M1389">
            <v>1</v>
          </cell>
          <cell r="O1389" t="str">
            <v>T3A</v>
          </cell>
        </row>
        <row r="1390">
          <cell r="B1390" t="str">
            <v>541449012700119084</v>
          </cell>
          <cell r="L1390" t="str">
            <v>T2A</v>
          </cell>
          <cell r="M1390">
            <v>1</v>
          </cell>
          <cell r="O1390" t="str">
            <v>T2A</v>
          </cell>
        </row>
        <row r="1391">
          <cell r="B1391" t="str">
            <v>541449060006638006</v>
          </cell>
          <cell r="L1391" t="str">
            <v>T3A</v>
          </cell>
          <cell r="M1391">
            <v>1</v>
          </cell>
          <cell r="O1391" t="str">
            <v>T3A</v>
          </cell>
        </row>
        <row r="1392">
          <cell r="B1392" t="str">
            <v>541449020702901880</v>
          </cell>
          <cell r="L1392" t="str">
            <v>T2A</v>
          </cell>
          <cell r="M1392">
            <v>1</v>
          </cell>
          <cell r="O1392" t="str">
            <v>T2A</v>
          </cell>
        </row>
        <row r="1393">
          <cell r="B1393" t="str">
            <v>541449011000142112</v>
          </cell>
          <cell r="L1393" t="str">
            <v>T3A</v>
          </cell>
          <cell r="M1393">
            <v>1</v>
          </cell>
          <cell r="O1393" t="str">
            <v>T4B</v>
          </cell>
        </row>
        <row r="1394">
          <cell r="B1394" t="str">
            <v>541449011000058062</v>
          </cell>
          <cell r="L1394" t="str">
            <v>T1A</v>
          </cell>
          <cell r="M1394">
            <v>1</v>
          </cell>
          <cell r="O1394" t="str">
            <v>T2A</v>
          </cell>
        </row>
        <row r="1395">
          <cell r="B1395" t="str">
            <v>541449012700148329</v>
          </cell>
          <cell r="L1395" t="str">
            <v>T2A</v>
          </cell>
          <cell r="M1395">
            <v>1</v>
          </cell>
          <cell r="O1395" t="str">
            <v>T2A</v>
          </cell>
        </row>
        <row r="1396">
          <cell r="B1396" t="str">
            <v>541449012700228991</v>
          </cell>
          <cell r="L1396" t="str">
            <v>T2A</v>
          </cell>
          <cell r="M1396">
            <v>1</v>
          </cell>
          <cell r="O1396" t="str">
            <v>T2A</v>
          </cell>
        </row>
        <row r="1397">
          <cell r="B1397" t="str">
            <v>541449012700121667</v>
          </cell>
          <cell r="L1397" t="str">
            <v>T2A</v>
          </cell>
          <cell r="M1397">
            <v>1</v>
          </cell>
          <cell r="O1397" t="str">
            <v>T2A</v>
          </cell>
        </row>
        <row r="1398">
          <cell r="B1398" t="str">
            <v>541449011000059298</v>
          </cell>
          <cell r="L1398" t="str">
            <v>T3A</v>
          </cell>
          <cell r="M1398">
            <v>1</v>
          </cell>
          <cell r="O1398" t="str">
            <v>T4B</v>
          </cell>
        </row>
        <row r="1399">
          <cell r="B1399" t="str">
            <v>541449012000021803</v>
          </cell>
          <cell r="L1399" t="str">
            <v>T3A</v>
          </cell>
          <cell r="M1399">
            <v>1</v>
          </cell>
          <cell r="O1399" t="str">
            <v>T4B</v>
          </cell>
        </row>
        <row r="1400">
          <cell r="B1400" t="str">
            <v>541449020704347495</v>
          </cell>
          <cell r="L1400" t="str">
            <v>T1A</v>
          </cell>
          <cell r="M1400">
            <v>1</v>
          </cell>
          <cell r="O1400" t="str">
            <v>T2A</v>
          </cell>
        </row>
        <row r="1401">
          <cell r="B1401" t="str">
            <v>541449060005234827</v>
          </cell>
          <cell r="L1401" t="str">
            <v>T2A</v>
          </cell>
          <cell r="M1401">
            <v>1</v>
          </cell>
          <cell r="O1401" t="str">
            <v>T2A</v>
          </cell>
        </row>
        <row r="1402">
          <cell r="B1402" t="str">
            <v>541449060007831178</v>
          </cell>
          <cell r="L1402" t="str">
            <v>T3A</v>
          </cell>
          <cell r="M1402">
            <v>1</v>
          </cell>
          <cell r="O1402" t="str">
            <v>T4B</v>
          </cell>
        </row>
        <row r="1403">
          <cell r="B1403" t="str">
            <v>541449012000002659</v>
          </cell>
          <cell r="L1403" t="str">
            <v>T3A</v>
          </cell>
          <cell r="M1403">
            <v>1</v>
          </cell>
          <cell r="O1403" t="str">
            <v>T3A</v>
          </cell>
        </row>
        <row r="1404">
          <cell r="B1404" t="str">
            <v>541449012000023692</v>
          </cell>
          <cell r="L1404" t="str">
            <v>T3A</v>
          </cell>
          <cell r="M1404">
            <v>1</v>
          </cell>
          <cell r="O1404" t="str">
            <v>T2A</v>
          </cell>
        </row>
        <row r="1405">
          <cell r="B1405" t="str">
            <v>541449012700205503</v>
          </cell>
          <cell r="L1405" t="str">
            <v>T1A</v>
          </cell>
          <cell r="M1405">
            <v>1</v>
          </cell>
          <cell r="O1405" t="str">
            <v>T1A</v>
          </cell>
        </row>
        <row r="1406">
          <cell r="B1406" t="str">
            <v>541449011000025057</v>
          </cell>
          <cell r="L1406" t="str">
            <v>T3A</v>
          </cell>
          <cell r="M1406">
            <v>1</v>
          </cell>
          <cell r="O1406" t="str">
            <v>T3A</v>
          </cell>
        </row>
        <row r="1407">
          <cell r="B1407" t="str">
            <v>541449012700124781</v>
          </cell>
          <cell r="L1407" t="str">
            <v>T2A</v>
          </cell>
          <cell r="M1407">
            <v>1</v>
          </cell>
          <cell r="O1407" t="str">
            <v>T2A</v>
          </cell>
        </row>
        <row r="1408">
          <cell r="B1408" t="str">
            <v>541449020704991513</v>
          </cell>
          <cell r="L1408" t="str">
            <v>T2A</v>
          </cell>
          <cell r="M1408">
            <v>1</v>
          </cell>
          <cell r="O1408" t="str">
            <v>T2A</v>
          </cell>
        </row>
        <row r="1409">
          <cell r="B1409" t="str">
            <v>541449012700123562</v>
          </cell>
          <cell r="L1409" t="str">
            <v>T1A</v>
          </cell>
          <cell r="M1409">
            <v>1</v>
          </cell>
          <cell r="O1409" t="str">
            <v>T1A</v>
          </cell>
        </row>
        <row r="1410">
          <cell r="B1410" t="str">
            <v>541449012700244588</v>
          </cell>
          <cell r="L1410" t="str">
            <v>T1A</v>
          </cell>
          <cell r="M1410">
            <v>1</v>
          </cell>
          <cell r="O1410" t="str">
            <v>T1A</v>
          </cell>
        </row>
        <row r="1411">
          <cell r="B1411" t="str">
            <v>541449020712128451</v>
          </cell>
          <cell r="L1411" t="str">
            <v>T1A</v>
          </cell>
          <cell r="M1411">
            <v>1</v>
          </cell>
          <cell r="O1411" t="str">
            <v>T1A</v>
          </cell>
        </row>
        <row r="1412">
          <cell r="B1412" t="str">
            <v>541449012700245325</v>
          </cell>
          <cell r="L1412" t="str">
            <v>T1A</v>
          </cell>
          <cell r="M1412">
            <v>1</v>
          </cell>
          <cell r="O1412" t="str">
            <v>T1A</v>
          </cell>
        </row>
        <row r="1413">
          <cell r="B1413" t="str">
            <v>541449012700117271</v>
          </cell>
          <cell r="L1413" t="str">
            <v>T2A</v>
          </cell>
          <cell r="M1413">
            <v>1</v>
          </cell>
          <cell r="O1413" t="str">
            <v>T2A</v>
          </cell>
        </row>
        <row r="1414">
          <cell r="B1414" t="str">
            <v>541449012700132915</v>
          </cell>
          <cell r="L1414" t="str">
            <v>T2A</v>
          </cell>
          <cell r="M1414">
            <v>1</v>
          </cell>
          <cell r="O1414" t="str">
            <v>T2A</v>
          </cell>
        </row>
        <row r="1415">
          <cell r="B1415" t="str">
            <v>541449012700125658</v>
          </cell>
          <cell r="L1415" t="str">
            <v>T2A</v>
          </cell>
          <cell r="M1415">
            <v>1</v>
          </cell>
          <cell r="O1415" t="str">
            <v>T2A</v>
          </cell>
        </row>
        <row r="1416">
          <cell r="B1416" t="str">
            <v>541449012700132922</v>
          </cell>
          <cell r="L1416" t="str">
            <v>T2A</v>
          </cell>
          <cell r="M1416">
            <v>1</v>
          </cell>
          <cell r="O1416" t="str">
            <v>T2A</v>
          </cell>
        </row>
        <row r="1417">
          <cell r="B1417" t="str">
            <v>541449060004856587</v>
          </cell>
          <cell r="L1417" t="str">
            <v>T2A</v>
          </cell>
          <cell r="M1417">
            <v>1</v>
          </cell>
          <cell r="O1417" t="str">
            <v>T4B</v>
          </cell>
        </row>
        <row r="1418">
          <cell r="B1418" t="str">
            <v>541449012700128338</v>
          </cell>
          <cell r="L1418" t="str">
            <v>T2A</v>
          </cell>
          <cell r="M1418">
            <v>1</v>
          </cell>
          <cell r="O1418" t="str">
            <v>T2A</v>
          </cell>
        </row>
        <row r="1419">
          <cell r="B1419" t="str">
            <v>541449012000001812</v>
          </cell>
          <cell r="L1419" t="str">
            <v>T2A</v>
          </cell>
          <cell r="M1419">
            <v>1</v>
          </cell>
          <cell r="O1419" t="str">
            <v>T2A</v>
          </cell>
        </row>
        <row r="1420">
          <cell r="B1420" t="str">
            <v>541449012700123579</v>
          </cell>
          <cell r="L1420" t="str">
            <v>T2A</v>
          </cell>
          <cell r="M1420">
            <v>1</v>
          </cell>
          <cell r="O1420" t="str">
            <v>T2A</v>
          </cell>
        </row>
        <row r="1421">
          <cell r="B1421" t="str">
            <v>541449011000047127</v>
          </cell>
          <cell r="L1421" t="str">
            <v>T2A</v>
          </cell>
          <cell r="M1421">
            <v>1</v>
          </cell>
          <cell r="O1421" t="str">
            <v>T2A</v>
          </cell>
        </row>
        <row r="1422">
          <cell r="B1422" t="str">
            <v>541449012700123586</v>
          </cell>
          <cell r="L1422" t="str">
            <v>T2A</v>
          </cell>
          <cell r="M1422">
            <v>1</v>
          </cell>
          <cell r="O1422" t="str">
            <v>T2A</v>
          </cell>
        </row>
        <row r="1423">
          <cell r="B1423" t="str">
            <v>541449012700134162</v>
          </cell>
          <cell r="L1423" t="str">
            <v>T2A</v>
          </cell>
          <cell r="M1423">
            <v>1</v>
          </cell>
          <cell r="O1423" t="str">
            <v>T2A</v>
          </cell>
        </row>
        <row r="1424">
          <cell r="B1424" t="str">
            <v>541449012000001805</v>
          </cell>
          <cell r="L1424" t="str">
            <v>T2A</v>
          </cell>
          <cell r="M1424">
            <v>1</v>
          </cell>
          <cell r="O1424" t="str">
            <v>T2A</v>
          </cell>
        </row>
        <row r="1425">
          <cell r="B1425" t="str">
            <v>541449060004738562</v>
          </cell>
          <cell r="L1425" t="str">
            <v>T2A</v>
          </cell>
          <cell r="M1425">
            <v>1</v>
          </cell>
          <cell r="O1425" t="str">
            <v>T2A</v>
          </cell>
        </row>
        <row r="1426">
          <cell r="B1426" t="str">
            <v>541449012700134810</v>
          </cell>
          <cell r="L1426" t="str">
            <v>T2A</v>
          </cell>
          <cell r="M1426">
            <v>1</v>
          </cell>
          <cell r="O1426" t="str">
            <v>T2A</v>
          </cell>
        </row>
        <row r="1427">
          <cell r="B1427" t="str">
            <v>541449012000003021</v>
          </cell>
          <cell r="L1427" t="str">
            <v>T3A</v>
          </cell>
          <cell r="M1427">
            <v>1</v>
          </cell>
          <cell r="O1427" t="str">
            <v>T2A</v>
          </cell>
        </row>
        <row r="1428">
          <cell r="B1428" t="str">
            <v>541449012700226003</v>
          </cell>
          <cell r="L1428" t="str">
            <v>T3A</v>
          </cell>
          <cell r="M1428">
            <v>1</v>
          </cell>
          <cell r="O1428" t="str">
            <v>T3A</v>
          </cell>
        </row>
        <row r="1429">
          <cell r="B1429" t="str">
            <v>541449011000047141</v>
          </cell>
          <cell r="L1429" t="str">
            <v>T3A</v>
          </cell>
          <cell r="M1429">
            <v>1</v>
          </cell>
          <cell r="O1429" t="str">
            <v>T2A</v>
          </cell>
        </row>
        <row r="1430">
          <cell r="B1430" t="str">
            <v>541449060005108616</v>
          </cell>
          <cell r="L1430" t="str">
            <v>T3A</v>
          </cell>
          <cell r="M1430">
            <v>1</v>
          </cell>
          <cell r="O1430" t="str">
            <v>T4B</v>
          </cell>
        </row>
        <row r="1431">
          <cell r="B1431" t="str">
            <v>541449011000047110</v>
          </cell>
          <cell r="L1431" t="str">
            <v>T1A</v>
          </cell>
          <cell r="M1431">
            <v>1</v>
          </cell>
          <cell r="O1431" t="str">
            <v>T2A</v>
          </cell>
        </row>
        <row r="1432">
          <cell r="B1432" t="str">
            <v>541449011000058888</v>
          </cell>
          <cell r="L1432" t="str">
            <v>T3A</v>
          </cell>
          <cell r="M1432">
            <v>1</v>
          </cell>
          <cell r="O1432" t="str">
            <v>T3A</v>
          </cell>
        </row>
        <row r="1433">
          <cell r="B1433" t="str">
            <v>541449012700123425</v>
          </cell>
          <cell r="L1433" t="str">
            <v>T2A</v>
          </cell>
          <cell r="M1433">
            <v>1</v>
          </cell>
          <cell r="O1433" t="str">
            <v>T2A</v>
          </cell>
        </row>
        <row r="1434">
          <cell r="B1434" t="str">
            <v>541449012700139334</v>
          </cell>
          <cell r="L1434" t="str">
            <v>T2A</v>
          </cell>
          <cell r="M1434">
            <v>1</v>
          </cell>
          <cell r="O1434" t="str">
            <v>T2A</v>
          </cell>
        </row>
        <row r="1435">
          <cell r="B1435" t="str">
            <v>541449060004637766</v>
          </cell>
          <cell r="L1435" t="str">
            <v>T2A</v>
          </cell>
          <cell r="M1435">
            <v>1</v>
          </cell>
          <cell r="O1435" t="str">
            <v>T2A</v>
          </cell>
        </row>
        <row r="1436">
          <cell r="B1436" t="str">
            <v>541449060004764400</v>
          </cell>
          <cell r="L1436" t="str">
            <v>T2A</v>
          </cell>
          <cell r="M1436">
            <v>1</v>
          </cell>
          <cell r="O1436" t="str">
            <v>T2A</v>
          </cell>
        </row>
        <row r="1437">
          <cell r="B1437" t="str">
            <v>541449012700139389</v>
          </cell>
          <cell r="L1437" t="str">
            <v>T2A</v>
          </cell>
          <cell r="M1437">
            <v>1</v>
          </cell>
          <cell r="O1437" t="str">
            <v>T2A</v>
          </cell>
        </row>
        <row r="1438">
          <cell r="B1438" t="str">
            <v>541449012700225150</v>
          </cell>
          <cell r="L1438" t="str">
            <v>T2A</v>
          </cell>
          <cell r="M1438">
            <v>1</v>
          </cell>
          <cell r="O1438" t="str">
            <v>T2A</v>
          </cell>
        </row>
        <row r="1439">
          <cell r="B1439" t="str">
            <v>541449012700118391</v>
          </cell>
          <cell r="L1439" t="str">
            <v>T2A</v>
          </cell>
          <cell r="M1439">
            <v>1</v>
          </cell>
          <cell r="O1439" t="str">
            <v>T2A</v>
          </cell>
        </row>
        <row r="1440">
          <cell r="B1440" t="str">
            <v>541449060001574057</v>
          </cell>
          <cell r="L1440" t="str">
            <v>T3A</v>
          </cell>
          <cell r="M1440">
            <v>1</v>
          </cell>
          <cell r="O1440" t="str">
            <v>T3A</v>
          </cell>
        </row>
        <row r="1441">
          <cell r="B1441" t="str">
            <v>541449012000003984</v>
          </cell>
          <cell r="L1441" t="str">
            <v>T3A</v>
          </cell>
          <cell r="M1441">
            <v>1</v>
          </cell>
          <cell r="O1441" t="str">
            <v>T3A</v>
          </cell>
        </row>
        <row r="1442">
          <cell r="B1442" t="str">
            <v>541449060008300123</v>
          </cell>
          <cell r="L1442" t="str">
            <v>T2A</v>
          </cell>
          <cell r="M1442">
            <v>1</v>
          </cell>
          <cell r="O1442" t="str">
            <v>T2A</v>
          </cell>
        </row>
        <row r="1443">
          <cell r="B1443" t="str">
            <v>541449012700139396</v>
          </cell>
          <cell r="L1443" t="str">
            <v>T2A</v>
          </cell>
          <cell r="M1443">
            <v>1</v>
          </cell>
          <cell r="O1443" t="str">
            <v>T2A</v>
          </cell>
        </row>
        <row r="1444">
          <cell r="B1444" t="str">
            <v>541449020702911445</v>
          </cell>
          <cell r="L1444" t="str">
            <v>T2A</v>
          </cell>
          <cell r="M1444">
            <v>1</v>
          </cell>
          <cell r="O1444" t="str">
            <v>T2A</v>
          </cell>
        </row>
        <row r="1445">
          <cell r="B1445" t="str">
            <v>541449011000059045</v>
          </cell>
          <cell r="L1445" t="str">
            <v>T3A</v>
          </cell>
          <cell r="M1445">
            <v>1</v>
          </cell>
          <cell r="O1445" t="str">
            <v>T3A</v>
          </cell>
        </row>
        <row r="1446">
          <cell r="B1446" t="str">
            <v>541449012700118513</v>
          </cell>
          <cell r="L1446" t="str">
            <v>T3A</v>
          </cell>
          <cell r="M1446">
            <v>1</v>
          </cell>
          <cell r="O1446" t="str">
            <v>T3A</v>
          </cell>
        </row>
        <row r="1447">
          <cell r="B1447" t="str">
            <v>541449060004842924</v>
          </cell>
          <cell r="L1447" t="str">
            <v>T2A</v>
          </cell>
          <cell r="M1447">
            <v>1</v>
          </cell>
          <cell r="O1447" t="str">
            <v>T2A</v>
          </cell>
        </row>
        <row r="1448">
          <cell r="B1448" t="str">
            <v>541449012700118575</v>
          </cell>
          <cell r="L1448" t="str">
            <v>T2A</v>
          </cell>
          <cell r="M1448">
            <v>1</v>
          </cell>
          <cell r="O1448" t="str">
            <v>T2A</v>
          </cell>
        </row>
        <row r="1449">
          <cell r="B1449" t="str">
            <v>541449012700118636</v>
          </cell>
          <cell r="L1449" t="str">
            <v>T2A</v>
          </cell>
          <cell r="M1449">
            <v>1</v>
          </cell>
          <cell r="O1449" t="str">
            <v>T2A</v>
          </cell>
        </row>
        <row r="1450">
          <cell r="B1450" t="str">
            <v>541449012700118650</v>
          </cell>
          <cell r="L1450" t="str">
            <v>T2A</v>
          </cell>
          <cell r="M1450">
            <v>1</v>
          </cell>
          <cell r="O1450" t="str">
            <v>T2A</v>
          </cell>
        </row>
        <row r="1451">
          <cell r="B1451" t="str">
            <v>541449012700146646</v>
          </cell>
          <cell r="L1451" t="str">
            <v>T3A</v>
          </cell>
          <cell r="M1451">
            <v>1</v>
          </cell>
          <cell r="O1451" t="str">
            <v>T2A</v>
          </cell>
        </row>
        <row r="1452">
          <cell r="B1452" t="str">
            <v>541449011000059946</v>
          </cell>
          <cell r="L1452" t="str">
            <v>T3A</v>
          </cell>
          <cell r="M1452">
            <v>1</v>
          </cell>
          <cell r="O1452" t="str">
            <v>T3A</v>
          </cell>
        </row>
        <row r="1453">
          <cell r="B1453" t="str">
            <v>541449060004477652</v>
          </cell>
          <cell r="L1453" t="str">
            <v>T3A</v>
          </cell>
          <cell r="M1453">
            <v>1</v>
          </cell>
          <cell r="O1453" t="str">
            <v>T3A</v>
          </cell>
        </row>
        <row r="1454">
          <cell r="B1454" t="str">
            <v>541449011000060706</v>
          </cell>
          <cell r="L1454" t="str">
            <v>T3A</v>
          </cell>
          <cell r="M1454">
            <v>1</v>
          </cell>
          <cell r="O1454" t="str">
            <v>T3A</v>
          </cell>
        </row>
        <row r="1455">
          <cell r="B1455" t="str">
            <v>541449011000060119</v>
          </cell>
          <cell r="L1455" t="str">
            <v>T3A</v>
          </cell>
          <cell r="M1455">
            <v>1</v>
          </cell>
          <cell r="O1455" t="str">
            <v>T3A</v>
          </cell>
        </row>
        <row r="1456">
          <cell r="B1456" t="str">
            <v>541449011000060737</v>
          </cell>
          <cell r="L1456" t="str">
            <v>T3A</v>
          </cell>
          <cell r="M1456">
            <v>1</v>
          </cell>
          <cell r="O1456" t="str">
            <v>T3A</v>
          </cell>
        </row>
        <row r="1457">
          <cell r="B1457" t="str">
            <v>541449012700117752</v>
          </cell>
          <cell r="L1457" t="str">
            <v>T2A</v>
          </cell>
          <cell r="M1457">
            <v>1</v>
          </cell>
          <cell r="O1457" t="str">
            <v>T2A</v>
          </cell>
        </row>
        <row r="1458">
          <cell r="B1458" t="str">
            <v>541449012700135619</v>
          </cell>
          <cell r="L1458" t="str">
            <v>T2A</v>
          </cell>
          <cell r="M1458">
            <v>1</v>
          </cell>
          <cell r="O1458" t="str">
            <v>T2A</v>
          </cell>
        </row>
        <row r="1459">
          <cell r="B1459" t="str">
            <v>541449012700119282</v>
          </cell>
          <cell r="L1459" t="str">
            <v>T2A</v>
          </cell>
          <cell r="M1459">
            <v>1</v>
          </cell>
          <cell r="O1459" t="str">
            <v>T2A</v>
          </cell>
        </row>
        <row r="1460">
          <cell r="B1460" t="str">
            <v>541449012700119008</v>
          </cell>
          <cell r="L1460" t="str">
            <v>T2A</v>
          </cell>
          <cell r="M1460">
            <v>1</v>
          </cell>
          <cell r="O1460" t="str">
            <v>T2A</v>
          </cell>
        </row>
        <row r="1461">
          <cell r="B1461" t="str">
            <v>541449012700145885</v>
          </cell>
          <cell r="L1461" t="str">
            <v>T2A</v>
          </cell>
          <cell r="M1461">
            <v>1</v>
          </cell>
          <cell r="O1461" t="str">
            <v>T3A</v>
          </cell>
        </row>
        <row r="1462">
          <cell r="B1462" t="str">
            <v>541449012700119138</v>
          </cell>
          <cell r="L1462" t="str">
            <v>T2A</v>
          </cell>
          <cell r="M1462">
            <v>1</v>
          </cell>
          <cell r="O1462" t="str">
            <v>T2A</v>
          </cell>
        </row>
        <row r="1463">
          <cell r="B1463" t="str">
            <v>541449012700119640</v>
          </cell>
          <cell r="L1463" t="str">
            <v>T2A</v>
          </cell>
          <cell r="M1463">
            <v>1</v>
          </cell>
          <cell r="O1463" t="str">
            <v>T2A</v>
          </cell>
        </row>
        <row r="1464">
          <cell r="B1464" t="str">
            <v>541449012700119145</v>
          </cell>
          <cell r="L1464" t="str">
            <v>T2A</v>
          </cell>
          <cell r="M1464">
            <v>1</v>
          </cell>
          <cell r="O1464" t="str">
            <v>T2A</v>
          </cell>
        </row>
        <row r="1465">
          <cell r="B1465" t="str">
            <v>541449012700119022</v>
          </cell>
          <cell r="L1465" t="str">
            <v>T2A</v>
          </cell>
          <cell r="M1465">
            <v>1</v>
          </cell>
          <cell r="O1465" t="str">
            <v>T2A</v>
          </cell>
        </row>
        <row r="1466">
          <cell r="B1466" t="str">
            <v>541449020703267947</v>
          </cell>
          <cell r="L1466" t="str">
            <v>T1A</v>
          </cell>
          <cell r="M1466">
            <v>1</v>
          </cell>
          <cell r="O1466" t="str">
            <v>T2A</v>
          </cell>
        </row>
        <row r="1467">
          <cell r="B1467" t="str">
            <v>541449012700242942</v>
          </cell>
          <cell r="L1467" t="str">
            <v>T2A</v>
          </cell>
          <cell r="M1467">
            <v>1</v>
          </cell>
          <cell r="O1467" t="str">
            <v>T2A</v>
          </cell>
        </row>
        <row r="1468">
          <cell r="B1468" t="str">
            <v>541449012700138795</v>
          </cell>
          <cell r="L1468" t="str">
            <v>T2A</v>
          </cell>
          <cell r="M1468">
            <v>1</v>
          </cell>
          <cell r="O1468" t="str">
            <v>T2A</v>
          </cell>
        </row>
        <row r="1469">
          <cell r="B1469" t="str">
            <v>541449011000063110</v>
          </cell>
          <cell r="L1469" t="str">
            <v>T3A</v>
          </cell>
          <cell r="M1469">
            <v>1</v>
          </cell>
          <cell r="O1469" t="str">
            <v>T3A</v>
          </cell>
        </row>
        <row r="1470">
          <cell r="B1470" t="str">
            <v>541449011000063349</v>
          </cell>
          <cell r="L1470" t="str">
            <v>T4B</v>
          </cell>
          <cell r="M1470">
            <v>1</v>
          </cell>
          <cell r="O1470" t="str">
            <v>T4B</v>
          </cell>
        </row>
        <row r="1471">
          <cell r="B1471" t="str">
            <v>541449012000001485</v>
          </cell>
          <cell r="L1471" t="str">
            <v>T3A</v>
          </cell>
          <cell r="M1471">
            <v>1</v>
          </cell>
          <cell r="O1471" t="str">
            <v>T3A</v>
          </cell>
        </row>
        <row r="1472">
          <cell r="B1472" t="str">
            <v>541449012000001553</v>
          </cell>
          <cell r="L1472" t="str">
            <v>T3A</v>
          </cell>
          <cell r="M1472">
            <v>1</v>
          </cell>
          <cell r="O1472" t="str">
            <v>T3A</v>
          </cell>
        </row>
        <row r="1473">
          <cell r="B1473" t="str">
            <v>541449012000001577</v>
          </cell>
          <cell r="L1473" t="str">
            <v>T3A</v>
          </cell>
          <cell r="M1473">
            <v>1</v>
          </cell>
          <cell r="O1473" t="str">
            <v>T3A</v>
          </cell>
        </row>
        <row r="1474">
          <cell r="B1474" t="str">
            <v>541449012000001546</v>
          </cell>
          <cell r="L1474" t="str">
            <v>T3A</v>
          </cell>
          <cell r="M1474">
            <v>1</v>
          </cell>
          <cell r="O1474" t="str">
            <v>T3A</v>
          </cell>
        </row>
        <row r="1475">
          <cell r="B1475" t="str">
            <v>541449012000001478</v>
          </cell>
          <cell r="L1475" t="str">
            <v>T3A</v>
          </cell>
          <cell r="M1475">
            <v>1</v>
          </cell>
          <cell r="O1475" t="str">
            <v>T3A</v>
          </cell>
        </row>
        <row r="1476">
          <cell r="B1476" t="str">
            <v>541449012000001508</v>
          </cell>
          <cell r="L1476" t="str">
            <v>T2A</v>
          </cell>
          <cell r="M1476">
            <v>1</v>
          </cell>
          <cell r="O1476" t="str">
            <v>T2A</v>
          </cell>
        </row>
        <row r="1477">
          <cell r="B1477" t="str">
            <v>541449012000001591</v>
          </cell>
          <cell r="L1477" t="str">
            <v>T3A</v>
          </cell>
          <cell r="M1477">
            <v>1</v>
          </cell>
          <cell r="O1477" t="str">
            <v>T3A</v>
          </cell>
        </row>
        <row r="1478">
          <cell r="B1478" t="str">
            <v>541449012000001461</v>
          </cell>
          <cell r="L1478" t="str">
            <v>T3A</v>
          </cell>
          <cell r="M1478">
            <v>1</v>
          </cell>
          <cell r="O1478" t="str">
            <v>T3A</v>
          </cell>
        </row>
        <row r="1479">
          <cell r="B1479" t="str">
            <v>541449012000003489</v>
          </cell>
          <cell r="L1479" t="str">
            <v>T3A</v>
          </cell>
          <cell r="M1479">
            <v>1</v>
          </cell>
          <cell r="O1479" t="str">
            <v>T3A</v>
          </cell>
        </row>
        <row r="1480">
          <cell r="B1480" t="str">
            <v>541449012000003496</v>
          </cell>
          <cell r="L1480" t="str">
            <v>T3A</v>
          </cell>
          <cell r="M1480">
            <v>1</v>
          </cell>
          <cell r="O1480" t="str">
            <v>T3A</v>
          </cell>
        </row>
        <row r="1481">
          <cell r="B1481" t="str">
            <v>541449012000402626</v>
          </cell>
          <cell r="L1481" t="str">
            <v>T2A</v>
          </cell>
          <cell r="M1481">
            <v>1</v>
          </cell>
          <cell r="O1481" t="str">
            <v>T2A</v>
          </cell>
        </row>
        <row r="1482">
          <cell r="B1482" t="str">
            <v>541449012700120998</v>
          </cell>
          <cell r="L1482" t="str">
            <v>T2A</v>
          </cell>
          <cell r="M1482">
            <v>1</v>
          </cell>
          <cell r="O1482" t="str">
            <v>T2A</v>
          </cell>
        </row>
        <row r="1483">
          <cell r="B1483" t="str">
            <v>541449012700121131</v>
          </cell>
          <cell r="L1483" t="str">
            <v>T2A</v>
          </cell>
          <cell r="M1483">
            <v>1</v>
          </cell>
          <cell r="O1483" t="str">
            <v>T2A</v>
          </cell>
        </row>
        <row r="1484">
          <cell r="B1484" t="str">
            <v>541449012700121063</v>
          </cell>
          <cell r="L1484" t="str">
            <v>T3A</v>
          </cell>
          <cell r="M1484">
            <v>1</v>
          </cell>
          <cell r="O1484" t="str">
            <v>T3A</v>
          </cell>
        </row>
        <row r="1485">
          <cell r="B1485" t="str">
            <v>541449012700121230</v>
          </cell>
          <cell r="L1485" t="str">
            <v>T2A</v>
          </cell>
          <cell r="M1485">
            <v>1</v>
          </cell>
          <cell r="O1485" t="str">
            <v>T2A</v>
          </cell>
        </row>
        <row r="1486">
          <cell r="B1486" t="str">
            <v>541449012700121254</v>
          </cell>
          <cell r="L1486" t="str">
            <v>T1A</v>
          </cell>
          <cell r="M1486">
            <v>1</v>
          </cell>
          <cell r="O1486" t="str">
            <v>T1A</v>
          </cell>
        </row>
        <row r="1487">
          <cell r="B1487" t="str">
            <v>541449012700121278</v>
          </cell>
          <cell r="L1487" t="str">
            <v>T2A</v>
          </cell>
          <cell r="M1487">
            <v>1</v>
          </cell>
          <cell r="O1487" t="str">
            <v>T2A</v>
          </cell>
        </row>
        <row r="1488">
          <cell r="B1488" t="str">
            <v>541449012700121407</v>
          </cell>
          <cell r="L1488" t="str">
            <v>T1A</v>
          </cell>
          <cell r="M1488">
            <v>1</v>
          </cell>
          <cell r="O1488" t="str">
            <v>T1A</v>
          </cell>
        </row>
        <row r="1489">
          <cell r="B1489" t="str">
            <v>541449012700121087</v>
          </cell>
          <cell r="L1489" t="str">
            <v>T2A</v>
          </cell>
          <cell r="M1489">
            <v>1</v>
          </cell>
          <cell r="O1489" t="str">
            <v>T2A</v>
          </cell>
        </row>
        <row r="1490">
          <cell r="B1490" t="str">
            <v>541449012700121100</v>
          </cell>
          <cell r="L1490" t="str">
            <v>T2A</v>
          </cell>
          <cell r="M1490">
            <v>1</v>
          </cell>
          <cell r="O1490" t="str">
            <v>T2A</v>
          </cell>
        </row>
        <row r="1491">
          <cell r="B1491" t="str">
            <v>541449012700121049</v>
          </cell>
          <cell r="L1491" t="str">
            <v>T2A</v>
          </cell>
          <cell r="M1491">
            <v>1</v>
          </cell>
          <cell r="O1491" t="str">
            <v>T2A</v>
          </cell>
        </row>
        <row r="1492">
          <cell r="B1492" t="str">
            <v>541449012700121209</v>
          </cell>
          <cell r="L1492" t="str">
            <v>T2A</v>
          </cell>
          <cell r="M1492">
            <v>1</v>
          </cell>
          <cell r="O1492" t="str">
            <v>T2A</v>
          </cell>
        </row>
        <row r="1493">
          <cell r="B1493" t="str">
            <v>541449012700121308</v>
          </cell>
          <cell r="L1493" t="str">
            <v>T2A</v>
          </cell>
          <cell r="M1493">
            <v>1</v>
          </cell>
          <cell r="O1493" t="str">
            <v>T2A</v>
          </cell>
        </row>
        <row r="1494">
          <cell r="B1494" t="str">
            <v>541449012700121582</v>
          </cell>
          <cell r="L1494" t="str">
            <v>T3A</v>
          </cell>
          <cell r="M1494">
            <v>1</v>
          </cell>
          <cell r="O1494" t="str">
            <v>T3A</v>
          </cell>
        </row>
        <row r="1495">
          <cell r="B1495" t="str">
            <v>541449012700128130</v>
          </cell>
          <cell r="L1495" t="str">
            <v>T2A</v>
          </cell>
          <cell r="M1495">
            <v>1</v>
          </cell>
          <cell r="O1495" t="str">
            <v>T2A</v>
          </cell>
        </row>
        <row r="1496">
          <cell r="B1496" t="str">
            <v>541449012700224979</v>
          </cell>
          <cell r="L1496" t="str">
            <v>T1A</v>
          </cell>
          <cell r="M1496">
            <v>1</v>
          </cell>
          <cell r="O1496" t="str">
            <v>T1A</v>
          </cell>
        </row>
        <row r="1497">
          <cell r="B1497" t="str">
            <v>541449012700232486</v>
          </cell>
          <cell r="L1497" t="str">
            <v>T2A</v>
          </cell>
          <cell r="M1497">
            <v>1</v>
          </cell>
          <cell r="O1497" t="str">
            <v>T2A</v>
          </cell>
        </row>
        <row r="1498">
          <cell r="B1498" t="str">
            <v>541449020703675575</v>
          </cell>
          <cell r="L1498" t="str">
            <v>T2A</v>
          </cell>
          <cell r="M1498">
            <v>1</v>
          </cell>
          <cell r="O1498" t="str">
            <v>T2A</v>
          </cell>
        </row>
        <row r="1499">
          <cell r="B1499" t="str">
            <v>541449020703676275</v>
          </cell>
          <cell r="L1499" t="str">
            <v>T1A</v>
          </cell>
          <cell r="M1499">
            <v>1</v>
          </cell>
          <cell r="O1499" t="str">
            <v>T1A</v>
          </cell>
        </row>
        <row r="1500">
          <cell r="B1500" t="str">
            <v>541449060008214024</v>
          </cell>
          <cell r="L1500" t="str">
            <v>T3A</v>
          </cell>
          <cell r="M1500">
            <v>1</v>
          </cell>
          <cell r="O1500" t="str">
            <v>T3A</v>
          </cell>
        </row>
        <row r="1501">
          <cell r="B1501" t="str">
            <v>541449020703668416</v>
          </cell>
          <cell r="L1501" t="str">
            <v/>
          </cell>
          <cell r="M1501">
            <v>1</v>
          </cell>
          <cell r="O1501" t="str">
            <v>T1A</v>
          </cell>
        </row>
        <row r="1502">
          <cell r="B1502" t="str">
            <v>541449020703592711</v>
          </cell>
          <cell r="L1502" t="str">
            <v/>
          </cell>
          <cell r="M1502">
            <v>1</v>
          </cell>
          <cell r="O1502" t="str">
            <v>T2A</v>
          </cell>
        </row>
        <row r="1503">
          <cell r="B1503" t="str">
            <v>541449060004816567</v>
          </cell>
          <cell r="L1503" t="str">
            <v/>
          </cell>
          <cell r="M1503">
            <v>1</v>
          </cell>
          <cell r="O1503" t="str">
            <v>T2A</v>
          </cell>
        </row>
        <row r="1504">
          <cell r="B1504" t="str">
            <v>541449060008416787</v>
          </cell>
          <cell r="L1504" t="str">
            <v/>
          </cell>
          <cell r="M1504">
            <v>1</v>
          </cell>
          <cell r="O1504" t="str">
            <v/>
          </cell>
        </row>
        <row r="1505">
          <cell r="B1505" t="str">
            <v>541449060008416794</v>
          </cell>
          <cell r="L1505" t="str">
            <v/>
          </cell>
          <cell r="M1505">
            <v>1</v>
          </cell>
          <cell r="O1505" t="str">
            <v/>
          </cell>
        </row>
        <row r="1506">
          <cell r="B1506" t="str">
            <v>541449060008416824</v>
          </cell>
          <cell r="L1506" t="str">
            <v/>
          </cell>
          <cell r="M1506">
            <v>1</v>
          </cell>
          <cell r="O1506" t="str">
            <v/>
          </cell>
        </row>
        <row r="1507">
          <cell r="B1507" t="str">
            <v>541449060008416817</v>
          </cell>
          <cell r="L1507" t="str">
            <v/>
          </cell>
          <cell r="M1507">
            <v>1</v>
          </cell>
          <cell r="O1507" t="str">
            <v/>
          </cell>
        </row>
        <row r="1508">
          <cell r="B1508" t="str">
            <v>541449060008635652</v>
          </cell>
          <cell r="L1508" t="str">
            <v/>
          </cell>
          <cell r="M1508">
            <v>1</v>
          </cell>
          <cell r="O1508" t="str">
            <v>T2A</v>
          </cell>
        </row>
        <row r="1509">
          <cell r="B1509" t="str">
            <v>541449012700122091</v>
          </cell>
          <cell r="L1509" t="str">
            <v>T2A</v>
          </cell>
          <cell r="M1509">
            <v>1</v>
          </cell>
          <cell r="O1509" t="str">
            <v>T2A</v>
          </cell>
        </row>
        <row r="1510">
          <cell r="B1510" t="str">
            <v>541449012700122114</v>
          </cell>
          <cell r="L1510" t="str">
            <v>T2A</v>
          </cell>
          <cell r="M1510">
            <v>1</v>
          </cell>
          <cell r="O1510" t="str">
            <v>T2A</v>
          </cell>
        </row>
        <row r="1511">
          <cell r="B1511" t="str">
            <v>541449020703824508</v>
          </cell>
          <cell r="L1511" t="str">
            <v>T2A</v>
          </cell>
          <cell r="M1511">
            <v>1</v>
          </cell>
          <cell r="O1511" t="str">
            <v>T2A</v>
          </cell>
        </row>
        <row r="1512">
          <cell r="B1512" t="str">
            <v>541449012700148046</v>
          </cell>
          <cell r="L1512" t="str">
            <v>T3A</v>
          </cell>
          <cell r="M1512">
            <v>1</v>
          </cell>
          <cell r="O1512" t="str">
            <v>T3A</v>
          </cell>
        </row>
        <row r="1513">
          <cell r="B1513" t="str">
            <v>541449060005004611</v>
          </cell>
          <cell r="L1513" t="str">
            <v>T2A</v>
          </cell>
          <cell r="M1513">
            <v>1</v>
          </cell>
          <cell r="O1513" t="str">
            <v>T2A</v>
          </cell>
        </row>
        <row r="1514">
          <cell r="B1514" t="str">
            <v>541449060007438544</v>
          </cell>
          <cell r="L1514" t="str">
            <v>T2A</v>
          </cell>
          <cell r="M1514">
            <v>1</v>
          </cell>
          <cell r="O1514" t="str">
            <v>T4B</v>
          </cell>
        </row>
        <row r="1515">
          <cell r="B1515" t="str">
            <v>541449060007438650</v>
          </cell>
          <cell r="L1515" t="str">
            <v>T2A</v>
          </cell>
          <cell r="M1515">
            <v>1</v>
          </cell>
          <cell r="O1515" t="str">
            <v>T2A</v>
          </cell>
        </row>
        <row r="1516">
          <cell r="B1516" t="str">
            <v>541449060004045486</v>
          </cell>
          <cell r="L1516" t="str">
            <v>T3A</v>
          </cell>
          <cell r="M1516">
            <v>1</v>
          </cell>
          <cell r="O1516" t="str">
            <v>T3A</v>
          </cell>
        </row>
        <row r="1517">
          <cell r="B1517" t="str">
            <v>541449011000063387</v>
          </cell>
          <cell r="L1517" t="str">
            <v>T3A</v>
          </cell>
          <cell r="M1517">
            <v>1</v>
          </cell>
          <cell r="O1517" t="str">
            <v>T3A</v>
          </cell>
        </row>
        <row r="1518">
          <cell r="B1518" t="str">
            <v>541449011000134636</v>
          </cell>
          <cell r="L1518" t="str">
            <v>T3A</v>
          </cell>
          <cell r="M1518">
            <v>1</v>
          </cell>
          <cell r="O1518" t="str">
            <v>T3A</v>
          </cell>
        </row>
        <row r="1519">
          <cell r="B1519" t="str">
            <v>541449011000063806</v>
          </cell>
          <cell r="L1519" t="str">
            <v>T3A</v>
          </cell>
          <cell r="M1519">
            <v>1</v>
          </cell>
          <cell r="O1519" t="str">
            <v>T3A</v>
          </cell>
        </row>
        <row r="1520">
          <cell r="B1520" t="str">
            <v>541449012700121605</v>
          </cell>
          <cell r="L1520" t="str">
            <v>T2A</v>
          </cell>
          <cell r="M1520">
            <v>1</v>
          </cell>
          <cell r="O1520" t="str">
            <v>T2A</v>
          </cell>
        </row>
        <row r="1521">
          <cell r="B1521" t="str">
            <v>541449012700121629</v>
          </cell>
          <cell r="L1521" t="str">
            <v>T2A</v>
          </cell>
          <cell r="M1521">
            <v>1</v>
          </cell>
          <cell r="O1521" t="str">
            <v>T2A</v>
          </cell>
        </row>
        <row r="1522">
          <cell r="B1522" t="str">
            <v>541449012000001645</v>
          </cell>
          <cell r="L1522" t="str">
            <v>T2A</v>
          </cell>
          <cell r="M1522">
            <v>1</v>
          </cell>
          <cell r="O1522" t="str">
            <v>T2A</v>
          </cell>
        </row>
        <row r="1523">
          <cell r="B1523" t="str">
            <v>541449012700121698</v>
          </cell>
          <cell r="L1523" t="str">
            <v>T2A</v>
          </cell>
          <cell r="M1523">
            <v>1</v>
          </cell>
          <cell r="O1523" t="str">
            <v>T2A</v>
          </cell>
        </row>
        <row r="1524">
          <cell r="B1524" t="str">
            <v>541449012700121704</v>
          </cell>
          <cell r="L1524" t="str">
            <v>T2A</v>
          </cell>
          <cell r="M1524">
            <v>1</v>
          </cell>
          <cell r="O1524" t="str">
            <v>T2A</v>
          </cell>
        </row>
        <row r="1525">
          <cell r="B1525" t="str">
            <v>541449012000001652</v>
          </cell>
          <cell r="L1525" t="str">
            <v>T3A</v>
          </cell>
          <cell r="M1525">
            <v>1</v>
          </cell>
          <cell r="O1525" t="str">
            <v>T3A</v>
          </cell>
        </row>
        <row r="1526">
          <cell r="B1526" t="str">
            <v>541449012700121995</v>
          </cell>
          <cell r="L1526" t="str">
            <v>T2A</v>
          </cell>
          <cell r="M1526">
            <v>1</v>
          </cell>
          <cell r="O1526" t="str">
            <v>T2A</v>
          </cell>
        </row>
        <row r="1527">
          <cell r="B1527" t="str">
            <v>541449012700122015</v>
          </cell>
          <cell r="L1527" t="str">
            <v>T2A</v>
          </cell>
          <cell r="M1527">
            <v>1</v>
          </cell>
          <cell r="O1527" t="str">
            <v>T2A</v>
          </cell>
        </row>
        <row r="1528">
          <cell r="B1528" t="str">
            <v>541449012700122060</v>
          </cell>
          <cell r="L1528" t="str">
            <v>T3A</v>
          </cell>
          <cell r="M1528">
            <v>1</v>
          </cell>
          <cell r="O1528" t="str">
            <v>T2A</v>
          </cell>
        </row>
        <row r="1529">
          <cell r="B1529" t="str">
            <v>541449012700214345</v>
          </cell>
          <cell r="L1529" t="str">
            <v>T1A</v>
          </cell>
          <cell r="M1529">
            <v>1</v>
          </cell>
          <cell r="O1529" t="str">
            <v>T1A</v>
          </cell>
        </row>
        <row r="1530">
          <cell r="B1530" t="str">
            <v>541449012700250060</v>
          </cell>
          <cell r="L1530" t="str">
            <v>T2A</v>
          </cell>
          <cell r="M1530">
            <v>1</v>
          </cell>
          <cell r="O1530" t="str">
            <v>T2A</v>
          </cell>
        </row>
        <row r="1531">
          <cell r="B1531" t="str">
            <v>541449060004053191</v>
          </cell>
          <cell r="L1531" t="str">
            <v>T2A</v>
          </cell>
          <cell r="M1531">
            <v>1</v>
          </cell>
          <cell r="O1531" t="str">
            <v>T2A</v>
          </cell>
        </row>
        <row r="1532">
          <cell r="B1532" t="str">
            <v>541449060005438584</v>
          </cell>
          <cell r="L1532" t="str">
            <v>T1A</v>
          </cell>
          <cell r="M1532">
            <v>1</v>
          </cell>
          <cell r="O1532" t="str">
            <v>T1A</v>
          </cell>
        </row>
        <row r="1533">
          <cell r="B1533" t="str">
            <v>541449020703722422</v>
          </cell>
          <cell r="L1533" t="str">
            <v>T1A</v>
          </cell>
          <cell r="M1533">
            <v>1</v>
          </cell>
          <cell r="O1533" t="str">
            <v>T1A</v>
          </cell>
        </row>
        <row r="1534">
          <cell r="B1534" t="str">
            <v>541449012700149357</v>
          </cell>
          <cell r="L1534" t="str">
            <v>T2A</v>
          </cell>
          <cell r="M1534">
            <v>1</v>
          </cell>
          <cell r="O1534" t="str">
            <v>T2A</v>
          </cell>
        </row>
        <row r="1535">
          <cell r="B1535" t="str">
            <v>541449060008105230</v>
          </cell>
          <cell r="L1535" t="str">
            <v>T1A</v>
          </cell>
          <cell r="M1535">
            <v>1</v>
          </cell>
          <cell r="O1535" t="str">
            <v>T2A</v>
          </cell>
        </row>
        <row r="1536">
          <cell r="B1536" t="str">
            <v>541449020704184908</v>
          </cell>
          <cell r="L1536" t="str">
            <v>T1A</v>
          </cell>
          <cell r="M1536">
            <v>1</v>
          </cell>
          <cell r="O1536" t="str">
            <v>T1A</v>
          </cell>
        </row>
        <row r="1537">
          <cell r="B1537" t="str">
            <v>541449012700146844</v>
          </cell>
          <cell r="L1537" t="str">
            <v>T3A</v>
          </cell>
          <cell r="M1537">
            <v>1</v>
          </cell>
          <cell r="O1537" t="str">
            <v>T3A</v>
          </cell>
        </row>
        <row r="1538">
          <cell r="B1538" t="str">
            <v>541449012700224948</v>
          </cell>
          <cell r="L1538" t="str">
            <v>T2A</v>
          </cell>
          <cell r="M1538">
            <v>1</v>
          </cell>
          <cell r="O1538" t="str">
            <v>T2A</v>
          </cell>
        </row>
        <row r="1539">
          <cell r="B1539" t="str">
            <v>541449012700117837</v>
          </cell>
          <cell r="L1539" t="str">
            <v>T2A</v>
          </cell>
          <cell r="M1539">
            <v>1</v>
          </cell>
          <cell r="O1539" t="str">
            <v>T2A</v>
          </cell>
        </row>
        <row r="1540">
          <cell r="B1540" t="str">
            <v>541449012700117813</v>
          </cell>
          <cell r="L1540" t="str">
            <v>T2A</v>
          </cell>
          <cell r="M1540">
            <v>1</v>
          </cell>
          <cell r="O1540" t="str">
            <v>T2A</v>
          </cell>
        </row>
        <row r="1541">
          <cell r="B1541" t="str">
            <v>541449012700117790</v>
          </cell>
          <cell r="L1541" t="str">
            <v>T2A</v>
          </cell>
          <cell r="M1541">
            <v>1</v>
          </cell>
          <cell r="O1541" t="str">
            <v>T2A</v>
          </cell>
        </row>
        <row r="1542">
          <cell r="B1542" t="str">
            <v>541449060008550467</v>
          </cell>
          <cell r="L1542" t="str">
            <v>T1A</v>
          </cell>
          <cell r="M1542">
            <v>1</v>
          </cell>
          <cell r="O1542" t="str">
            <v>T1A</v>
          </cell>
        </row>
        <row r="1543">
          <cell r="B1543" t="str">
            <v>541449060006972438</v>
          </cell>
          <cell r="L1543" t="str">
            <v>T2A</v>
          </cell>
          <cell r="M1543">
            <v>1</v>
          </cell>
          <cell r="O1543" t="str">
            <v>T2A</v>
          </cell>
        </row>
        <row r="1544">
          <cell r="B1544" t="str">
            <v>541449012700117820</v>
          </cell>
          <cell r="L1544" t="str">
            <v>T2A</v>
          </cell>
          <cell r="M1544">
            <v>1</v>
          </cell>
          <cell r="O1544" t="str">
            <v>T2A</v>
          </cell>
        </row>
        <row r="1545">
          <cell r="B1545" t="str">
            <v>541449012700231069</v>
          </cell>
          <cell r="L1545" t="str">
            <v>T2A</v>
          </cell>
          <cell r="M1545">
            <v>1</v>
          </cell>
          <cell r="O1545" t="str">
            <v>T2A</v>
          </cell>
        </row>
        <row r="1546">
          <cell r="B1546" t="str">
            <v>541449060008826012</v>
          </cell>
          <cell r="L1546" t="str">
            <v>T3A</v>
          </cell>
          <cell r="M1546">
            <v>1</v>
          </cell>
          <cell r="O1546" t="str">
            <v>T4B</v>
          </cell>
        </row>
        <row r="1547">
          <cell r="B1547" t="str">
            <v>541449012700117776</v>
          </cell>
          <cell r="L1547" t="str">
            <v>T2A</v>
          </cell>
          <cell r="M1547">
            <v>1</v>
          </cell>
          <cell r="O1547" t="str">
            <v>T2A</v>
          </cell>
        </row>
        <row r="1548">
          <cell r="B1548" t="str">
            <v>541449012700199185</v>
          </cell>
          <cell r="L1548" t="str">
            <v>T3A</v>
          </cell>
          <cell r="M1548">
            <v>1</v>
          </cell>
          <cell r="O1548" t="str">
            <v>T3A</v>
          </cell>
        </row>
        <row r="1549">
          <cell r="B1549" t="str">
            <v>541449012700199208</v>
          </cell>
          <cell r="L1549" t="str">
            <v>T2A</v>
          </cell>
          <cell r="M1549">
            <v>1</v>
          </cell>
          <cell r="O1549" t="str">
            <v>T2A</v>
          </cell>
        </row>
        <row r="1550">
          <cell r="B1550" t="str">
            <v>541449060007082105</v>
          </cell>
          <cell r="L1550" t="str">
            <v>T2A</v>
          </cell>
          <cell r="M1550">
            <v>1</v>
          </cell>
          <cell r="O1550" t="str">
            <v>T2A</v>
          </cell>
        </row>
        <row r="1551">
          <cell r="B1551" t="str">
            <v>541449020702553232</v>
          </cell>
          <cell r="L1551" t="str">
            <v>T2A</v>
          </cell>
          <cell r="M1551">
            <v>1</v>
          </cell>
          <cell r="O1551" t="str">
            <v>T2A</v>
          </cell>
        </row>
        <row r="1552">
          <cell r="B1552" t="str">
            <v>541449012700118674</v>
          </cell>
          <cell r="L1552" t="str">
            <v>T3A</v>
          </cell>
          <cell r="M1552">
            <v>1</v>
          </cell>
          <cell r="O1552" t="str">
            <v>T3A</v>
          </cell>
        </row>
        <row r="1553">
          <cell r="B1553" t="str">
            <v>541449012700245967</v>
          </cell>
          <cell r="L1553" t="str">
            <v>T2A</v>
          </cell>
          <cell r="M1553">
            <v>1</v>
          </cell>
          <cell r="O1553" t="str">
            <v>T2A</v>
          </cell>
        </row>
        <row r="1554">
          <cell r="B1554" t="str">
            <v>541449012700118742</v>
          </cell>
          <cell r="L1554" t="str">
            <v>T2A</v>
          </cell>
          <cell r="M1554">
            <v>1</v>
          </cell>
          <cell r="O1554" t="str">
            <v>T2A</v>
          </cell>
        </row>
        <row r="1555">
          <cell r="B1555" t="str">
            <v>541449060003084486</v>
          </cell>
          <cell r="L1555" t="str">
            <v>T2A</v>
          </cell>
          <cell r="M1555">
            <v>1</v>
          </cell>
          <cell r="O1555" t="str">
            <v>T2A</v>
          </cell>
        </row>
        <row r="1556">
          <cell r="B1556" t="str">
            <v>541449012000000440</v>
          </cell>
          <cell r="L1556" t="str">
            <v>T3A</v>
          </cell>
          <cell r="M1556">
            <v>1</v>
          </cell>
          <cell r="O1556" t="str">
            <v>T3A</v>
          </cell>
        </row>
        <row r="1557">
          <cell r="B1557" t="str">
            <v>541449012700190168</v>
          </cell>
          <cell r="L1557" t="str">
            <v>T2A</v>
          </cell>
          <cell r="M1557">
            <v>1</v>
          </cell>
          <cell r="O1557" t="str">
            <v>T2A</v>
          </cell>
        </row>
        <row r="1558">
          <cell r="B1558" t="str">
            <v>541449012700118698</v>
          </cell>
          <cell r="L1558" t="str">
            <v>T2A</v>
          </cell>
          <cell r="M1558">
            <v>1</v>
          </cell>
          <cell r="O1558" t="str">
            <v>T2A</v>
          </cell>
        </row>
        <row r="1559">
          <cell r="B1559" t="str">
            <v>541449012000020059</v>
          </cell>
          <cell r="L1559" t="str">
            <v>T3A</v>
          </cell>
          <cell r="M1559">
            <v>1</v>
          </cell>
          <cell r="O1559" t="str">
            <v>T3A</v>
          </cell>
        </row>
        <row r="1560">
          <cell r="B1560" t="str">
            <v>541449011700000675</v>
          </cell>
          <cell r="L1560" t="str">
            <v>T2A</v>
          </cell>
          <cell r="M1560">
            <v>1</v>
          </cell>
          <cell r="O1560" t="str">
            <v>T2A</v>
          </cell>
        </row>
        <row r="1561">
          <cell r="B1561" t="str">
            <v>541449012000401346</v>
          </cell>
          <cell r="L1561" t="str">
            <v>T3A</v>
          </cell>
          <cell r="M1561">
            <v>1</v>
          </cell>
          <cell r="O1561" t="str">
            <v>T3A</v>
          </cell>
        </row>
        <row r="1562">
          <cell r="B1562" t="str">
            <v>541449012000401353</v>
          </cell>
          <cell r="L1562" t="str">
            <v>T3A</v>
          </cell>
          <cell r="M1562">
            <v>1</v>
          </cell>
          <cell r="O1562" t="str">
            <v>T3A</v>
          </cell>
        </row>
        <row r="1563">
          <cell r="B1563" t="str">
            <v>541449012000001744</v>
          </cell>
          <cell r="L1563" t="str">
            <v>T3A</v>
          </cell>
          <cell r="M1563">
            <v>1</v>
          </cell>
          <cell r="O1563" t="str">
            <v>T3A</v>
          </cell>
        </row>
        <row r="1564">
          <cell r="B1564" t="str">
            <v>541449012700122138</v>
          </cell>
          <cell r="L1564" t="str">
            <v>T2A</v>
          </cell>
          <cell r="M1564">
            <v>1</v>
          </cell>
          <cell r="O1564" t="str">
            <v>T2A</v>
          </cell>
        </row>
        <row r="1565">
          <cell r="B1565" t="str">
            <v>541449012700122176</v>
          </cell>
          <cell r="L1565" t="str">
            <v>T2A</v>
          </cell>
          <cell r="M1565">
            <v>1</v>
          </cell>
          <cell r="O1565" t="str">
            <v>T2A</v>
          </cell>
        </row>
        <row r="1566">
          <cell r="B1566" t="str">
            <v>541449012700122282</v>
          </cell>
          <cell r="L1566" t="str">
            <v>T3A</v>
          </cell>
          <cell r="M1566">
            <v>1</v>
          </cell>
          <cell r="O1566" t="str">
            <v>T3A</v>
          </cell>
        </row>
        <row r="1567">
          <cell r="B1567" t="str">
            <v>541449012700122763</v>
          </cell>
          <cell r="L1567" t="str">
            <v>T2A</v>
          </cell>
          <cell r="M1567">
            <v>1</v>
          </cell>
          <cell r="O1567" t="str">
            <v>T2A</v>
          </cell>
        </row>
        <row r="1568">
          <cell r="B1568" t="str">
            <v>541449012700122794</v>
          </cell>
          <cell r="L1568" t="str">
            <v>T2A</v>
          </cell>
          <cell r="M1568">
            <v>1</v>
          </cell>
          <cell r="O1568" t="str">
            <v>T2A</v>
          </cell>
        </row>
        <row r="1569">
          <cell r="B1569" t="str">
            <v>541449012700122992</v>
          </cell>
          <cell r="L1569" t="str">
            <v>T2A</v>
          </cell>
          <cell r="M1569">
            <v>1</v>
          </cell>
          <cell r="O1569" t="str">
            <v>T2A</v>
          </cell>
        </row>
        <row r="1570">
          <cell r="B1570" t="str">
            <v>541449012700123005</v>
          </cell>
          <cell r="L1570" t="str">
            <v>T2A</v>
          </cell>
          <cell r="M1570">
            <v>1</v>
          </cell>
          <cell r="O1570" t="str">
            <v>T2A</v>
          </cell>
        </row>
        <row r="1571">
          <cell r="B1571" t="str">
            <v>541449012700123012</v>
          </cell>
          <cell r="L1571" t="str">
            <v>T2A</v>
          </cell>
          <cell r="M1571">
            <v>1</v>
          </cell>
          <cell r="O1571" t="str">
            <v>T2A</v>
          </cell>
        </row>
        <row r="1572">
          <cell r="B1572" t="str">
            <v>541449012700123029</v>
          </cell>
          <cell r="L1572" t="str">
            <v>T3A</v>
          </cell>
          <cell r="M1572">
            <v>1</v>
          </cell>
          <cell r="O1572" t="str">
            <v>T3A</v>
          </cell>
        </row>
        <row r="1573">
          <cell r="B1573" t="str">
            <v>541449012700123036</v>
          </cell>
          <cell r="L1573" t="str">
            <v>T2A</v>
          </cell>
          <cell r="M1573">
            <v>1</v>
          </cell>
          <cell r="O1573" t="str">
            <v>T2A</v>
          </cell>
        </row>
        <row r="1574">
          <cell r="B1574" t="str">
            <v>541449012700123043</v>
          </cell>
          <cell r="L1574" t="str">
            <v>T2A</v>
          </cell>
          <cell r="M1574">
            <v>1</v>
          </cell>
          <cell r="O1574" t="str">
            <v>T2A</v>
          </cell>
        </row>
        <row r="1575">
          <cell r="B1575" t="str">
            <v>541449012700123074</v>
          </cell>
          <cell r="L1575" t="str">
            <v>T3A</v>
          </cell>
          <cell r="M1575">
            <v>1</v>
          </cell>
          <cell r="O1575" t="str">
            <v>T2A</v>
          </cell>
        </row>
        <row r="1576">
          <cell r="B1576" t="str">
            <v>541449012700123081</v>
          </cell>
          <cell r="L1576" t="str">
            <v>T2A</v>
          </cell>
          <cell r="M1576">
            <v>1</v>
          </cell>
          <cell r="O1576" t="str">
            <v>T2A</v>
          </cell>
        </row>
        <row r="1577">
          <cell r="B1577" t="str">
            <v>541449012700153309</v>
          </cell>
          <cell r="L1577" t="str">
            <v>T2A</v>
          </cell>
          <cell r="M1577">
            <v>1</v>
          </cell>
          <cell r="O1577" t="str">
            <v>T2A</v>
          </cell>
        </row>
        <row r="1578">
          <cell r="B1578" t="str">
            <v>541449060005263599</v>
          </cell>
          <cell r="L1578" t="str">
            <v>T2A</v>
          </cell>
          <cell r="M1578">
            <v>1</v>
          </cell>
          <cell r="O1578" t="str">
            <v>T2A</v>
          </cell>
        </row>
        <row r="1579">
          <cell r="B1579" t="str">
            <v>541449011000064469</v>
          </cell>
          <cell r="L1579" t="str">
            <v>T4B</v>
          </cell>
          <cell r="M1579">
            <v>1</v>
          </cell>
          <cell r="O1579" t="str">
            <v>T3A</v>
          </cell>
        </row>
        <row r="1580">
          <cell r="B1580" t="str">
            <v>541449011000064551</v>
          </cell>
          <cell r="L1580" t="str">
            <v>T4B</v>
          </cell>
          <cell r="M1580">
            <v>1</v>
          </cell>
          <cell r="O1580" t="str">
            <v>T4B</v>
          </cell>
        </row>
        <row r="1581">
          <cell r="B1581" t="str">
            <v>541449011000064568</v>
          </cell>
          <cell r="L1581" t="str">
            <v>T2A</v>
          </cell>
          <cell r="M1581">
            <v>1</v>
          </cell>
          <cell r="O1581" t="str">
            <v>T2A</v>
          </cell>
        </row>
        <row r="1582">
          <cell r="B1582" t="str">
            <v>541449011000064582</v>
          </cell>
          <cell r="L1582" t="str">
            <v>T3A</v>
          </cell>
          <cell r="M1582">
            <v>1</v>
          </cell>
          <cell r="O1582" t="str">
            <v>T3A</v>
          </cell>
        </row>
        <row r="1583">
          <cell r="B1583" t="str">
            <v>541449020703855205</v>
          </cell>
          <cell r="L1583" t="str">
            <v>T2A</v>
          </cell>
          <cell r="M1583">
            <v>1</v>
          </cell>
          <cell r="O1583" t="str">
            <v>T2A</v>
          </cell>
        </row>
        <row r="1584">
          <cell r="B1584" t="str">
            <v>541449011000135688</v>
          </cell>
          <cell r="L1584" t="str">
            <v>T3A</v>
          </cell>
          <cell r="M1584">
            <v>1</v>
          </cell>
          <cell r="O1584" t="str">
            <v>T4B</v>
          </cell>
        </row>
        <row r="1585">
          <cell r="B1585" t="str">
            <v>541449060004908521</v>
          </cell>
          <cell r="L1585" t="str">
            <v>T2A</v>
          </cell>
          <cell r="M1585">
            <v>1</v>
          </cell>
          <cell r="O1585" t="str">
            <v>T2A</v>
          </cell>
        </row>
        <row r="1586">
          <cell r="B1586" t="str">
            <v>541449011000074000</v>
          </cell>
          <cell r="L1586" t="str">
            <v>T4B</v>
          </cell>
          <cell r="M1586">
            <v>1</v>
          </cell>
          <cell r="O1586" t="str">
            <v>T4B</v>
          </cell>
        </row>
        <row r="1587">
          <cell r="B1587" t="str">
            <v>541449012000026983</v>
          </cell>
          <cell r="L1587" t="str">
            <v>T3A</v>
          </cell>
          <cell r="M1587">
            <v>1</v>
          </cell>
          <cell r="O1587" t="str">
            <v>T3A</v>
          </cell>
        </row>
        <row r="1588">
          <cell r="B1588" t="str">
            <v>541449012700114645</v>
          </cell>
          <cell r="L1588" t="str">
            <v>T2A</v>
          </cell>
          <cell r="M1588">
            <v>1</v>
          </cell>
          <cell r="O1588" t="str">
            <v>T2A</v>
          </cell>
        </row>
        <row r="1589">
          <cell r="B1589" t="str">
            <v>541449011000019827</v>
          </cell>
          <cell r="L1589" t="str">
            <v>T2A</v>
          </cell>
          <cell r="M1589">
            <v>1</v>
          </cell>
          <cell r="O1589" t="str">
            <v>T2A</v>
          </cell>
        </row>
        <row r="1590">
          <cell r="B1590" t="str">
            <v>541449060004783494</v>
          </cell>
          <cell r="L1590" t="str">
            <v>T2A</v>
          </cell>
          <cell r="M1590">
            <v>1</v>
          </cell>
          <cell r="O1590" t="str">
            <v>T2A</v>
          </cell>
        </row>
        <row r="1591">
          <cell r="B1591" t="str">
            <v>541449011000018721</v>
          </cell>
          <cell r="L1591" t="str">
            <v>T2A</v>
          </cell>
          <cell r="M1591">
            <v>1</v>
          </cell>
          <cell r="O1591" t="str">
            <v>T2A</v>
          </cell>
        </row>
        <row r="1592">
          <cell r="B1592" t="str">
            <v>541449011000021608</v>
          </cell>
          <cell r="L1592" t="str">
            <v>T3A</v>
          </cell>
          <cell r="M1592">
            <v>1</v>
          </cell>
          <cell r="O1592" t="str">
            <v>T3A</v>
          </cell>
        </row>
        <row r="1593">
          <cell r="B1593" t="str">
            <v>541449011000021301</v>
          </cell>
          <cell r="L1593" t="str">
            <v>T3A</v>
          </cell>
          <cell r="M1593">
            <v>1</v>
          </cell>
          <cell r="O1593" t="str">
            <v>T3A</v>
          </cell>
        </row>
        <row r="1594">
          <cell r="B1594" t="str">
            <v>541449012700115819</v>
          </cell>
          <cell r="L1594" t="str">
            <v>T3A</v>
          </cell>
          <cell r="M1594">
            <v>1</v>
          </cell>
          <cell r="O1594" t="str">
            <v>T2A</v>
          </cell>
        </row>
        <row r="1595">
          <cell r="B1595" t="str">
            <v>541449012000020493</v>
          </cell>
          <cell r="L1595" t="str">
            <v>T3A</v>
          </cell>
          <cell r="M1595">
            <v>1</v>
          </cell>
          <cell r="O1595" t="str">
            <v>T3A</v>
          </cell>
        </row>
        <row r="1596">
          <cell r="B1596" t="str">
            <v>541449012700115826</v>
          </cell>
          <cell r="L1596" t="str">
            <v>T3A</v>
          </cell>
          <cell r="M1596">
            <v>1</v>
          </cell>
          <cell r="O1596" t="str">
            <v>T3A</v>
          </cell>
        </row>
        <row r="1597">
          <cell r="B1597" t="str">
            <v>541449011000022834</v>
          </cell>
          <cell r="L1597" t="str">
            <v>T2A</v>
          </cell>
          <cell r="M1597">
            <v>1</v>
          </cell>
          <cell r="O1597" t="str">
            <v>T2A</v>
          </cell>
        </row>
        <row r="1598">
          <cell r="B1598" t="str">
            <v>541449011000023046</v>
          </cell>
          <cell r="L1598" t="str">
            <v>T3A</v>
          </cell>
          <cell r="M1598">
            <v>1</v>
          </cell>
          <cell r="O1598" t="str">
            <v>T3A</v>
          </cell>
        </row>
        <row r="1599">
          <cell r="B1599" t="str">
            <v>541449012700116137</v>
          </cell>
          <cell r="L1599" t="str">
            <v>T2A</v>
          </cell>
          <cell r="M1599">
            <v>1</v>
          </cell>
          <cell r="O1599" t="str">
            <v>T2A</v>
          </cell>
        </row>
        <row r="1600">
          <cell r="B1600" t="str">
            <v>541449012700116144</v>
          </cell>
          <cell r="L1600" t="str">
            <v>T2A</v>
          </cell>
          <cell r="M1600">
            <v>1</v>
          </cell>
          <cell r="O1600" t="str">
            <v>T2A</v>
          </cell>
        </row>
        <row r="1601">
          <cell r="B1601" t="str">
            <v>541449012700116151</v>
          </cell>
          <cell r="L1601" t="str">
            <v>T3A</v>
          </cell>
          <cell r="M1601">
            <v>1</v>
          </cell>
          <cell r="O1601" t="str">
            <v>T3A</v>
          </cell>
        </row>
        <row r="1602">
          <cell r="B1602" t="str">
            <v>541449011000104127</v>
          </cell>
          <cell r="L1602" t="str">
            <v>T4B</v>
          </cell>
          <cell r="M1602">
            <v>1</v>
          </cell>
          <cell r="O1602" t="str">
            <v>T4B</v>
          </cell>
        </row>
        <row r="1603">
          <cell r="B1603" t="str">
            <v>541449012700114997</v>
          </cell>
          <cell r="L1603" t="str">
            <v>T1A</v>
          </cell>
          <cell r="M1603">
            <v>1</v>
          </cell>
          <cell r="O1603" t="str">
            <v>T1A</v>
          </cell>
        </row>
        <row r="1604">
          <cell r="B1604" t="str">
            <v>541449011000021554</v>
          </cell>
          <cell r="L1604" t="str">
            <v>T3A</v>
          </cell>
          <cell r="M1604">
            <v>1</v>
          </cell>
          <cell r="O1604" t="str">
            <v>T4B</v>
          </cell>
        </row>
        <row r="1605">
          <cell r="B1605" t="str">
            <v>541449012700116021</v>
          </cell>
          <cell r="L1605" t="str">
            <v>T1A</v>
          </cell>
          <cell r="M1605">
            <v>1</v>
          </cell>
          <cell r="O1605" t="str">
            <v>T1A</v>
          </cell>
        </row>
        <row r="1606">
          <cell r="B1606" t="str">
            <v>541449011000020823</v>
          </cell>
          <cell r="L1606" t="str">
            <v>T3A</v>
          </cell>
          <cell r="M1606">
            <v>1</v>
          </cell>
          <cell r="O1606" t="str">
            <v>T3A</v>
          </cell>
        </row>
        <row r="1607">
          <cell r="B1607" t="str">
            <v>541449011000021691</v>
          </cell>
          <cell r="L1607" t="str">
            <v>T3A</v>
          </cell>
          <cell r="M1607">
            <v>1</v>
          </cell>
          <cell r="O1607" t="str">
            <v>T3A</v>
          </cell>
        </row>
        <row r="1608">
          <cell r="B1608" t="str">
            <v>541449011000151237</v>
          </cell>
          <cell r="L1608" t="str">
            <v>T3A</v>
          </cell>
          <cell r="M1608">
            <v>1</v>
          </cell>
          <cell r="O1608" t="str">
            <v>T3A</v>
          </cell>
        </row>
        <row r="1609">
          <cell r="B1609" t="str">
            <v>541449011000021684</v>
          </cell>
          <cell r="L1609" t="str">
            <v>T3A</v>
          </cell>
          <cell r="M1609">
            <v>1</v>
          </cell>
          <cell r="O1609" t="str">
            <v>T3A</v>
          </cell>
        </row>
        <row r="1610">
          <cell r="B1610" t="str">
            <v>541449012700116489</v>
          </cell>
          <cell r="L1610" t="str">
            <v>T3A</v>
          </cell>
          <cell r="M1610">
            <v>1</v>
          </cell>
          <cell r="O1610" t="str">
            <v>T2A</v>
          </cell>
        </row>
        <row r="1611">
          <cell r="B1611" t="str">
            <v>541449011000021318</v>
          </cell>
          <cell r="L1611" t="str">
            <v>T3A</v>
          </cell>
          <cell r="M1611">
            <v>1</v>
          </cell>
          <cell r="O1611" t="str">
            <v>T3A</v>
          </cell>
        </row>
        <row r="1612">
          <cell r="B1612" t="str">
            <v>541449012700193268</v>
          </cell>
          <cell r="L1612" t="str">
            <v>T1A</v>
          </cell>
          <cell r="M1612">
            <v>1</v>
          </cell>
          <cell r="O1612" t="str">
            <v>T1A</v>
          </cell>
        </row>
        <row r="1613">
          <cell r="B1613" t="str">
            <v>541449012000000532</v>
          </cell>
          <cell r="L1613" t="str">
            <v>T3A</v>
          </cell>
          <cell r="M1613">
            <v>1</v>
          </cell>
          <cell r="O1613" t="str">
            <v>T3A</v>
          </cell>
        </row>
        <row r="1614">
          <cell r="B1614" t="str">
            <v>541449011000104035</v>
          </cell>
          <cell r="L1614" t="str">
            <v>T3A</v>
          </cell>
          <cell r="M1614">
            <v>1</v>
          </cell>
          <cell r="O1614" t="str">
            <v>T3A</v>
          </cell>
        </row>
        <row r="1615">
          <cell r="B1615" t="str">
            <v>541449012700250084</v>
          </cell>
          <cell r="L1615" t="str">
            <v>T2A</v>
          </cell>
          <cell r="M1615">
            <v>1</v>
          </cell>
          <cell r="O1615" t="str">
            <v>T2A</v>
          </cell>
        </row>
        <row r="1616">
          <cell r="B1616" t="str">
            <v>541449012000000662</v>
          </cell>
          <cell r="L1616" t="str">
            <v>T3A</v>
          </cell>
          <cell r="M1616">
            <v>1</v>
          </cell>
          <cell r="O1616" t="str">
            <v>T3A</v>
          </cell>
        </row>
        <row r="1617">
          <cell r="B1617" t="str">
            <v>541449012700116359</v>
          </cell>
          <cell r="L1617" t="str">
            <v>T3A</v>
          </cell>
          <cell r="M1617">
            <v>1</v>
          </cell>
          <cell r="O1617" t="str">
            <v>T3A</v>
          </cell>
        </row>
        <row r="1618">
          <cell r="B1618" t="str">
            <v>541449012700116342</v>
          </cell>
          <cell r="L1618" t="str">
            <v>T1A</v>
          </cell>
          <cell r="M1618">
            <v>1</v>
          </cell>
          <cell r="O1618" t="str">
            <v>T1A</v>
          </cell>
        </row>
        <row r="1619">
          <cell r="B1619" t="str">
            <v>541449012000003267</v>
          </cell>
          <cell r="L1619" t="str">
            <v>T2A</v>
          </cell>
          <cell r="M1619">
            <v>1</v>
          </cell>
          <cell r="O1619" t="str">
            <v>T2A</v>
          </cell>
        </row>
        <row r="1620">
          <cell r="B1620" t="str">
            <v>541449012000000600</v>
          </cell>
          <cell r="L1620" t="str">
            <v>T3A</v>
          </cell>
          <cell r="M1620">
            <v>1</v>
          </cell>
          <cell r="O1620" t="str">
            <v>T2A</v>
          </cell>
        </row>
        <row r="1621">
          <cell r="B1621" t="str">
            <v>541449012000000747</v>
          </cell>
          <cell r="L1621" t="str">
            <v>T3A</v>
          </cell>
          <cell r="M1621">
            <v>1</v>
          </cell>
          <cell r="O1621" t="str">
            <v>T3A</v>
          </cell>
        </row>
        <row r="1622">
          <cell r="B1622" t="str">
            <v>541449011000104172</v>
          </cell>
          <cell r="L1622" t="str">
            <v>T3A</v>
          </cell>
          <cell r="M1622">
            <v>1</v>
          </cell>
          <cell r="O1622" t="str">
            <v>T3A</v>
          </cell>
        </row>
        <row r="1623">
          <cell r="B1623" t="str">
            <v>541449060007942287</v>
          </cell>
          <cell r="L1623" t="str">
            <v>T2A</v>
          </cell>
          <cell r="M1623">
            <v>1</v>
          </cell>
          <cell r="O1623" t="str">
            <v>T2A</v>
          </cell>
        </row>
        <row r="1624">
          <cell r="B1624" t="str">
            <v>541449060007942294</v>
          </cell>
          <cell r="L1624" t="str">
            <v>T2A</v>
          </cell>
          <cell r="M1624">
            <v>1</v>
          </cell>
          <cell r="O1624" t="str">
            <v>T2A</v>
          </cell>
        </row>
        <row r="1625">
          <cell r="B1625" t="str">
            <v>541449060007942300</v>
          </cell>
          <cell r="L1625" t="str">
            <v>T2A</v>
          </cell>
          <cell r="M1625">
            <v>1</v>
          </cell>
          <cell r="O1625" t="str">
            <v>T2A</v>
          </cell>
        </row>
        <row r="1626">
          <cell r="B1626" t="str">
            <v>541449011000051285</v>
          </cell>
          <cell r="L1626" t="str">
            <v>T3A</v>
          </cell>
          <cell r="M1626">
            <v>1</v>
          </cell>
          <cell r="O1626" t="str">
            <v>T3A</v>
          </cell>
        </row>
        <row r="1627">
          <cell r="B1627" t="str">
            <v>541449012000000754</v>
          </cell>
          <cell r="L1627" t="str">
            <v>T3A</v>
          </cell>
          <cell r="M1627">
            <v>1</v>
          </cell>
          <cell r="O1627" t="str">
            <v>T3A</v>
          </cell>
        </row>
        <row r="1628">
          <cell r="B1628" t="str">
            <v>541449012000002628</v>
          </cell>
          <cell r="L1628" t="str">
            <v>T2A</v>
          </cell>
          <cell r="M1628">
            <v>1</v>
          </cell>
          <cell r="O1628" t="str">
            <v>T2A</v>
          </cell>
        </row>
        <row r="1629">
          <cell r="B1629" t="str">
            <v>541449012000002635</v>
          </cell>
          <cell r="L1629" t="str">
            <v>T2A</v>
          </cell>
          <cell r="M1629">
            <v>1</v>
          </cell>
          <cell r="O1629" t="str">
            <v>T2A</v>
          </cell>
        </row>
        <row r="1630">
          <cell r="B1630" t="str">
            <v>541449012700131239</v>
          </cell>
          <cell r="L1630" t="str">
            <v>T2A</v>
          </cell>
          <cell r="M1630">
            <v>1</v>
          </cell>
          <cell r="O1630" t="str">
            <v>T2A</v>
          </cell>
        </row>
        <row r="1631">
          <cell r="B1631" t="str">
            <v>541449012700131246</v>
          </cell>
          <cell r="L1631" t="str">
            <v>T2A</v>
          </cell>
          <cell r="M1631">
            <v>1</v>
          </cell>
          <cell r="O1631" t="str">
            <v>T2A</v>
          </cell>
        </row>
        <row r="1632">
          <cell r="B1632" t="str">
            <v>541449012700131253</v>
          </cell>
          <cell r="L1632" t="str">
            <v>T2A</v>
          </cell>
          <cell r="M1632">
            <v>1</v>
          </cell>
          <cell r="O1632" t="str">
            <v>T2A</v>
          </cell>
        </row>
        <row r="1633">
          <cell r="B1633" t="str">
            <v>541449012700131291</v>
          </cell>
          <cell r="L1633" t="str">
            <v>T2A</v>
          </cell>
          <cell r="M1633">
            <v>1</v>
          </cell>
          <cell r="O1633" t="str">
            <v>T2A</v>
          </cell>
        </row>
        <row r="1634">
          <cell r="B1634" t="str">
            <v>541449012700134490</v>
          </cell>
          <cell r="L1634" t="str">
            <v>T2A</v>
          </cell>
          <cell r="M1634">
            <v>1</v>
          </cell>
          <cell r="O1634" t="str">
            <v>T2A</v>
          </cell>
        </row>
        <row r="1635">
          <cell r="B1635" t="str">
            <v>541449012700146707</v>
          </cell>
          <cell r="L1635" t="str">
            <v>T2A</v>
          </cell>
          <cell r="M1635">
            <v>1</v>
          </cell>
          <cell r="O1635" t="str">
            <v>T2A</v>
          </cell>
        </row>
        <row r="1636">
          <cell r="B1636" t="str">
            <v>541449012700174168</v>
          </cell>
          <cell r="L1636" t="str">
            <v>T2A</v>
          </cell>
          <cell r="M1636">
            <v>1</v>
          </cell>
          <cell r="O1636" t="str">
            <v>T2A</v>
          </cell>
        </row>
        <row r="1637">
          <cell r="B1637" t="str">
            <v>541449012700232974</v>
          </cell>
          <cell r="L1637" t="str">
            <v>T3A</v>
          </cell>
          <cell r="M1637">
            <v>1</v>
          </cell>
          <cell r="O1637" t="str">
            <v>T3A</v>
          </cell>
        </row>
        <row r="1638">
          <cell r="B1638" t="str">
            <v>541449020715724315</v>
          </cell>
          <cell r="L1638" t="str">
            <v>T1A</v>
          </cell>
          <cell r="M1638">
            <v>1</v>
          </cell>
          <cell r="O1638" t="str">
            <v>T1A</v>
          </cell>
        </row>
        <row r="1639">
          <cell r="B1639" t="str">
            <v>541449060007634328</v>
          </cell>
          <cell r="L1639" t="str">
            <v>T1A</v>
          </cell>
          <cell r="M1639">
            <v>1</v>
          </cell>
          <cell r="O1639" t="str">
            <v>T2A</v>
          </cell>
        </row>
        <row r="1640">
          <cell r="B1640" t="str">
            <v>541449060008768329</v>
          </cell>
          <cell r="L1640" t="str">
            <v>T1A</v>
          </cell>
          <cell r="M1640">
            <v>1</v>
          </cell>
          <cell r="O1640" t="str">
            <v>T1A</v>
          </cell>
        </row>
        <row r="1641">
          <cell r="B1641" t="str">
            <v>541449060006139350</v>
          </cell>
          <cell r="L1641" t="str">
            <v>T3A</v>
          </cell>
          <cell r="M1641">
            <v>1</v>
          </cell>
          <cell r="O1641" t="str">
            <v>T2A</v>
          </cell>
        </row>
        <row r="1642">
          <cell r="B1642" t="str">
            <v>541449020709819157</v>
          </cell>
          <cell r="L1642" t="str">
            <v>T2A</v>
          </cell>
          <cell r="M1642">
            <v>1</v>
          </cell>
          <cell r="O1642" t="str">
            <v>T2A</v>
          </cell>
        </row>
        <row r="1643">
          <cell r="B1643" t="str">
            <v>541449060007927451</v>
          </cell>
          <cell r="L1643" t="str">
            <v>T2A</v>
          </cell>
          <cell r="M1643">
            <v>1</v>
          </cell>
          <cell r="O1643" t="str">
            <v>T2A</v>
          </cell>
        </row>
        <row r="1644">
          <cell r="B1644" t="str">
            <v>541449060008879452</v>
          </cell>
          <cell r="L1644" t="str">
            <v>T1A</v>
          </cell>
          <cell r="M1644">
            <v>1</v>
          </cell>
          <cell r="O1644" t="str">
            <v>T1A</v>
          </cell>
        </row>
        <row r="1645">
          <cell r="B1645" t="str">
            <v>541449060009460475</v>
          </cell>
          <cell r="L1645" t="str">
            <v>T1A</v>
          </cell>
          <cell r="M1645">
            <v>1</v>
          </cell>
          <cell r="O1645" t="str">
            <v>T1A</v>
          </cell>
        </row>
        <row r="1646">
          <cell r="B1646" t="str">
            <v>541449020703525528</v>
          </cell>
          <cell r="L1646" t="str">
            <v>T2A</v>
          </cell>
          <cell r="M1646">
            <v>1</v>
          </cell>
          <cell r="O1646" t="str">
            <v>T2A</v>
          </cell>
        </row>
        <row r="1647">
          <cell r="B1647" t="str">
            <v>541449012700175417</v>
          </cell>
          <cell r="L1647" t="str">
            <v>T2A</v>
          </cell>
          <cell r="M1647">
            <v>1</v>
          </cell>
          <cell r="O1647" t="str">
            <v>T2A</v>
          </cell>
        </row>
        <row r="1648">
          <cell r="B1648" t="str">
            <v>541449012700201147</v>
          </cell>
          <cell r="L1648" t="str">
            <v>T2A</v>
          </cell>
          <cell r="M1648">
            <v>1</v>
          </cell>
          <cell r="O1648" t="str">
            <v>T2A</v>
          </cell>
        </row>
        <row r="1649">
          <cell r="B1649" t="str">
            <v>541449012700184730</v>
          </cell>
          <cell r="L1649" t="str">
            <v>T2A</v>
          </cell>
          <cell r="M1649">
            <v>1</v>
          </cell>
          <cell r="O1649" t="str">
            <v>T2A</v>
          </cell>
        </row>
        <row r="1650">
          <cell r="B1650" t="str">
            <v>541449012700235210</v>
          </cell>
          <cell r="L1650" t="str">
            <v>T2A</v>
          </cell>
          <cell r="M1650">
            <v>1</v>
          </cell>
          <cell r="O1650" t="str">
            <v>T2A</v>
          </cell>
        </row>
        <row r="1651">
          <cell r="B1651" t="str">
            <v>541449012700120813</v>
          </cell>
          <cell r="L1651" t="str">
            <v>T1A</v>
          </cell>
          <cell r="M1651">
            <v>1</v>
          </cell>
          <cell r="O1651" t="str">
            <v>T1A</v>
          </cell>
        </row>
        <row r="1652">
          <cell r="B1652" t="str">
            <v>541449012700120820</v>
          </cell>
          <cell r="L1652" t="str">
            <v>T2A</v>
          </cell>
          <cell r="M1652">
            <v>1</v>
          </cell>
          <cell r="O1652" t="str">
            <v>T2A</v>
          </cell>
        </row>
        <row r="1653">
          <cell r="B1653" t="str">
            <v>541449012700120974</v>
          </cell>
          <cell r="L1653" t="str">
            <v>T3A</v>
          </cell>
          <cell r="M1653">
            <v>1</v>
          </cell>
          <cell r="O1653" t="str">
            <v>T2A</v>
          </cell>
        </row>
        <row r="1654">
          <cell r="B1654" t="str">
            <v>541449012700115284</v>
          </cell>
          <cell r="L1654" t="str">
            <v>T2A</v>
          </cell>
          <cell r="M1654">
            <v>1</v>
          </cell>
          <cell r="O1654" t="str">
            <v>T2A</v>
          </cell>
        </row>
        <row r="1655">
          <cell r="B1655" t="str">
            <v>541449012700120875</v>
          </cell>
          <cell r="L1655" t="str">
            <v>T2A</v>
          </cell>
          <cell r="M1655">
            <v>1</v>
          </cell>
          <cell r="O1655" t="str">
            <v>T2A</v>
          </cell>
        </row>
        <row r="1656">
          <cell r="B1656" t="str">
            <v>541449012700120790</v>
          </cell>
          <cell r="L1656" t="str">
            <v>T3A</v>
          </cell>
          <cell r="M1656">
            <v>1</v>
          </cell>
          <cell r="O1656" t="str">
            <v>T3A</v>
          </cell>
        </row>
        <row r="1657">
          <cell r="B1657" t="str">
            <v>541449012700134483</v>
          </cell>
          <cell r="L1657" t="str">
            <v>T2A</v>
          </cell>
          <cell r="M1657">
            <v>1</v>
          </cell>
          <cell r="O1657" t="str">
            <v>T2A</v>
          </cell>
        </row>
        <row r="1658">
          <cell r="B1658" t="str">
            <v>541449012700120912</v>
          </cell>
          <cell r="L1658" t="str">
            <v>T2A</v>
          </cell>
          <cell r="M1658">
            <v>1</v>
          </cell>
          <cell r="O1658" t="str">
            <v>T2A</v>
          </cell>
        </row>
        <row r="1659">
          <cell r="B1659" t="str">
            <v>541449012700116731</v>
          </cell>
          <cell r="L1659" t="str">
            <v>T2A</v>
          </cell>
          <cell r="M1659">
            <v>1</v>
          </cell>
          <cell r="O1659" t="str">
            <v>T2A</v>
          </cell>
        </row>
        <row r="1660">
          <cell r="B1660" t="str">
            <v>541449012700120936</v>
          </cell>
          <cell r="L1660" t="str">
            <v>T2A</v>
          </cell>
          <cell r="M1660">
            <v>1</v>
          </cell>
          <cell r="O1660" t="str">
            <v>T2A</v>
          </cell>
        </row>
        <row r="1661">
          <cell r="B1661" t="str">
            <v>541449012700120851</v>
          </cell>
          <cell r="L1661" t="str">
            <v>T2A</v>
          </cell>
          <cell r="M1661">
            <v>1</v>
          </cell>
          <cell r="O1661" t="str">
            <v>T2A</v>
          </cell>
        </row>
        <row r="1662">
          <cell r="B1662" t="str">
            <v>541449012700120837</v>
          </cell>
          <cell r="L1662" t="str">
            <v>T3A</v>
          </cell>
          <cell r="M1662">
            <v>1</v>
          </cell>
          <cell r="O1662" t="str">
            <v>T3A</v>
          </cell>
        </row>
        <row r="1663">
          <cell r="B1663" t="str">
            <v>541449012700120905</v>
          </cell>
          <cell r="L1663" t="str">
            <v>T3A</v>
          </cell>
          <cell r="M1663">
            <v>1</v>
          </cell>
          <cell r="O1663" t="str">
            <v>T3A</v>
          </cell>
        </row>
        <row r="1664">
          <cell r="B1664" t="str">
            <v>541449012700120950</v>
          </cell>
          <cell r="L1664" t="str">
            <v>T2A</v>
          </cell>
          <cell r="M1664">
            <v>1</v>
          </cell>
          <cell r="O1664" t="str">
            <v>T2A</v>
          </cell>
        </row>
        <row r="1665">
          <cell r="B1665" t="str">
            <v>541449011000057997</v>
          </cell>
          <cell r="L1665" t="str">
            <v>T3A</v>
          </cell>
          <cell r="M1665">
            <v>1</v>
          </cell>
          <cell r="O1665" t="str">
            <v>T3A</v>
          </cell>
        </row>
        <row r="1666">
          <cell r="B1666" t="str">
            <v>541449011000058024</v>
          </cell>
          <cell r="L1666" t="str">
            <v>T3A</v>
          </cell>
          <cell r="M1666">
            <v>1</v>
          </cell>
          <cell r="O1666" t="str">
            <v>T3A</v>
          </cell>
        </row>
        <row r="1667">
          <cell r="B1667" t="str">
            <v>541449011000058031</v>
          </cell>
          <cell r="L1667" t="str">
            <v>T3A</v>
          </cell>
          <cell r="M1667">
            <v>1</v>
          </cell>
          <cell r="O1667" t="str">
            <v>T3A</v>
          </cell>
        </row>
        <row r="1668">
          <cell r="B1668" t="str">
            <v>541449011000058376</v>
          </cell>
          <cell r="L1668" t="str">
            <v>T3A</v>
          </cell>
          <cell r="M1668">
            <v>1</v>
          </cell>
          <cell r="O1668" t="str">
            <v>T3A</v>
          </cell>
        </row>
        <row r="1669">
          <cell r="B1669" t="str">
            <v>541449011000058345</v>
          </cell>
          <cell r="L1669" t="str">
            <v>T3A</v>
          </cell>
          <cell r="M1669">
            <v>1</v>
          </cell>
          <cell r="O1669" t="str">
            <v>T3A</v>
          </cell>
        </row>
        <row r="1670">
          <cell r="B1670" t="str">
            <v>541449011000058000</v>
          </cell>
          <cell r="L1670" t="str">
            <v>T3A</v>
          </cell>
          <cell r="M1670">
            <v>1</v>
          </cell>
          <cell r="O1670" t="str">
            <v>T3A</v>
          </cell>
        </row>
        <row r="1671">
          <cell r="B1671" t="str">
            <v>541449011000058048</v>
          </cell>
          <cell r="L1671" t="str">
            <v>T2A</v>
          </cell>
          <cell r="M1671">
            <v>1</v>
          </cell>
          <cell r="O1671" t="str">
            <v>T3A</v>
          </cell>
        </row>
        <row r="1672">
          <cell r="B1672" t="str">
            <v>541449011000058369</v>
          </cell>
          <cell r="L1672" t="str">
            <v>T2A</v>
          </cell>
          <cell r="M1672">
            <v>1</v>
          </cell>
          <cell r="O1672" t="str">
            <v>T3A</v>
          </cell>
        </row>
        <row r="1673">
          <cell r="B1673" t="str">
            <v>541449011000058079</v>
          </cell>
          <cell r="L1673" t="str">
            <v>T3A</v>
          </cell>
          <cell r="M1673">
            <v>1</v>
          </cell>
          <cell r="O1673" t="str">
            <v>T3A</v>
          </cell>
        </row>
        <row r="1674">
          <cell r="B1674" t="str">
            <v>541449011000074017</v>
          </cell>
          <cell r="L1674" t="str">
            <v>T3A</v>
          </cell>
          <cell r="M1674">
            <v>1</v>
          </cell>
          <cell r="O1674" t="str">
            <v>T3A</v>
          </cell>
        </row>
        <row r="1675">
          <cell r="B1675" t="str">
            <v>541449012000000815</v>
          </cell>
          <cell r="L1675" t="str">
            <v>T3A</v>
          </cell>
          <cell r="M1675">
            <v>1</v>
          </cell>
          <cell r="O1675" t="str">
            <v>T3A</v>
          </cell>
        </row>
        <row r="1676">
          <cell r="B1676" t="str">
            <v>541449012000000792</v>
          </cell>
          <cell r="L1676" t="str">
            <v>T2A</v>
          </cell>
          <cell r="M1676">
            <v>1</v>
          </cell>
          <cell r="O1676" t="str">
            <v>T2A</v>
          </cell>
        </row>
        <row r="1677">
          <cell r="B1677" t="str">
            <v>541449012000000822</v>
          </cell>
          <cell r="L1677" t="str">
            <v>T3A</v>
          </cell>
          <cell r="M1677">
            <v>1</v>
          </cell>
          <cell r="O1677" t="str">
            <v>T2A</v>
          </cell>
        </row>
        <row r="1678">
          <cell r="B1678" t="str">
            <v>541449012000003373</v>
          </cell>
          <cell r="L1678" t="str">
            <v>T2A</v>
          </cell>
          <cell r="M1678">
            <v>1</v>
          </cell>
          <cell r="O1678" t="str">
            <v>T2A</v>
          </cell>
        </row>
        <row r="1679">
          <cell r="B1679" t="str">
            <v>541449012700116502</v>
          </cell>
          <cell r="L1679" t="str">
            <v>T2A</v>
          </cell>
          <cell r="M1679">
            <v>1</v>
          </cell>
          <cell r="O1679" t="str">
            <v>T3A</v>
          </cell>
        </row>
        <row r="1680">
          <cell r="B1680" t="str">
            <v>541449012700117301</v>
          </cell>
          <cell r="L1680" t="str">
            <v>T1A</v>
          </cell>
          <cell r="M1680">
            <v>1</v>
          </cell>
          <cell r="O1680" t="str">
            <v>T1A</v>
          </cell>
        </row>
        <row r="1681">
          <cell r="B1681" t="str">
            <v>541449012700117615</v>
          </cell>
          <cell r="L1681" t="str">
            <v>T2A</v>
          </cell>
          <cell r="M1681">
            <v>1</v>
          </cell>
          <cell r="O1681" t="str">
            <v>T1A</v>
          </cell>
        </row>
        <row r="1682">
          <cell r="B1682" t="str">
            <v>541449012700117424</v>
          </cell>
          <cell r="L1682" t="str">
            <v>T2A</v>
          </cell>
          <cell r="M1682">
            <v>1</v>
          </cell>
          <cell r="O1682" t="str">
            <v>T2A</v>
          </cell>
        </row>
        <row r="1683">
          <cell r="B1683" t="str">
            <v>541449012700117530</v>
          </cell>
          <cell r="L1683" t="str">
            <v>T2A</v>
          </cell>
          <cell r="M1683">
            <v>1</v>
          </cell>
          <cell r="O1683" t="str">
            <v>T2A</v>
          </cell>
        </row>
        <row r="1684">
          <cell r="B1684" t="str">
            <v>541449012700117639</v>
          </cell>
          <cell r="L1684" t="str">
            <v>T2A</v>
          </cell>
          <cell r="M1684">
            <v>1</v>
          </cell>
          <cell r="O1684" t="str">
            <v>T2A</v>
          </cell>
        </row>
        <row r="1685">
          <cell r="B1685" t="str">
            <v>541449012700117592</v>
          </cell>
          <cell r="L1685" t="str">
            <v>T3A</v>
          </cell>
          <cell r="M1685">
            <v>1</v>
          </cell>
          <cell r="O1685" t="str">
            <v>T2A</v>
          </cell>
        </row>
        <row r="1686">
          <cell r="B1686" t="str">
            <v>541449012700117318</v>
          </cell>
          <cell r="L1686" t="str">
            <v>T2A</v>
          </cell>
          <cell r="M1686">
            <v>1</v>
          </cell>
          <cell r="O1686" t="str">
            <v>T2A</v>
          </cell>
        </row>
        <row r="1687">
          <cell r="B1687" t="str">
            <v>541449012700117462</v>
          </cell>
          <cell r="L1687" t="str">
            <v>T2A</v>
          </cell>
          <cell r="M1687">
            <v>1</v>
          </cell>
          <cell r="O1687" t="str">
            <v>T2A</v>
          </cell>
        </row>
        <row r="1688">
          <cell r="B1688" t="str">
            <v>541449012700117349</v>
          </cell>
          <cell r="L1688" t="str">
            <v>T2A</v>
          </cell>
          <cell r="M1688">
            <v>1</v>
          </cell>
          <cell r="O1688" t="str">
            <v>T2A</v>
          </cell>
        </row>
        <row r="1689">
          <cell r="B1689" t="str">
            <v>541449012700117394</v>
          </cell>
          <cell r="L1689" t="str">
            <v>T2A</v>
          </cell>
          <cell r="M1689">
            <v>1</v>
          </cell>
          <cell r="O1689" t="str">
            <v>T2A</v>
          </cell>
        </row>
        <row r="1690">
          <cell r="B1690" t="str">
            <v>541449012700123326</v>
          </cell>
          <cell r="L1690" t="str">
            <v>T2A</v>
          </cell>
          <cell r="M1690">
            <v>1</v>
          </cell>
          <cell r="O1690" t="str">
            <v>T3A</v>
          </cell>
        </row>
        <row r="1691">
          <cell r="B1691" t="str">
            <v>541449012700123333</v>
          </cell>
          <cell r="L1691" t="str">
            <v>T2A</v>
          </cell>
          <cell r="M1691">
            <v>1</v>
          </cell>
          <cell r="O1691" t="str">
            <v>T2A</v>
          </cell>
        </row>
        <row r="1692">
          <cell r="B1692" t="str">
            <v>541449012700131321</v>
          </cell>
          <cell r="L1692" t="str">
            <v>T2A</v>
          </cell>
          <cell r="M1692">
            <v>1</v>
          </cell>
          <cell r="O1692" t="str">
            <v>T2A</v>
          </cell>
        </row>
        <row r="1693">
          <cell r="B1693" t="str">
            <v>541449012700133066</v>
          </cell>
          <cell r="L1693" t="str">
            <v>T2A</v>
          </cell>
          <cell r="M1693">
            <v>1</v>
          </cell>
          <cell r="O1693" t="str">
            <v>T2A</v>
          </cell>
        </row>
        <row r="1694">
          <cell r="B1694" t="str">
            <v>541449012700150797</v>
          </cell>
          <cell r="L1694" t="str">
            <v>T3A</v>
          </cell>
          <cell r="M1694">
            <v>1</v>
          </cell>
          <cell r="O1694" t="str">
            <v>T3A</v>
          </cell>
        </row>
        <row r="1695">
          <cell r="B1695" t="str">
            <v>541449012700177701</v>
          </cell>
          <cell r="L1695" t="str">
            <v>T1A</v>
          </cell>
          <cell r="M1695">
            <v>1</v>
          </cell>
          <cell r="O1695" t="str">
            <v>T2A</v>
          </cell>
        </row>
        <row r="1696">
          <cell r="B1696" t="str">
            <v>541449012700210453</v>
          </cell>
          <cell r="L1696" t="str">
            <v>T2A</v>
          </cell>
          <cell r="M1696">
            <v>1</v>
          </cell>
          <cell r="O1696" t="str">
            <v>T2A</v>
          </cell>
        </row>
        <row r="1697">
          <cell r="B1697" t="str">
            <v>541449012700230307</v>
          </cell>
          <cell r="L1697" t="str">
            <v>T2A</v>
          </cell>
          <cell r="M1697">
            <v>1</v>
          </cell>
          <cell r="O1697" t="str">
            <v>T2A</v>
          </cell>
        </row>
        <row r="1698">
          <cell r="B1698" t="str">
            <v>541449020702325785</v>
          </cell>
          <cell r="L1698" t="str">
            <v>T2A</v>
          </cell>
          <cell r="M1698">
            <v>1</v>
          </cell>
          <cell r="O1698" t="str">
            <v>T2A</v>
          </cell>
        </row>
        <row r="1699">
          <cell r="B1699" t="str">
            <v>541449020702353801</v>
          </cell>
          <cell r="L1699" t="str">
            <v>T2A</v>
          </cell>
          <cell r="M1699">
            <v>1</v>
          </cell>
          <cell r="O1699" t="str">
            <v>T2A</v>
          </cell>
        </row>
        <row r="1700">
          <cell r="B1700" t="str">
            <v>541449020702465863</v>
          </cell>
          <cell r="L1700" t="str">
            <v>T1A</v>
          </cell>
          <cell r="M1700">
            <v>1</v>
          </cell>
          <cell r="O1700" t="str">
            <v>T2A</v>
          </cell>
        </row>
        <row r="1701">
          <cell r="B1701" t="str">
            <v>541449020702465801</v>
          </cell>
          <cell r="L1701" t="str">
            <v>T2A</v>
          </cell>
          <cell r="M1701">
            <v>1</v>
          </cell>
          <cell r="O1701" t="str">
            <v>T2A</v>
          </cell>
        </row>
        <row r="1702">
          <cell r="B1702" t="str">
            <v>541449020702465696</v>
          </cell>
          <cell r="L1702" t="str">
            <v>T1A</v>
          </cell>
          <cell r="M1702">
            <v>1</v>
          </cell>
          <cell r="O1702" t="str">
            <v>T1A</v>
          </cell>
        </row>
        <row r="1703">
          <cell r="B1703" t="str">
            <v>541449020710648296</v>
          </cell>
          <cell r="L1703" t="str">
            <v>T2A</v>
          </cell>
          <cell r="M1703">
            <v>1</v>
          </cell>
          <cell r="O1703" t="str">
            <v>T2A</v>
          </cell>
        </row>
        <row r="1704">
          <cell r="B1704" t="str">
            <v>541449060005109187</v>
          </cell>
          <cell r="L1704" t="str">
            <v>T3A</v>
          </cell>
          <cell r="M1704">
            <v>1</v>
          </cell>
          <cell r="O1704" t="str">
            <v>T2A</v>
          </cell>
        </row>
        <row r="1705">
          <cell r="B1705" t="str">
            <v>541449011000058574</v>
          </cell>
          <cell r="L1705" t="str">
            <v>T3A</v>
          </cell>
          <cell r="M1705">
            <v>1</v>
          </cell>
          <cell r="O1705" t="str">
            <v>T3A</v>
          </cell>
        </row>
        <row r="1706">
          <cell r="B1706" t="str">
            <v>541449012700117967</v>
          </cell>
          <cell r="L1706" t="str">
            <v>T2A</v>
          </cell>
          <cell r="M1706">
            <v>1</v>
          </cell>
          <cell r="O1706" t="str">
            <v>T2A</v>
          </cell>
        </row>
        <row r="1707">
          <cell r="B1707" t="str">
            <v>541449012700147490</v>
          </cell>
          <cell r="L1707" t="str">
            <v>T2A</v>
          </cell>
          <cell r="M1707">
            <v>1</v>
          </cell>
          <cell r="O1707" t="str">
            <v>T2A</v>
          </cell>
        </row>
        <row r="1708">
          <cell r="B1708" t="str">
            <v>541449012000000914</v>
          </cell>
          <cell r="L1708" t="str">
            <v>T2A</v>
          </cell>
          <cell r="M1708">
            <v>1</v>
          </cell>
          <cell r="O1708" t="str">
            <v>T2A</v>
          </cell>
        </row>
        <row r="1709">
          <cell r="B1709" t="str">
            <v>541449060005720658</v>
          </cell>
          <cell r="L1709" t="str">
            <v>T2A</v>
          </cell>
          <cell r="M1709">
            <v>1</v>
          </cell>
          <cell r="O1709" t="str">
            <v>T2A</v>
          </cell>
        </row>
        <row r="1710">
          <cell r="B1710" t="str">
            <v>541449060005651785</v>
          </cell>
          <cell r="L1710" t="str">
            <v>T2A</v>
          </cell>
          <cell r="M1710">
            <v>1</v>
          </cell>
          <cell r="O1710" t="str">
            <v>T2A</v>
          </cell>
        </row>
        <row r="1711">
          <cell r="B1711" t="str">
            <v>541449012000000891</v>
          </cell>
          <cell r="L1711" t="str">
            <v>T2A</v>
          </cell>
          <cell r="M1711">
            <v>1</v>
          </cell>
          <cell r="O1711" t="str">
            <v>T2A</v>
          </cell>
        </row>
        <row r="1712">
          <cell r="B1712" t="str">
            <v>541449012000021476</v>
          </cell>
          <cell r="L1712" t="str">
            <v>T2A</v>
          </cell>
          <cell r="M1712">
            <v>1</v>
          </cell>
          <cell r="O1712" t="str">
            <v>T2A</v>
          </cell>
        </row>
        <row r="1713">
          <cell r="B1713" t="str">
            <v>541449012700251043</v>
          </cell>
          <cell r="L1713" t="str">
            <v>T2A</v>
          </cell>
          <cell r="M1713">
            <v>1</v>
          </cell>
          <cell r="O1713" t="str">
            <v>T2A</v>
          </cell>
        </row>
        <row r="1714">
          <cell r="B1714" t="str">
            <v>541449012700114614</v>
          </cell>
          <cell r="L1714" t="str">
            <v>T2A</v>
          </cell>
          <cell r="M1714">
            <v>1</v>
          </cell>
          <cell r="O1714" t="str">
            <v>T2A</v>
          </cell>
        </row>
        <row r="1715">
          <cell r="B1715" t="str">
            <v>541449012000432289</v>
          </cell>
          <cell r="L1715" t="str">
            <v>T2A</v>
          </cell>
          <cell r="M1715">
            <v>1</v>
          </cell>
          <cell r="O1715" t="str">
            <v>T2A</v>
          </cell>
        </row>
        <row r="1716">
          <cell r="B1716" t="str">
            <v>541449012700123357</v>
          </cell>
          <cell r="L1716" t="str">
            <v>T2A</v>
          </cell>
          <cell r="M1716">
            <v>1</v>
          </cell>
          <cell r="O1716" t="str">
            <v>T2A</v>
          </cell>
        </row>
        <row r="1717">
          <cell r="B1717" t="str">
            <v>541449011000047547</v>
          </cell>
          <cell r="L1717" t="str">
            <v>T3A</v>
          </cell>
          <cell r="M1717">
            <v>1</v>
          </cell>
          <cell r="O1717" t="str">
            <v>T3A</v>
          </cell>
        </row>
        <row r="1718">
          <cell r="B1718" t="str">
            <v>541449012000001928</v>
          </cell>
          <cell r="L1718" t="str">
            <v>T2A</v>
          </cell>
          <cell r="M1718">
            <v>1</v>
          </cell>
          <cell r="O1718" t="str">
            <v>T3A</v>
          </cell>
        </row>
        <row r="1719">
          <cell r="B1719" t="str">
            <v>541449012000004059</v>
          </cell>
          <cell r="L1719" t="str">
            <v>T3A</v>
          </cell>
          <cell r="M1719">
            <v>1</v>
          </cell>
          <cell r="O1719" t="str">
            <v>T3A</v>
          </cell>
        </row>
        <row r="1720">
          <cell r="B1720" t="str">
            <v>541449012700124521</v>
          </cell>
          <cell r="L1720" t="str">
            <v>T2A</v>
          </cell>
          <cell r="M1720">
            <v>1</v>
          </cell>
          <cell r="O1720" t="str">
            <v>T2A</v>
          </cell>
        </row>
        <row r="1721">
          <cell r="B1721" t="str">
            <v>541449012700124576</v>
          </cell>
          <cell r="L1721" t="str">
            <v>T2A</v>
          </cell>
          <cell r="M1721">
            <v>1</v>
          </cell>
          <cell r="O1721" t="str">
            <v>T2A</v>
          </cell>
        </row>
        <row r="1722">
          <cell r="B1722" t="str">
            <v>541449012700141412</v>
          </cell>
          <cell r="L1722" t="str">
            <v>T2A</v>
          </cell>
          <cell r="M1722">
            <v>1</v>
          </cell>
          <cell r="O1722" t="str">
            <v>T2A</v>
          </cell>
        </row>
        <row r="1723">
          <cell r="B1723" t="str">
            <v>541449012700171709</v>
          </cell>
          <cell r="L1723" t="str">
            <v>T2A</v>
          </cell>
          <cell r="M1723">
            <v>1</v>
          </cell>
          <cell r="O1723" t="str">
            <v>T2A</v>
          </cell>
        </row>
        <row r="1724">
          <cell r="B1724" t="str">
            <v>541449012700124491</v>
          </cell>
          <cell r="L1724" t="str">
            <v>T2A</v>
          </cell>
          <cell r="M1724">
            <v>1</v>
          </cell>
          <cell r="O1724" t="str">
            <v>T2A</v>
          </cell>
        </row>
        <row r="1725">
          <cell r="B1725" t="str">
            <v>541449060002658572</v>
          </cell>
          <cell r="L1725" t="str">
            <v>T2A</v>
          </cell>
          <cell r="M1725">
            <v>1</v>
          </cell>
          <cell r="O1725" t="str">
            <v>T2A</v>
          </cell>
        </row>
        <row r="1726">
          <cell r="B1726" t="str">
            <v>541449011000047561</v>
          </cell>
          <cell r="L1726" t="str">
            <v>T3A</v>
          </cell>
          <cell r="M1726">
            <v>1</v>
          </cell>
          <cell r="O1726" t="str">
            <v>T3A</v>
          </cell>
        </row>
        <row r="1727">
          <cell r="B1727" t="str">
            <v>541449012700130768</v>
          </cell>
          <cell r="L1727" t="str">
            <v>T1A</v>
          </cell>
          <cell r="M1727">
            <v>1</v>
          </cell>
          <cell r="O1727" t="str">
            <v>T1A</v>
          </cell>
        </row>
        <row r="1728">
          <cell r="B1728" t="str">
            <v>541449012000001932</v>
          </cell>
          <cell r="L1728" t="str">
            <v>T1A</v>
          </cell>
          <cell r="M1728">
            <v>1</v>
          </cell>
          <cell r="O1728" t="str">
            <v>T1A</v>
          </cell>
        </row>
        <row r="1729">
          <cell r="B1729" t="str">
            <v>541449011000024340</v>
          </cell>
          <cell r="L1729" t="str">
            <v>T3A</v>
          </cell>
          <cell r="M1729">
            <v>1</v>
          </cell>
          <cell r="O1729" t="str">
            <v>T3A</v>
          </cell>
        </row>
        <row r="1730">
          <cell r="B1730" t="str">
            <v>541449011000023008</v>
          </cell>
          <cell r="L1730" t="str">
            <v>T3A</v>
          </cell>
          <cell r="M1730">
            <v>1</v>
          </cell>
          <cell r="O1730" t="str">
            <v>T3A</v>
          </cell>
        </row>
        <row r="1731">
          <cell r="B1731" t="str">
            <v>541449011000024555</v>
          </cell>
          <cell r="L1731" t="str">
            <v>T3A</v>
          </cell>
          <cell r="M1731">
            <v>1</v>
          </cell>
          <cell r="O1731" t="str">
            <v>T3A</v>
          </cell>
        </row>
        <row r="1732">
          <cell r="B1732" t="str">
            <v>541449011000024364</v>
          </cell>
          <cell r="L1732" t="str">
            <v>T3A</v>
          </cell>
          <cell r="M1732">
            <v>1</v>
          </cell>
          <cell r="O1732" t="str">
            <v>T3A</v>
          </cell>
        </row>
        <row r="1733">
          <cell r="B1733" t="str">
            <v>541449060007624008</v>
          </cell>
          <cell r="L1733" t="str">
            <v>T2A</v>
          </cell>
          <cell r="M1733">
            <v>1</v>
          </cell>
          <cell r="O1733" t="str">
            <v>T4B</v>
          </cell>
        </row>
        <row r="1734">
          <cell r="B1734" t="str">
            <v>541449011000024043</v>
          </cell>
          <cell r="L1734" t="str">
            <v>T1A</v>
          </cell>
          <cell r="M1734">
            <v>1</v>
          </cell>
          <cell r="O1734" t="str">
            <v>T1A</v>
          </cell>
        </row>
        <row r="1735">
          <cell r="B1735" t="str">
            <v>541449011000018691</v>
          </cell>
          <cell r="L1735" t="str">
            <v>T3A</v>
          </cell>
          <cell r="M1735">
            <v>1</v>
          </cell>
          <cell r="O1735" t="str">
            <v>T3A</v>
          </cell>
        </row>
        <row r="1736">
          <cell r="B1736" t="str">
            <v>541449011000023992</v>
          </cell>
          <cell r="L1736" t="str">
            <v>T3A</v>
          </cell>
          <cell r="M1736">
            <v>1</v>
          </cell>
          <cell r="O1736" t="str">
            <v>T3A</v>
          </cell>
        </row>
        <row r="1737">
          <cell r="B1737" t="str">
            <v>541449011000023015</v>
          </cell>
          <cell r="L1737" t="str">
            <v>T3A</v>
          </cell>
          <cell r="M1737">
            <v>1</v>
          </cell>
          <cell r="O1737" t="str">
            <v>T3A</v>
          </cell>
        </row>
        <row r="1738">
          <cell r="B1738" t="str">
            <v>541449011000020205</v>
          </cell>
          <cell r="L1738" t="str">
            <v>T4B</v>
          </cell>
          <cell r="M1738">
            <v>1</v>
          </cell>
          <cell r="O1738" t="str">
            <v>T4B</v>
          </cell>
        </row>
        <row r="1739">
          <cell r="B1739" t="str">
            <v>541449011000023039</v>
          </cell>
          <cell r="L1739" t="str">
            <v>T4B</v>
          </cell>
          <cell r="M1739">
            <v>1</v>
          </cell>
          <cell r="O1739" t="str">
            <v>T4B</v>
          </cell>
        </row>
        <row r="1740">
          <cell r="B1740" t="str">
            <v>541449011000105292</v>
          </cell>
          <cell r="L1740" t="str">
            <v>T3A</v>
          </cell>
          <cell r="M1740">
            <v>1</v>
          </cell>
          <cell r="O1740" t="str">
            <v>T3A</v>
          </cell>
        </row>
        <row r="1741">
          <cell r="B1741" t="str">
            <v>541449011000023831</v>
          </cell>
          <cell r="L1741" t="str">
            <v>T3A</v>
          </cell>
          <cell r="M1741">
            <v>1</v>
          </cell>
          <cell r="O1741" t="str">
            <v>T3A</v>
          </cell>
        </row>
        <row r="1742">
          <cell r="B1742" t="str">
            <v>541449011000023725</v>
          </cell>
          <cell r="L1742" t="str">
            <v>T3A</v>
          </cell>
          <cell r="M1742">
            <v>1</v>
          </cell>
          <cell r="O1742" t="str">
            <v>T3A</v>
          </cell>
        </row>
        <row r="1743">
          <cell r="B1743" t="str">
            <v>541449011000024357</v>
          </cell>
          <cell r="L1743" t="str">
            <v>T4B</v>
          </cell>
          <cell r="M1743">
            <v>1</v>
          </cell>
          <cell r="O1743" t="str">
            <v>T4B</v>
          </cell>
        </row>
        <row r="1744">
          <cell r="B1744" t="str">
            <v>541449011000024463</v>
          </cell>
          <cell r="L1744" t="str">
            <v>T3A</v>
          </cell>
          <cell r="M1744">
            <v>1</v>
          </cell>
          <cell r="O1744" t="str">
            <v>T3A</v>
          </cell>
        </row>
        <row r="1745">
          <cell r="B1745" t="str">
            <v>541449060002645794</v>
          </cell>
          <cell r="L1745" t="str">
            <v>T3A</v>
          </cell>
          <cell r="M1745">
            <v>1</v>
          </cell>
          <cell r="O1745" t="str">
            <v>T3A</v>
          </cell>
        </row>
        <row r="1746">
          <cell r="B1746" t="str">
            <v>541449011000022711</v>
          </cell>
          <cell r="L1746" t="str">
            <v>T3A</v>
          </cell>
          <cell r="M1746">
            <v>1</v>
          </cell>
          <cell r="O1746" t="str">
            <v>T3A</v>
          </cell>
        </row>
        <row r="1747">
          <cell r="B1747" t="str">
            <v>541449060007633147</v>
          </cell>
          <cell r="L1747" t="str">
            <v>T2A</v>
          </cell>
          <cell r="M1747">
            <v>1</v>
          </cell>
          <cell r="O1747" t="str">
            <v>T4B</v>
          </cell>
        </row>
        <row r="1748">
          <cell r="B1748" t="str">
            <v>541449011000023367</v>
          </cell>
          <cell r="L1748" t="str">
            <v>T3A</v>
          </cell>
          <cell r="M1748">
            <v>1</v>
          </cell>
          <cell r="O1748" t="str">
            <v>T3A</v>
          </cell>
        </row>
        <row r="1749">
          <cell r="B1749" t="str">
            <v>541449012700233117</v>
          </cell>
          <cell r="L1749" t="str">
            <v>T2A</v>
          </cell>
          <cell r="M1749">
            <v>1</v>
          </cell>
          <cell r="O1749" t="str">
            <v>T2A</v>
          </cell>
        </row>
        <row r="1750">
          <cell r="B1750" t="str">
            <v>541449020704109949</v>
          </cell>
          <cell r="L1750" t="str">
            <v>T2A</v>
          </cell>
          <cell r="M1750">
            <v>1</v>
          </cell>
          <cell r="O1750" t="str">
            <v>T2A</v>
          </cell>
        </row>
        <row r="1751">
          <cell r="B1751" t="str">
            <v>541449012700114218</v>
          </cell>
          <cell r="L1751" t="str">
            <v>T1A</v>
          </cell>
          <cell r="M1751">
            <v>1</v>
          </cell>
          <cell r="O1751" t="str">
            <v>T1A</v>
          </cell>
        </row>
        <row r="1752">
          <cell r="B1752" t="str">
            <v>541449012700114201</v>
          </cell>
          <cell r="L1752" t="str">
            <v>T2A</v>
          </cell>
          <cell r="M1752">
            <v>1</v>
          </cell>
          <cell r="O1752" t="str">
            <v>T2A</v>
          </cell>
        </row>
        <row r="1753">
          <cell r="B1753" t="str">
            <v>541449012700114171</v>
          </cell>
          <cell r="L1753" t="str">
            <v>T2A</v>
          </cell>
          <cell r="M1753">
            <v>1</v>
          </cell>
          <cell r="O1753" t="str">
            <v>T2A</v>
          </cell>
        </row>
        <row r="1754">
          <cell r="B1754" t="str">
            <v>541449012700116243</v>
          </cell>
          <cell r="L1754" t="str">
            <v>T2A</v>
          </cell>
          <cell r="M1754">
            <v>1</v>
          </cell>
          <cell r="O1754" t="str">
            <v>T2A</v>
          </cell>
        </row>
        <row r="1755">
          <cell r="B1755" t="str">
            <v>541449012700116311</v>
          </cell>
          <cell r="L1755" t="str">
            <v>T2A</v>
          </cell>
          <cell r="M1755">
            <v>1</v>
          </cell>
          <cell r="O1755" t="str">
            <v>T2A</v>
          </cell>
        </row>
        <row r="1756">
          <cell r="B1756" t="str">
            <v>541449012700116465</v>
          </cell>
          <cell r="L1756" t="str">
            <v>T2A</v>
          </cell>
          <cell r="M1756">
            <v>1</v>
          </cell>
          <cell r="O1756" t="str">
            <v>T2A</v>
          </cell>
        </row>
        <row r="1757">
          <cell r="B1757" t="str">
            <v>541449020701611094</v>
          </cell>
          <cell r="L1757" t="str">
            <v>T2A</v>
          </cell>
          <cell r="M1757">
            <v>1</v>
          </cell>
          <cell r="O1757" t="str">
            <v>T2A</v>
          </cell>
        </row>
        <row r="1758">
          <cell r="B1758" t="str">
            <v>541449020712829679</v>
          </cell>
          <cell r="L1758" t="str">
            <v>T2A</v>
          </cell>
          <cell r="M1758">
            <v>1</v>
          </cell>
          <cell r="O1758" t="str">
            <v>T2A</v>
          </cell>
        </row>
        <row r="1759">
          <cell r="B1759" t="str">
            <v>541449012700181067</v>
          </cell>
          <cell r="L1759" t="str">
            <v>T2A</v>
          </cell>
          <cell r="M1759">
            <v>1</v>
          </cell>
          <cell r="O1759" t="str">
            <v>T1A</v>
          </cell>
        </row>
        <row r="1760">
          <cell r="B1760" t="str">
            <v>541449020701730979</v>
          </cell>
          <cell r="L1760" t="str">
            <v>T2A</v>
          </cell>
          <cell r="M1760">
            <v>1</v>
          </cell>
          <cell r="O1760" t="str">
            <v>T2A</v>
          </cell>
        </row>
        <row r="1761">
          <cell r="B1761" t="str">
            <v>541449012700116786</v>
          </cell>
          <cell r="L1761" t="str">
            <v>T2A</v>
          </cell>
          <cell r="M1761">
            <v>1</v>
          </cell>
          <cell r="O1761" t="str">
            <v>T2A</v>
          </cell>
        </row>
        <row r="1762">
          <cell r="B1762" t="str">
            <v>541449060005192165</v>
          </cell>
          <cell r="L1762" t="str">
            <v>T2A</v>
          </cell>
          <cell r="M1762">
            <v>1</v>
          </cell>
          <cell r="O1762" t="str">
            <v>T2A</v>
          </cell>
        </row>
        <row r="1763">
          <cell r="B1763" t="str">
            <v>541449020701647321</v>
          </cell>
          <cell r="L1763" t="str">
            <v>T1A</v>
          </cell>
          <cell r="M1763">
            <v>1</v>
          </cell>
          <cell r="O1763" t="str">
            <v>T1A</v>
          </cell>
        </row>
        <row r="1764">
          <cell r="B1764" t="str">
            <v>541449012700193619</v>
          </cell>
          <cell r="L1764" t="str">
            <v>T1A</v>
          </cell>
          <cell r="M1764">
            <v>1</v>
          </cell>
          <cell r="O1764" t="str">
            <v>T1A</v>
          </cell>
        </row>
        <row r="1765">
          <cell r="B1765" t="str">
            <v>541449012700201277</v>
          </cell>
          <cell r="L1765" t="str">
            <v>T3A</v>
          </cell>
          <cell r="M1765">
            <v>1</v>
          </cell>
          <cell r="O1765" t="str">
            <v>T3A</v>
          </cell>
        </row>
        <row r="1766">
          <cell r="B1766" t="str">
            <v>541449012700116670</v>
          </cell>
          <cell r="L1766" t="str">
            <v>T2A</v>
          </cell>
          <cell r="M1766">
            <v>1</v>
          </cell>
          <cell r="O1766" t="str">
            <v>T2A</v>
          </cell>
        </row>
        <row r="1767">
          <cell r="B1767" t="str">
            <v>541449020701720420</v>
          </cell>
          <cell r="L1767" t="str">
            <v>T3A</v>
          </cell>
          <cell r="M1767">
            <v>1</v>
          </cell>
          <cell r="O1767" t="str">
            <v>T3A</v>
          </cell>
        </row>
        <row r="1768">
          <cell r="B1768" t="str">
            <v>541449012700116762</v>
          </cell>
          <cell r="L1768" t="str">
            <v>T2A</v>
          </cell>
          <cell r="M1768">
            <v>1</v>
          </cell>
          <cell r="O1768" t="str">
            <v>T1A</v>
          </cell>
        </row>
        <row r="1769">
          <cell r="B1769" t="str">
            <v>541449012700116779</v>
          </cell>
          <cell r="L1769" t="str">
            <v>T2A</v>
          </cell>
          <cell r="M1769">
            <v>1</v>
          </cell>
          <cell r="O1769" t="str">
            <v>T2A</v>
          </cell>
        </row>
        <row r="1770">
          <cell r="B1770" t="str">
            <v>541449020701622229</v>
          </cell>
          <cell r="L1770" t="str">
            <v>T2A</v>
          </cell>
          <cell r="M1770">
            <v>1</v>
          </cell>
          <cell r="O1770" t="str">
            <v>T2A</v>
          </cell>
        </row>
        <row r="1771">
          <cell r="B1771" t="str">
            <v>541449020708684855</v>
          </cell>
          <cell r="L1771" t="str">
            <v>T2A</v>
          </cell>
          <cell r="M1771">
            <v>1</v>
          </cell>
          <cell r="O1771" t="str">
            <v>T2A</v>
          </cell>
        </row>
        <row r="1772">
          <cell r="B1772" t="str">
            <v>541449012700115574</v>
          </cell>
          <cell r="L1772" t="str">
            <v>T2A</v>
          </cell>
          <cell r="M1772">
            <v>1</v>
          </cell>
          <cell r="O1772" t="str">
            <v>T2A</v>
          </cell>
        </row>
        <row r="1773">
          <cell r="B1773" t="str">
            <v>541449012700244939</v>
          </cell>
          <cell r="L1773" t="str">
            <v>T3A</v>
          </cell>
          <cell r="M1773">
            <v>1</v>
          </cell>
          <cell r="O1773" t="str">
            <v>T3A</v>
          </cell>
        </row>
        <row r="1774">
          <cell r="B1774" t="str">
            <v>541449020715732631</v>
          </cell>
          <cell r="L1774" t="str">
            <v>T2A</v>
          </cell>
          <cell r="M1774">
            <v>1</v>
          </cell>
          <cell r="O1774" t="str">
            <v>T2A</v>
          </cell>
        </row>
        <row r="1775">
          <cell r="B1775" t="str">
            <v>541449012000022824</v>
          </cell>
          <cell r="L1775" t="str">
            <v>T3A</v>
          </cell>
          <cell r="M1775">
            <v>1</v>
          </cell>
          <cell r="O1775" t="str">
            <v>T3A</v>
          </cell>
        </row>
        <row r="1776">
          <cell r="B1776" t="str">
            <v>541449012700247213</v>
          </cell>
          <cell r="L1776" t="str">
            <v>T2A</v>
          </cell>
          <cell r="M1776">
            <v>1</v>
          </cell>
          <cell r="O1776" t="str">
            <v>T3A</v>
          </cell>
        </row>
        <row r="1777">
          <cell r="B1777" t="str">
            <v>541449012700114676</v>
          </cell>
          <cell r="L1777" t="str">
            <v>T2A</v>
          </cell>
          <cell r="M1777">
            <v>1</v>
          </cell>
          <cell r="O1777" t="str">
            <v>T2A</v>
          </cell>
        </row>
        <row r="1778">
          <cell r="B1778" t="str">
            <v>541449020715078234</v>
          </cell>
          <cell r="L1778" t="str">
            <v>T1A</v>
          </cell>
          <cell r="M1778">
            <v>1</v>
          </cell>
          <cell r="O1778" t="str">
            <v>T1A</v>
          </cell>
        </row>
        <row r="1779">
          <cell r="B1779" t="str">
            <v>541449012700131802</v>
          </cell>
          <cell r="L1779" t="str">
            <v>T3A</v>
          </cell>
          <cell r="M1779">
            <v>1</v>
          </cell>
          <cell r="O1779" t="str">
            <v>T3A</v>
          </cell>
        </row>
        <row r="1780">
          <cell r="B1780" t="str">
            <v>541449011000035407</v>
          </cell>
          <cell r="L1780" t="str">
            <v>T3A</v>
          </cell>
          <cell r="M1780">
            <v>1</v>
          </cell>
          <cell r="O1780" t="str">
            <v>T3A</v>
          </cell>
        </row>
        <row r="1781">
          <cell r="B1781" t="str">
            <v>541449012700128888</v>
          </cell>
          <cell r="L1781" t="str">
            <v>T2A</v>
          </cell>
          <cell r="M1781">
            <v>1</v>
          </cell>
          <cell r="O1781" t="str">
            <v>T2A</v>
          </cell>
        </row>
        <row r="1782">
          <cell r="B1782" t="str">
            <v>541449012700138917</v>
          </cell>
          <cell r="L1782" t="str">
            <v>T1A</v>
          </cell>
          <cell r="M1782">
            <v>1</v>
          </cell>
          <cell r="O1782" t="str">
            <v>T1A</v>
          </cell>
        </row>
        <row r="1783">
          <cell r="B1783" t="str">
            <v>541449012700120479</v>
          </cell>
          <cell r="L1783" t="str">
            <v>T2A</v>
          </cell>
          <cell r="M1783">
            <v>1</v>
          </cell>
          <cell r="O1783" t="str">
            <v>T2A</v>
          </cell>
        </row>
        <row r="1784">
          <cell r="B1784" t="str">
            <v>541449012000001829</v>
          </cell>
          <cell r="L1784" t="str">
            <v>T3A</v>
          </cell>
          <cell r="M1784">
            <v>1</v>
          </cell>
          <cell r="O1784" t="str">
            <v>T3A</v>
          </cell>
        </row>
        <row r="1785">
          <cell r="B1785" t="str">
            <v>541449011000052794</v>
          </cell>
          <cell r="L1785" t="str">
            <v>T3A</v>
          </cell>
          <cell r="M1785">
            <v>1</v>
          </cell>
          <cell r="O1785" t="str">
            <v>T3A</v>
          </cell>
        </row>
        <row r="1786">
          <cell r="B1786" t="str">
            <v>541449011000074932</v>
          </cell>
          <cell r="L1786" t="str">
            <v>T3A</v>
          </cell>
          <cell r="M1786">
            <v>1</v>
          </cell>
          <cell r="O1786" t="str">
            <v>T3A</v>
          </cell>
        </row>
        <row r="1787">
          <cell r="B1787" t="str">
            <v>541449011000050301</v>
          </cell>
          <cell r="L1787" t="str">
            <v>T3A</v>
          </cell>
          <cell r="M1787">
            <v>1</v>
          </cell>
          <cell r="O1787" t="str">
            <v>T3A</v>
          </cell>
        </row>
        <row r="1788">
          <cell r="B1788" t="str">
            <v>541449020704442046</v>
          </cell>
          <cell r="L1788" t="str">
            <v>T3A</v>
          </cell>
          <cell r="M1788">
            <v>1</v>
          </cell>
          <cell r="O1788" t="str">
            <v>T2A</v>
          </cell>
        </row>
        <row r="1789">
          <cell r="B1789" t="str">
            <v>541449012700180176</v>
          </cell>
          <cell r="L1789" t="str">
            <v>T3A</v>
          </cell>
          <cell r="M1789">
            <v>1</v>
          </cell>
          <cell r="O1789" t="str">
            <v>T3A</v>
          </cell>
        </row>
        <row r="1790">
          <cell r="B1790" t="str">
            <v>541449012700199291</v>
          </cell>
          <cell r="L1790" t="str">
            <v>T2A</v>
          </cell>
          <cell r="M1790">
            <v>1</v>
          </cell>
          <cell r="O1790" t="str">
            <v>T2A</v>
          </cell>
        </row>
        <row r="1791">
          <cell r="B1791" t="str">
            <v>541449060007406918</v>
          </cell>
          <cell r="L1791" t="str">
            <v>T2A</v>
          </cell>
          <cell r="M1791">
            <v>1</v>
          </cell>
          <cell r="O1791" t="str">
            <v>T2A</v>
          </cell>
        </row>
        <row r="1792">
          <cell r="B1792" t="str">
            <v>541449012700209952</v>
          </cell>
          <cell r="L1792" t="str">
            <v>T2A</v>
          </cell>
          <cell r="M1792">
            <v>1</v>
          </cell>
          <cell r="O1792" t="str">
            <v>T2A</v>
          </cell>
        </row>
        <row r="1793">
          <cell r="B1793" t="str">
            <v>541449011000036220</v>
          </cell>
          <cell r="L1793" t="str">
            <v>T2A</v>
          </cell>
          <cell r="M1793">
            <v>1</v>
          </cell>
          <cell r="O1793" t="str">
            <v>T3A</v>
          </cell>
        </row>
        <row r="1794">
          <cell r="B1794" t="str">
            <v>541449012000026402</v>
          </cell>
          <cell r="L1794" t="str">
            <v>T3A</v>
          </cell>
          <cell r="M1794">
            <v>1</v>
          </cell>
          <cell r="O1794" t="str">
            <v>T3A</v>
          </cell>
        </row>
        <row r="1795">
          <cell r="B1795" t="str">
            <v>541449012000001119</v>
          </cell>
          <cell r="L1795" t="str">
            <v>T3A</v>
          </cell>
          <cell r="M1795">
            <v>1</v>
          </cell>
          <cell r="O1795" t="str">
            <v>T3A</v>
          </cell>
        </row>
        <row r="1796">
          <cell r="B1796" t="str">
            <v>541449011000072624</v>
          </cell>
          <cell r="L1796" t="str">
            <v>T3A</v>
          </cell>
          <cell r="M1796">
            <v>1</v>
          </cell>
          <cell r="O1796" t="str">
            <v>T3A</v>
          </cell>
        </row>
        <row r="1797">
          <cell r="B1797" t="str">
            <v>541449020706117775</v>
          </cell>
          <cell r="L1797" t="str">
            <v>T2A</v>
          </cell>
          <cell r="M1797">
            <v>1</v>
          </cell>
          <cell r="O1797" t="str">
            <v>T2A</v>
          </cell>
        </row>
        <row r="1798">
          <cell r="B1798" t="str">
            <v>541449011000044331</v>
          </cell>
          <cell r="L1798" t="str">
            <v>T3A</v>
          </cell>
          <cell r="M1798">
            <v>1</v>
          </cell>
          <cell r="O1798" t="str">
            <v>T3A</v>
          </cell>
        </row>
        <row r="1799">
          <cell r="B1799" t="str">
            <v>541449011000042726</v>
          </cell>
          <cell r="L1799" t="str">
            <v>T3A</v>
          </cell>
          <cell r="M1799">
            <v>1</v>
          </cell>
          <cell r="O1799" t="str">
            <v>T3A</v>
          </cell>
        </row>
        <row r="1800">
          <cell r="B1800" t="str">
            <v>541449011000043150</v>
          </cell>
          <cell r="L1800" t="str">
            <v>T4B</v>
          </cell>
          <cell r="M1800">
            <v>1</v>
          </cell>
          <cell r="O1800" t="str">
            <v>T3A</v>
          </cell>
        </row>
        <row r="1801">
          <cell r="B1801" t="str">
            <v>541449011000042436</v>
          </cell>
          <cell r="L1801" t="str">
            <v>T3A</v>
          </cell>
          <cell r="M1801">
            <v>1</v>
          </cell>
          <cell r="O1801" t="str">
            <v>T3A</v>
          </cell>
        </row>
        <row r="1802">
          <cell r="B1802" t="str">
            <v>541449012700245288</v>
          </cell>
          <cell r="L1802" t="str">
            <v>T2A</v>
          </cell>
          <cell r="M1802">
            <v>1</v>
          </cell>
          <cell r="O1802" t="str">
            <v>T2A</v>
          </cell>
        </row>
        <row r="1803">
          <cell r="B1803" t="str">
            <v>541449012700245301</v>
          </cell>
          <cell r="L1803" t="str">
            <v>T2A</v>
          </cell>
          <cell r="M1803">
            <v>1</v>
          </cell>
          <cell r="O1803" t="str">
            <v>T2A</v>
          </cell>
        </row>
        <row r="1804">
          <cell r="B1804" t="str">
            <v>541449012700118841</v>
          </cell>
          <cell r="L1804" t="str">
            <v>T2A</v>
          </cell>
          <cell r="M1804">
            <v>1</v>
          </cell>
          <cell r="O1804" t="str">
            <v>T2A</v>
          </cell>
        </row>
        <row r="1805">
          <cell r="B1805" t="str">
            <v>541449012700118858</v>
          </cell>
          <cell r="L1805" t="str">
            <v>T2A</v>
          </cell>
          <cell r="M1805">
            <v>1</v>
          </cell>
          <cell r="O1805" t="str">
            <v>T2A</v>
          </cell>
        </row>
        <row r="1806">
          <cell r="B1806" t="str">
            <v>541449012700118865</v>
          </cell>
          <cell r="L1806" t="str">
            <v>T2A</v>
          </cell>
          <cell r="M1806">
            <v>1</v>
          </cell>
          <cell r="O1806" t="str">
            <v>T2A</v>
          </cell>
        </row>
        <row r="1807">
          <cell r="B1807" t="str">
            <v>541449012700118872</v>
          </cell>
          <cell r="L1807" t="str">
            <v>T2A</v>
          </cell>
          <cell r="M1807">
            <v>1</v>
          </cell>
          <cell r="O1807" t="str">
            <v>T2A</v>
          </cell>
        </row>
        <row r="1808">
          <cell r="B1808" t="str">
            <v>541449020712830750</v>
          </cell>
          <cell r="L1808" t="str">
            <v>T2A</v>
          </cell>
          <cell r="M1808">
            <v>1</v>
          </cell>
          <cell r="O1808" t="str">
            <v>T2A</v>
          </cell>
        </row>
        <row r="1809">
          <cell r="B1809" t="str">
            <v>541449011000155815</v>
          </cell>
          <cell r="L1809" t="str">
            <v>T2A</v>
          </cell>
          <cell r="M1809">
            <v>1</v>
          </cell>
          <cell r="O1809" t="str">
            <v>T3A</v>
          </cell>
        </row>
        <row r="1810">
          <cell r="B1810" t="str">
            <v>541449011000025514</v>
          </cell>
          <cell r="L1810" t="str">
            <v>T3A</v>
          </cell>
          <cell r="M1810">
            <v>1</v>
          </cell>
          <cell r="O1810" t="str">
            <v>T3A</v>
          </cell>
        </row>
        <row r="1811">
          <cell r="B1811" t="str">
            <v>541449060001728351</v>
          </cell>
          <cell r="L1811" t="str">
            <v>T3A</v>
          </cell>
          <cell r="M1811">
            <v>1</v>
          </cell>
          <cell r="O1811" t="str">
            <v>T3A</v>
          </cell>
        </row>
        <row r="1812">
          <cell r="B1812" t="str">
            <v>541449020715229858</v>
          </cell>
          <cell r="L1812" t="str">
            <v>T3A</v>
          </cell>
          <cell r="M1812">
            <v>1</v>
          </cell>
          <cell r="O1812" t="str">
            <v>T1A</v>
          </cell>
        </row>
        <row r="1813">
          <cell r="B1813" t="str">
            <v>541449012700124804</v>
          </cell>
          <cell r="L1813" t="str">
            <v>T2A</v>
          </cell>
          <cell r="M1813">
            <v>1</v>
          </cell>
          <cell r="O1813" t="str">
            <v>T2A</v>
          </cell>
        </row>
        <row r="1814">
          <cell r="B1814" t="str">
            <v>541449012700124613</v>
          </cell>
          <cell r="L1814" t="str">
            <v>T1A</v>
          </cell>
          <cell r="M1814">
            <v>1</v>
          </cell>
          <cell r="O1814" t="str">
            <v>T1A</v>
          </cell>
        </row>
        <row r="1815">
          <cell r="B1815" t="str">
            <v>541449012700124620</v>
          </cell>
          <cell r="L1815" t="str">
            <v>T2A</v>
          </cell>
          <cell r="M1815">
            <v>1</v>
          </cell>
          <cell r="O1815" t="str">
            <v>T2A</v>
          </cell>
        </row>
        <row r="1816">
          <cell r="B1816" t="str">
            <v>541449011000062823</v>
          </cell>
          <cell r="L1816" t="str">
            <v>T2A</v>
          </cell>
          <cell r="M1816">
            <v>1</v>
          </cell>
          <cell r="O1816" t="str">
            <v>T3A</v>
          </cell>
        </row>
        <row r="1817">
          <cell r="B1817" t="str">
            <v>541449012700124057</v>
          </cell>
          <cell r="L1817" t="str">
            <v>T2A</v>
          </cell>
          <cell r="M1817">
            <v>1</v>
          </cell>
          <cell r="O1817" t="str">
            <v>T2A</v>
          </cell>
        </row>
        <row r="1818">
          <cell r="B1818" t="str">
            <v>541449012700123166</v>
          </cell>
          <cell r="L1818" t="str">
            <v>T2A</v>
          </cell>
          <cell r="M1818">
            <v>1</v>
          </cell>
          <cell r="O1818" t="str">
            <v>T2A</v>
          </cell>
        </row>
        <row r="1819">
          <cell r="B1819" t="str">
            <v>541449012700123173</v>
          </cell>
          <cell r="L1819" t="str">
            <v>T2A</v>
          </cell>
          <cell r="M1819">
            <v>1</v>
          </cell>
          <cell r="O1819" t="str">
            <v>T2A</v>
          </cell>
        </row>
        <row r="1820">
          <cell r="B1820" t="str">
            <v>541449060004908538</v>
          </cell>
          <cell r="L1820" t="str">
            <v>T2A</v>
          </cell>
          <cell r="M1820">
            <v>1</v>
          </cell>
          <cell r="O1820" t="str">
            <v>T2A</v>
          </cell>
        </row>
        <row r="1821">
          <cell r="B1821" t="str">
            <v>541449011000065954</v>
          </cell>
          <cell r="L1821" t="str">
            <v>T3A</v>
          </cell>
          <cell r="M1821">
            <v>1</v>
          </cell>
          <cell r="O1821" t="str">
            <v>T3A</v>
          </cell>
        </row>
        <row r="1822">
          <cell r="B1822" t="str">
            <v>541449020713242811</v>
          </cell>
          <cell r="L1822" t="str">
            <v>T2A</v>
          </cell>
          <cell r="M1822">
            <v>1</v>
          </cell>
          <cell r="O1822" t="str">
            <v>T2A</v>
          </cell>
        </row>
        <row r="1823">
          <cell r="B1823" t="str">
            <v>541449012700130416</v>
          </cell>
          <cell r="L1823" t="str">
            <v>T2A</v>
          </cell>
          <cell r="M1823">
            <v>1</v>
          </cell>
          <cell r="O1823" t="str">
            <v>T2A</v>
          </cell>
        </row>
        <row r="1824">
          <cell r="B1824" t="str">
            <v>541449020704360388</v>
          </cell>
          <cell r="L1824" t="str">
            <v>T2A</v>
          </cell>
          <cell r="M1824">
            <v>1</v>
          </cell>
          <cell r="O1824" t="str">
            <v>T2A</v>
          </cell>
        </row>
        <row r="1825">
          <cell r="B1825" t="str">
            <v>541449012700135527</v>
          </cell>
          <cell r="L1825" t="str">
            <v>T3A</v>
          </cell>
          <cell r="M1825">
            <v>1</v>
          </cell>
          <cell r="O1825" t="str">
            <v>T3A</v>
          </cell>
        </row>
        <row r="1826">
          <cell r="B1826" t="str">
            <v>541449060006208186</v>
          </cell>
          <cell r="L1826" t="str">
            <v>T3A</v>
          </cell>
          <cell r="M1826">
            <v>1</v>
          </cell>
          <cell r="O1826" t="str">
            <v>T3A</v>
          </cell>
        </row>
        <row r="1827">
          <cell r="B1827" t="str">
            <v>541449011000019100</v>
          </cell>
          <cell r="L1827" t="str">
            <v>T3A</v>
          </cell>
          <cell r="M1827">
            <v>1</v>
          </cell>
          <cell r="O1827" t="str">
            <v>T3A</v>
          </cell>
        </row>
        <row r="1828">
          <cell r="B1828" t="str">
            <v>541449011000019186</v>
          </cell>
          <cell r="L1828" t="str">
            <v>T3A</v>
          </cell>
          <cell r="M1828">
            <v>1</v>
          </cell>
          <cell r="O1828" t="str">
            <v>T3A</v>
          </cell>
        </row>
        <row r="1829">
          <cell r="B1829" t="str">
            <v>541449060008288384</v>
          </cell>
          <cell r="L1829" t="str">
            <v>T2A</v>
          </cell>
          <cell r="M1829">
            <v>1</v>
          </cell>
          <cell r="O1829" t="str">
            <v>T3A</v>
          </cell>
        </row>
        <row r="1830">
          <cell r="B1830" t="str">
            <v>541449060008461350</v>
          </cell>
          <cell r="L1830" t="str">
            <v>T2A</v>
          </cell>
          <cell r="M1830">
            <v>1</v>
          </cell>
          <cell r="O1830" t="str">
            <v>T2A</v>
          </cell>
        </row>
        <row r="1831">
          <cell r="B1831" t="str">
            <v>541449020703105164</v>
          </cell>
          <cell r="L1831" t="str">
            <v>T1A</v>
          </cell>
          <cell r="M1831">
            <v>1</v>
          </cell>
          <cell r="O1831" t="str">
            <v>T2A</v>
          </cell>
        </row>
        <row r="1832">
          <cell r="B1832" t="str">
            <v>541449012700118810</v>
          </cell>
          <cell r="L1832" t="str">
            <v>T2A</v>
          </cell>
          <cell r="M1832">
            <v>1</v>
          </cell>
          <cell r="O1832" t="str">
            <v>T2A</v>
          </cell>
        </row>
        <row r="1833">
          <cell r="B1833" t="str">
            <v>541449012700118834</v>
          </cell>
          <cell r="L1833" t="str">
            <v>T1A</v>
          </cell>
          <cell r="M1833">
            <v>1</v>
          </cell>
          <cell r="O1833" t="str">
            <v>T1A</v>
          </cell>
        </row>
        <row r="1834">
          <cell r="B1834" t="str">
            <v>541449012000001089</v>
          </cell>
          <cell r="L1834" t="str">
            <v>T3A</v>
          </cell>
          <cell r="M1834">
            <v>1</v>
          </cell>
          <cell r="O1834" t="str">
            <v>T3A</v>
          </cell>
        </row>
        <row r="1835">
          <cell r="B1835" t="str">
            <v>541449012700179460</v>
          </cell>
          <cell r="L1835" t="str">
            <v>T2A</v>
          </cell>
          <cell r="M1835">
            <v>1</v>
          </cell>
          <cell r="O1835" t="str">
            <v>T2A</v>
          </cell>
        </row>
        <row r="1836">
          <cell r="B1836" t="str">
            <v>541449012700118926</v>
          </cell>
          <cell r="L1836" t="str">
            <v>T2A</v>
          </cell>
          <cell r="M1836">
            <v>1</v>
          </cell>
          <cell r="O1836" t="str">
            <v>T2A</v>
          </cell>
        </row>
        <row r="1837">
          <cell r="B1837" t="str">
            <v>541449012700118797</v>
          </cell>
          <cell r="L1837" t="str">
            <v>T2A</v>
          </cell>
          <cell r="M1837">
            <v>1</v>
          </cell>
          <cell r="O1837" t="str">
            <v>T2A</v>
          </cell>
        </row>
        <row r="1838">
          <cell r="B1838" t="str">
            <v>541449012700118902</v>
          </cell>
          <cell r="L1838" t="str">
            <v>T2A</v>
          </cell>
          <cell r="M1838">
            <v>1</v>
          </cell>
          <cell r="O1838" t="str">
            <v>T2A</v>
          </cell>
        </row>
        <row r="1839">
          <cell r="B1839" t="str">
            <v>541449012700118940</v>
          </cell>
          <cell r="L1839" t="str">
            <v>T3A</v>
          </cell>
          <cell r="M1839">
            <v>1</v>
          </cell>
          <cell r="O1839" t="str">
            <v>T2A</v>
          </cell>
        </row>
        <row r="1840">
          <cell r="B1840" t="str">
            <v>541449012700234923</v>
          </cell>
          <cell r="L1840" t="str">
            <v>T1A</v>
          </cell>
          <cell r="M1840">
            <v>1</v>
          </cell>
          <cell r="O1840" t="str">
            <v>T2A</v>
          </cell>
        </row>
        <row r="1841">
          <cell r="B1841" t="str">
            <v>541449020715480600</v>
          </cell>
          <cell r="L1841" t="str">
            <v>T2A</v>
          </cell>
          <cell r="M1841">
            <v>1</v>
          </cell>
          <cell r="O1841" t="str">
            <v>T2A</v>
          </cell>
        </row>
        <row r="1842">
          <cell r="B1842" t="str">
            <v>541449012700138221</v>
          </cell>
          <cell r="L1842" t="str">
            <v>T2A</v>
          </cell>
          <cell r="M1842">
            <v>1</v>
          </cell>
          <cell r="O1842" t="str">
            <v>T2A</v>
          </cell>
        </row>
        <row r="1843">
          <cell r="B1843" t="str">
            <v>541449060005989253</v>
          </cell>
          <cell r="L1843" t="str">
            <v>T2A</v>
          </cell>
          <cell r="M1843">
            <v>1</v>
          </cell>
          <cell r="O1843" t="str">
            <v>T2A</v>
          </cell>
        </row>
        <row r="1844">
          <cell r="B1844" t="str">
            <v>541449012700164657</v>
          </cell>
          <cell r="L1844" t="str">
            <v>T3A</v>
          </cell>
          <cell r="M1844">
            <v>1</v>
          </cell>
          <cell r="O1844" t="str">
            <v>T1A</v>
          </cell>
        </row>
        <row r="1845">
          <cell r="B1845" t="str">
            <v>541449060004202087</v>
          </cell>
          <cell r="L1845" t="str">
            <v>T3A</v>
          </cell>
          <cell r="M1845">
            <v>1</v>
          </cell>
          <cell r="O1845" t="str">
            <v>T4B</v>
          </cell>
        </row>
        <row r="1846">
          <cell r="B1846" t="str">
            <v>541449012700207705</v>
          </cell>
          <cell r="L1846" t="str">
            <v>T3A</v>
          </cell>
          <cell r="M1846">
            <v>1</v>
          </cell>
          <cell r="O1846" t="str">
            <v>T3A</v>
          </cell>
        </row>
        <row r="1847">
          <cell r="B1847" t="str">
            <v>541449012700114393</v>
          </cell>
          <cell r="L1847" t="str">
            <v>T3A</v>
          </cell>
          <cell r="M1847">
            <v>1</v>
          </cell>
          <cell r="O1847" t="str">
            <v>T3A</v>
          </cell>
        </row>
        <row r="1848">
          <cell r="B1848" t="str">
            <v>541449012000021155</v>
          </cell>
          <cell r="L1848" t="str">
            <v>T3A</v>
          </cell>
          <cell r="M1848">
            <v>1</v>
          </cell>
          <cell r="O1848" t="str">
            <v>T3A</v>
          </cell>
        </row>
        <row r="1849">
          <cell r="B1849" t="str">
            <v>541449012700180152</v>
          </cell>
          <cell r="L1849" t="str">
            <v>T1A</v>
          </cell>
          <cell r="M1849">
            <v>1</v>
          </cell>
          <cell r="O1849" t="str">
            <v>T1A</v>
          </cell>
        </row>
        <row r="1850">
          <cell r="B1850" t="str">
            <v>541449012700137347</v>
          </cell>
          <cell r="L1850" t="str">
            <v>T2A</v>
          </cell>
          <cell r="M1850">
            <v>1</v>
          </cell>
          <cell r="O1850" t="str">
            <v>T1A</v>
          </cell>
        </row>
        <row r="1851">
          <cell r="B1851" t="str">
            <v>541449012700136982</v>
          </cell>
          <cell r="L1851" t="str">
            <v>T2A</v>
          </cell>
          <cell r="M1851">
            <v>1</v>
          </cell>
          <cell r="O1851" t="str">
            <v>T2A</v>
          </cell>
        </row>
        <row r="1852">
          <cell r="B1852" t="str">
            <v>541449012700133677</v>
          </cell>
          <cell r="L1852" t="str">
            <v>T2A</v>
          </cell>
          <cell r="M1852">
            <v>1</v>
          </cell>
          <cell r="O1852" t="str">
            <v>T2A</v>
          </cell>
        </row>
        <row r="1853">
          <cell r="B1853" t="str">
            <v>541449012700214833</v>
          </cell>
          <cell r="L1853" t="str">
            <v>T2A</v>
          </cell>
          <cell r="M1853">
            <v>1</v>
          </cell>
          <cell r="O1853" t="str">
            <v>T3A</v>
          </cell>
        </row>
        <row r="1854">
          <cell r="B1854" t="str">
            <v>541449012700113563</v>
          </cell>
          <cell r="L1854" t="str">
            <v>T3A</v>
          </cell>
          <cell r="M1854">
            <v>1</v>
          </cell>
          <cell r="O1854" t="str">
            <v>T2A</v>
          </cell>
        </row>
        <row r="1855">
          <cell r="B1855" t="str">
            <v>541449060004718755</v>
          </cell>
          <cell r="L1855" t="str">
            <v>T3A</v>
          </cell>
          <cell r="M1855">
            <v>1</v>
          </cell>
          <cell r="O1855" t="str">
            <v>T3A</v>
          </cell>
        </row>
        <row r="1856">
          <cell r="B1856" t="str">
            <v>541449060004805035</v>
          </cell>
          <cell r="L1856" t="str">
            <v>T3A</v>
          </cell>
          <cell r="M1856">
            <v>1</v>
          </cell>
          <cell r="O1856" t="str">
            <v>T3A</v>
          </cell>
        </row>
        <row r="1857">
          <cell r="B1857" t="str">
            <v>541449060005073747</v>
          </cell>
          <cell r="L1857" t="str">
            <v>T2A</v>
          </cell>
          <cell r="M1857">
            <v>1</v>
          </cell>
          <cell r="O1857" t="str">
            <v>T2A</v>
          </cell>
        </row>
        <row r="1858">
          <cell r="B1858" t="str">
            <v>541449011000154757</v>
          </cell>
          <cell r="L1858" t="str">
            <v>T2A</v>
          </cell>
          <cell r="M1858">
            <v>1</v>
          </cell>
          <cell r="O1858" t="str">
            <v>T3A</v>
          </cell>
        </row>
        <row r="1859">
          <cell r="B1859" t="str">
            <v>541449012000000853</v>
          </cell>
          <cell r="L1859" t="str">
            <v>T3A</v>
          </cell>
          <cell r="M1859">
            <v>1</v>
          </cell>
          <cell r="O1859" t="str">
            <v>T3A</v>
          </cell>
        </row>
        <row r="1860">
          <cell r="B1860" t="str">
            <v>541449012700117875</v>
          </cell>
          <cell r="L1860" t="str">
            <v>T2A</v>
          </cell>
          <cell r="M1860">
            <v>1</v>
          </cell>
          <cell r="O1860" t="str">
            <v>T2A</v>
          </cell>
        </row>
        <row r="1861">
          <cell r="B1861" t="str">
            <v>541449012700117882</v>
          </cell>
          <cell r="L1861" t="str">
            <v>T2A</v>
          </cell>
          <cell r="M1861">
            <v>1</v>
          </cell>
          <cell r="O1861" t="str">
            <v>T2A</v>
          </cell>
        </row>
        <row r="1862">
          <cell r="B1862" t="str">
            <v>541449012000000860</v>
          </cell>
          <cell r="L1862" t="str">
            <v>T2A</v>
          </cell>
          <cell r="M1862">
            <v>1</v>
          </cell>
          <cell r="O1862" t="str">
            <v>T2A</v>
          </cell>
        </row>
        <row r="1863">
          <cell r="B1863" t="str">
            <v>541449012000000846</v>
          </cell>
          <cell r="L1863" t="str">
            <v>T2A</v>
          </cell>
          <cell r="M1863">
            <v>1</v>
          </cell>
          <cell r="O1863" t="str">
            <v>T2A</v>
          </cell>
        </row>
        <row r="1864">
          <cell r="B1864" t="str">
            <v>541449012700177992</v>
          </cell>
          <cell r="L1864" t="str">
            <v>T2A</v>
          </cell>
          <cell r="M1864">
            <v>1</v>
          </cell>
          <cell r="O1864" t="str">
            <v>T2A</v>
          </cell>
        </row>
        <row r="1865">
          <cell r="B1865" t="str">
            <v>541449020702647528</v>
          </cell>
          <cell r="L1865" t="str">
            <v>T2A</v>
          </cell>
          <cell r="M1865">
            <v>1</v>
          </cell>
          <cell r="O1865" t="str">
            <v>T1A</v>
          </cell>
        </row>
        <row r="1866">
          <cell r="B1866" t="str">
            <v>541449012700117868</v>
          </cell>
          <cell r="L1866" t="str">
            <v>T2A</v>
          </cell>
          <cell r="M1866">
            <v>1</v>
          </cell>
          <cell r="O1866" t="str">
            <v>T2A</v>
          </cell>
        </row>
        <row r="1867">
          <cell r="B1867" t="str">
            <v>541449012700124248</v>
          </cell>
          <cell r="L1867" t="str">
            <v>T1A</v>
          </cell>
          <cell r="M1867">
            <v>1</v>
          </cell>
          <cell r="O1867" t="str">
            <v>T1A</v>
          </cell>
        </row>
        <row r="1868">
          <cell r="B1868" t="str">
            <v>541449012700124231</v>
          </cell>
          <cell r="L1868" t="str">
            <v>T2A</v>
          </cell>
          <cell r="M1868">
            <v>1</v>
          </cell>
          <cell r="O1868" t="str">
            <v>T2A</v>
          </cell>
        </row>
        <row r="1869">
          <cell r="B1869" t="str">
            <v>541449012700124279</v>
          </cell>
          <cell r="L1869" t="str">
            <v>T2A</v>
          </cell>
          <cell r="M1869">
            <v>1</v>
          </cell>
          <cell r="O1869" t="str">
            <v>T2A</v>
          </cell>
        </row>
        <row r="1870">
          <cell r="B1870" t="str">
            <v>541449012700124453</v>
          </cell>
          <cell r="L1870" t="str">
            <v>T2A</v>
          </cell>
          <cell r="M1870">
            <v>1</v>
          </cell>
          <cell r="O1870" t="str">
            <v>T2A</v>
          </cell>
        </row>
        <row r="1871">
          <cell r="B1871" t="str">
            <v>541449012700124606</v>
          </cell>
          <cell r="L1871" t="str">
            <v>T2A</v>
          </cell>
          <cell r="M1871">
            <v>1</v>
          </cell>
          <cell r="O1871" t="str">
            <v>T2A</v>
          </cell>
        </row>
        <row r="1872">
          <cell r="B1872" t="str">
            <v>541449011000123418</v>
          </cell>
          <cell r="L1872" t="str">
            <v>T3A</v>
          </cell>
          <cell r="M1872">
            <v>1</v>
          </cell>
          <cell r="O1872" t="str">
            <v>T3A</v>
          </cell>
        </row>
        <row r="1873">
          <cell r="B1873" t="str">
            <v>541449060008150872</v>
          </cell>
          <cell r="L1873" t="str">
            <v>T2A</v>
          </cell>
          <cell r="M1873">
            <v>1</v>
          </cell>
          <cell r="O1873" t="str">
            <v>T2A</v>
          </cell>
        </row>
        <row r="1874">
          <cell r="B1874" t="str">
            <v>541449011000050240</v>
          </cell>
          <cell r="L1874" t="str">
            <v>T3A</v>
          </cell>
          <cell r="M1874">
            <v>1</v>
          </cell>
          <cell r="O1874" t="str">
            <v>T3A</v>
          </cell>
        </row>
        <row r="1875">
          <cell r="B1875" t="str">
            <v>541449012700120745</v>
          </cell>
          <cell r="L1875" t="str">
            <v>T2A</v>
          </cell>
          <cell r="M1875">
            <v>1</v>
          </cell>
          <cell r="O1875" t="str">
            <v>T2A</v>
          </cell>
        </row>
        <row r="1876">
          <cell r="B1876" t="str">
            <v>541449012700117257</v>
          </cell>
          <cell r="L1876" t="str">
            <v>T2A</v>
          </cell>
          <cell r="M1876">
            <v>1</v>
          </cell>
          <cell r="O1876" t="str">
            <v>T2A</v>
          </cell>
        </row>
        <row r="1877">
          <cell r="B1877" t="str">
            <v>541449011000050516</v>
          </cell>
          <cell r="L1877" t="str">
            <v>T3A</v>
          </cell>
          <cell r="M1877">
            <v>1</v>
          </cell>
          <cell r="O1877" t="str">
            <v>T3A</v>
          </cell>
        </row>
        <row r="1878">
          <cell r="B1878" t="str">
            <v>541449011000050066</v>
          </cell>
          <cell r="L1878" t="str">
            <v>T3A</v>
          </cell>
          <cell r="M1878">
            <v>1</v>
          </cell>
          <cell r="O1878" t="str">
            <v>T3A</v>
          </cell>
        </row>
        <row r="1879">
          <cell r="B1879" t="str">
            <v>541449012700124415</v>
          </cell>
          <cell r="L1879" t="str">
            <v>T3A</v>
          </cell>
          <cell r="M1879">
            <v>1</v>
          </cell>
          <cell r="O1879" t="str">
            <v>T3A</v>
          </cell>
        </row>
        <row r="1880">
          <cell r="B1880" t="str">
            <v>541449012700124552</v>
          </cell>
          <cell r="L1880" t="str">
            <v>T3A</v>
          </cell>
          <cell r="M1880">
            <v>1</v>
          </cell>
          <cell r="O1880" t="str">
            <v>T3A</v>
          </cell>
        </row>
        <row r="1881">
          <cell r="B1881" t="str">
            <v>541449011000050547</v>
          </cell>
          <cell r="L1881" t="str">
            <v>T3A</v>
          </cell>
          <cell r="M1881">
            <v>1</v>
          </cell>
          <cell r="O1881" t="str">
            <v>T3A</v>
          </cell>
        </row>
        <row r="1882">
          <cell r="B1882" t="str">
            <v>541449012700134209</v>
          </cell>
          <cell r="L1882" t="str">
            <v>T2A</v>
          </cell>
          <cell r="M1882">
            <v>1</v>
          </cell>
          <cell r="O1882" t="str">
            <v>T2A</v>
          </cell>
        </row>
        <row r="1883">
          <cell r="B1883" t="str">
            <v>541449012700134223</v>
          </cell>
          <cell r="L1883" t="str">
            <v>T2A</v>
          </cell>
          <cell r="M1883">
            <v>1</v>
          </cell>
          <cell r="O1883" t="str">
            <v>T2A</v>
          </cell>
        </row>
        <row r="1884">
          <cell r="B1884" t="str">
            <v>541449012700134216</v>
          </cell>
          <cell r="L1884" t="str">
            <v>T1A</v>
          </cell>
          <cell r="M1884">
            <v>1</v>
          </cell>
          <cell r="O1884" t="str">
            <v>T1A</v>
          </cell>
        </row>
        <row r="1885">
          <cell r="B1885" t="str">
            <v>541449012700124262</v>
          </cell>
          <cell r="L1885" t="str">
            <v>T3A</v>
          </cell>
          <cell r="M1885">
            <v>1</v>
          </cell>
          <cell r="O1885" t="str">
            <v>T3A</v>
          </cell>
        </row>
        <row r="1886">
          <cell r="B1886" t="str">
            <v>541449020713036649</v>
          </cell>
          <cell r="L1886" t="str">
            <v>T1A</v>
          </cell>
          <cell r="M1886">
            <v>1</v>
          </cell>
          <cell r="O1886" t="str">
            <v>T2A</v>
          </cell>
        </row>
        <row r="1887">
          <cell r="B1887" t="str">
            <v>541449012700118322</v>
          </cell>
          <cell r="L1887" t="str">
            <v>T3A</v>
          </cell>
          <cell r="M1887">
            <v>1</v>
          </cell>
          <cell r="O1887" t="str">
            <v>T3A</v>
          </cell>
        </row>
        <row r="1888">
          <cell r="B1888" t="str">
            <v>541449012000003113</v>
          </cell>
          <cell r="L1888" t="str">
            <v>T1A</v>
          </cell>
          <cell r="M1888">
            <v>1</v>
          </cell>
          <cell r="O1888" t="str">
            <v>T3A</v>
          </cell>
        </row>
        <row r="1889">
          <cell r="B1889" t="str">
            <v>541449012700234176</v>
          </cell>
          <cell r="L1889" t="str">
            <v>T2A</v>
          </cell>
          <cell r="M1889">
            <v>1</v>
          </cell>
          <cell r="O1889" t="str">
            <v>T2A</v>
          </cell>
        </row>
        <row r="1890">
          <cell r="B1890" t="str">
            <v>541449012700090994</v>
          </cell>
          <cell r="L1890" t="str">
            <v>T1A</v>
          </cell>
          <cell r="M1890">
            <v>1</v>
          </cell>
          <cell r="O1890" t="str">
            <v>T1A</v>
          </cell>
        </row>
        <row r="1891">
          <cell r="B1891" t="str">
            <v>541449011000123630</v>
          </cell>
          <cell r="L1891" t="str">
            <v>T3A</v>
          </cell>
          <cell r="M1891">
            <v>1</v>
          </cell>
          <cell r="O1891" t="str">
            <v>T3A</v>
          </cell>
        </row>
        <row r="1892">
          <cell r="B1892" t="str">
            <v>541449011000152227</v>
          </cell>
          <cell r="L1892" t="str">
            <v>T2A</v>
          </cell>
          <cell r="M1892">
            <v>1</v>
          </cell>
          <cell r="O1892" t="str">
            <v>T3A</v>
          </cell>
        </row>
        <row r="1893">
          <cell r="B1893" t="str">
            <v>541449011000050196</v>
          </cell>
          <cell r="L1893" t="str">
            <v>T3A</v>
          </cell>
          <cell r="M1893">
            <v>1</v>
          </cell>
          <cell r="O1893" t="str">
            <v>T3A</v>
          </cell>
        </row>
        <row r="1894">
          <cell r="B1894" t="str">
            <v>541449012700247510</v>
          </cell>
          <cell r="L1894" t="str">
            <v>T1A</v>
          </cell>
          <cell r="M1894">
            <v>1</v>
          </cell>
          <cell r="O1894" t="str">
            <v>T2A</v>
          </cell>
        </row>
        <row r="1895">
          <cell r="B1895" t="str">
            <v>541449020704498142</v>
          </cell>
          <cell r="L1895" t="str">
            <v>T2A</v>
          </cell>
          <cell r="M1895">
            <v>1</v>
          </cell>
          <cell r="O1895" t="str">
            <v>T2A</v>
          </cell>
        </row>
        <row r="1896">
          <cell r="B1896" t="str">
            <v>541449020704492898</v>
          </cell>
          <cell r="L1896" t="str">
            <v>T3A</v>
          </cell>
          <cell r="M1896">
            <v>1</v>
          </cell>
          <cell r="O1896" t="str">
            <v>T3A</v>
          </cell>
        </row>
        <row r="1897">
          <cell r="B1897" t="str">
            <v>541449020704495530</v>
          </cell>
          <cell r="L1897" t="str">
            <v>T1A</v>
          </cell>
          <cell r="M1897">
            <v>1</v>
          </cell>
          <cell r="O1897" t="str">
            <v>T1A</v>
          </cell>
        </row>
        <row r="1898">
          <cell r="B1898" t="str">
            <v>541449020704501699</v>
          </cell>
          <cell r="L1898" t="str">
            <v>T1A</v>
          </cell>
          <cell r="M1898">
            <v>1</v>
          </cell>
          <cell r="O1898" t="str">
            <v>T1A</v>
          </cell>
        </row>
        <row r="1899">
          <cell r="B1899" t="str">
            <v>541449060005061201</v>
          </cell>
          <cell r="L1899" t="str">
            <v>T1A</v>
          </cell>
          <cell r="M1899">
            <v>1</v>
          </cell>
          <cell r="O1899" t="str">
            <v>T1A</v>
          </cell>
        </row>
        <row r="1900">
          <cell r="B1900" t="str">
            <v>541449060005061218</v>
          </cell>
          <cell r="L1900" t="str">
            <v>T1A</v>
          </cell>
          <cell r="M1900">
            <v>1</v>
          </cell>
          <cell r="O1900" t="str">
            <v>T1A</v>
          </cell>
        </row>
        <row r="1901">
          <cell r="B1901" t="str">
            <v>541449020704460095</v>
          </cell>
          <cell r="L1901" t="str">
            <v>T1A</v>
          </cell>
          <cell r="M1901">
            <v>1</v>
          </cell>
          <cell r="O1901" t="str">
            <v>T1A</v>
          </cell>
        </row>
        <row r="1902">
          <cell r="B1902" t="str">
            <v>541449020704460057</v>
          </cell>
          <cell r="L1902" t="str">
            <v>T1A</v>
          </cell>
          <cell r="M1902">
            <v>1</v>
          </cell>
          <cell r="O1902" t="str">
            <v>T1A</v>
          </cell>
        </row>
        <row r="1903">
          <cell r="B1903" t="str">
            <v>541449012700211795</v>
          </cell>
          <cell r="L1903" t="str">
            <v>T2A</v>
          </cell>
          <cell r="M1903">
            <v>1</v>
          </cell>
          <cell r="O1903" t="str">
            <v>T2A</v>
          </cell>
        </row>
        <row r="1904">
          <cell r="B1904" t="str">
            <v>541449020704501934</v>
          </cell>
          <cell r="L1904" t="str">
            <v>T1A</v>
          </cell>
          <cell r="M1904">
            <v>1</v>
          </cell>
          <cell r="O1904" t="str">
            <v>T1A</v>
          </cell>
        </row>
        <row r="1905">
          <cell r="B1905" t="str">
            <v>541449020704501910</v>
          </cell>
          <cell r="L1905" t="str">
            <v>T1A</v>
          </cell>
          <cell r="M1905">
            <v>1</v>
          </cell>
          <cell r="O1905" t="str">
            <v>T1A</v>
          </cell>
        </row>
        <row r="1906">
          <cell r="B1906" t="str">
            <v>541449020714321508</v>
          </cell>
          <cell r="L1906" t="str">
            <v>T1A</v>
          </cell>
          <cell r="M1906">
            <v>1</v>
          </cell>
          <cell r="O1906" t="str">
            <v>T1A</v>
          </cell>
        </row>
        <row r="1907">
          <cell r="B1907" t="str">
            <v>541449020704460002</v>
          </cell>
          <cell r="L1907" t="str">
            <v>T1A</v>
          </cell>
          <cell r="M1907">
            <v>1</v>
          </cell>
          <cell r="O1907" t="str">
            <v>T1A</v>
          </cell>
        </row>
        <row r="1908">
          <cell r="B1908" t="str">
            <v>541449020715616726</v>
          </cell>
          <cell r="L1908" t="str">
            <v>T1A</v>
          </cell>
          <cell r="M1908">
            <v>1</v>
          </cell>
          <cell r="O1908" t="str">
            <v>T1A</v>
          </cell>
        </row>
        <row r="1909">
          <cell r="B1909" t="str">
            <v>541449020704459945</v>
          </cell>
          <cell r="L1909" t="str">
            <v>T1A</v>
          </cell>
          <cell r="M1909">
            <v>1</v>
          </cell>
          <cell r="O1909" t="str">
            <v>T1A</v>
          </cell>
        </row>
        <row r="1910">
          <cell r="B1910" t="str">
            <v>541449020704459969</v>
          </cell>
          <cell r="L1910" t="str">
            <v>T1A</v>
          </cell>
          <cell r="M1910">
            <v>1</v>
          </cell>
          <cell r="O1910" t="str">
            <v>T1A</v>
          </cell>
        </row>
        <row r="1911">
          <cell r="B1911" t="str">
            <v>541449012700134872</v>
          </cell>
          <cell r="L1911" t="str">
            <v>T1A</v>
          </cell>
          <cell r="M1911">
            <v>1</v>
          </cell>
          <cell r="O1911" t="str">
            <v>T1A</v>
          </cell>
        </row>
        <row r="1912">
          <cell r="B1912" t="str">
            <v>541449060009346472</v>
          </cell>
          <cell r="L1912" t="str">
            <v>T1A</v>
          </cell>
          <cell r="M1912">
            <v>1</v>
          </cell>
          <cell r="O1912" t="str">
            <v>T1A</v>
          </cell>
        </row>
        <row r="1913">
          <cell r="B1913" t="str">
            <v>541449012700250015</v>
          </cell>
          <cell r="L1913" t="str">
            <v>T2A</v>
          </cell>
          <cell r="M1913">
            <v>1</v>
          </cell>
          <cell r="O1913" t="str">
            <v>T2A</v>
          </cell>
        </row>
        <row r="1914">
          <cell r="B1914" t="str">
            <v>541449012700132311</v>
          </cell>
          <cell r="L1914" t="str">
            <v>T1A</v>
          </cell>
          <cell r="M1914">
            <v>1</v>
          </cell>
          <cell r="O1914" t="str">
            <v>T1A</v>
          </cell>
        </row>
        <row r="1915">
          <cell r="B1915" t="str">
            <v>541449012700132328</v>
          </cell>
          <cell r="L1915" t="str">
            <v>T1A</v>
          </cell>
          <cell r="M1915">
            <v>1</v>
          </cell>
          <cell r="O1915" t="str">
            <v>T1A</v>
          </cell>
        </row>
        <row r="1916">
          <cell r="B1916" t="str">
            <v>541449060007622271</v>
          </cell>
          <cell r="L1916" t="str">
            <v>T1A</v>
          </cell>
          <cell r="M1916">
            <v>1</v>
          </cell>
          <cell r="O1916" t="str">
            <v>T2A</v>
          </cell>
        </row>
        <row r="1917">
          <cell r="B1917" t="str">
            <v>541449060007622295</v>
          </cell>
          <cell r="L1917" t="str">
            <v>T1A</v>
          </cell>
          <cell r="M1917">
            <v>1</v>
          </cell>
          <cell r="O1917" t="str">
            <v>T4B</v>
          </cell>
        </row>
        <row r="1918">
          <cell r="B1918" t="str">
            <v>541449060007622288</v>
          </cell>
          <cell r="L1918" t="str">
            <v>T1A</v>
          </cell>
          <cell r="M1918">
            <v>1</v>
          </cell>
          <cell r="O1918" t="str">
            <v>T4B</v>
          </cell>
        </row>
        <row r="1919">
          <cell r="B1919" t="str">
            <v>541449060005786302</v>
          </cell>
          <cell r="L1919" t="str">
            <v>T2A</v>
          </cell>
          <cell r="M1919">
            <v>1</v>
          </cell>
          <cell r="O1919" t="str">
            <v>T2A</v>
          </cell>
        </row>
        <row r="1920">
          <cell r="B1920" t="str">
            <v>541449060005786326</v>
          </cell>
          <cell r="L1920" t="str">
            <v>T3A</v>
          </cell>
          <cell r="M1920">
            <v>1</v>
          </cell>
          <cell r="O1920" t="str">
            <v>T2A</v>
          </cell>
        </row>
        <row r="1921">
          <cell r="B1921" t="str">
            <v>541449060005902245</v>
          </cell>
          <cell r="L1921" t="str">
            <v>T2A</v>
          </cell>
          <cell r="M1921">
            <v>1</v>
          </cell>
          <cell r="O1921" t="str">
            <v>T2A</v>
          </cell>
        </row>
        <row r="1922">
          <cell r="B1922" t="str">
            <v>541449060007647021</v>
          </cell>
          <cell r="L1922" t="str">
            <v>T2A</v>
          </cell>
          <cell r="M1922">
            <v>1</v>
          </cell>
          <cell r="O1922" t="str">
            <v>T2A</v>
          </cell>
        </row>
        <row r="1923">
          <cell r="B1923" t="str">
            <v>541449020715353393</v>
          </cell>
          <cell r="L1923" t="str">
            <v>T2A</v>
          </cell>
          <cell r="M1923">
            <v>1</v>
          </cell>
          <cell r="O1923" t="str">
            <v>T2A</v>
          </cell>
        </row>
        <row r="1924">
          <cell r="B1924" t="str">
            <v xml:space="preserve">541449012700176773 </v>
          </cell>
          <cell r="L1924" t="str">
            <v>T3A</v>
          </cell>
          <cell r="M1924">
            <v>1</v>
          </cell>
          <cell r="O1924" t="str">
            <v>T3A</v>
          </cell>
        </row>
        <row r="1925">
          <cell r="B1925" t="str">
            <v>541449012700146417</v>
          </cell>
          <cell r="L1925" t="str">
            <v>T3A</v>
          </cell>
          <cell r="M1925">
            <v>1</v>
          </cell>
          <cell r="O1925" t="str">
            <v>T3A</v>
          </cell>
        </row>
        <row r="1926">
          <cell r="B1926" t="str">
            <v>541449012700194821</v>
          </cell>
          <cell r="L1926" t="str">
            <v>T2A</v>
          </cell>
          <cell r="M1926">
            <v>1</v>
          </cell>
          <cell r="O1926" t="str">
            <v>T2A</v>
          </cell>
        </row>
        <row r="1927">
          <cell r="B1927" t="str">
            <v>541449012700154733</v>
          </cell>
          <cell r="L1927" t="str">
            <v>T3A</v>
          </cell>
          <cell r="M1927">
            <v>1</v>
          </cell>
          <cell r="O1927" t="str">
            <v>T2A</v>
          </cell>
        </row>
        <row r="1928">
          <cell r="B1928" t="str">
            <v>541449020715454991</v>
          </cell>
          <cell r="L1928" t="str">
            <v>T2A</v>
          </cell>
          <cell r="M1928">
            <v>1</v>
          </cell>
          <cell r="O1928" t="str">
            <v>T2A</v>
          </cell>
        </row>
        <row r="1929">
          <cell r="B1929" t="str">
            <v>541449012700249521</v>
          </cell>
          <cell r="L1929" t="str">
            <v>T3A</v>
          </cell>
          <cell r="M1929">
            <v>1</v>
          </cell>
          <cell r="O1929" t="str">
            <v>T3A</v>
          </cell>
        </row>
        <row r="1930">
          <cell r="B1930" t="str">
            <v>541449012700249866</v>
          </cell>
          <cell r="L1930" t="str">
            <v>T3A</v>
          </cell>
          <cell r="M1930">
            <v>1</v>
          </cell>
          <cell r="O1930" t="str">
            <v>T3A</v>
          </cell>
        </row>
        <row r="1931">
          <cell r="B1931" t="str">
            <v>541449012700228458</v>
          </cell>
          <cell r="L1931" t="str">
            <v>T2A</v>
          </cell>
          <cell r="M1931">
            <v>1</v>
          </cell>
          <cell r="O1931" t="str">
            <v>T2A</v>
          </cell>
        </row>
        <row r="1932">
          <cell r="B1932" t="str">
            <v>541449012700228465</v>
          </cell>
          <cell r="L1932" t="str">
            <v>T3A</v>
          </cell>
          <cell r="M1932">
            <v>1</v>
          </cell>
          <cell r="O1932" t="str">
            <v>T3A</v>
          </cell>
        </row>
        <row r="1933">
          <cell r="B1933" t="str">
            <v>541449012700250169</v>
          </cell>
          <cell r="L1933" t="str">
            <v>T3A</v>
          </cell>
          <cell r="M1933">
            <v>1</v>
          </cell>
          <cell r="O1933" t="str">
            <v>T3A</v>
          </cell>
        </row>
        <row r="1934">
          <cell r="B1934" t="str">
            <v>541449011000055801</v>
          </cell>
          <cell r="L1934" t="str">
            <v>T3A</v>
          </cell>
          <cell r="M1934">
            <v>1</v>
          </cell>
          <cell r="O1934" t="str">
            <v>T3A</v>
          </cell>
        </row>
        <row r="1935">
          <cell r="B1935" t="str">
            <v>541449011000055771</v>
          </cell>
          <cell r="L1935" t="str">
            <v>T3A</v>
          </cell>
          <cell r="M1935">
            <v>1</v>
          </cell>
          <cell r="O1935" t="str">
            <v>T3A</v>
          </cell>
        </row>
        <row r="1936">
          <cell r="B1936" t="str">
            <v>541449011000055788</v>
          </cell>
          <cell r="L1936" t="str">
            <v>T3A</v>
          </cell>
          <cell r="M1936">
            <v>1</v>
          </cell>
          <cell r="O1936" t="str">
            <v>T3A</v>
          </cell>
        </row>
        <row r="1937">
          <cell r="B1937" t="str">
            <v>541449011000055795</v>
          </cell>
          <cell r="L1937" t="str">
            <v>T3A</v>
          </cell>
          <cell r="M1937">
            <v>1</v>
          </cell>
          <cell r="O1937" t="str">
            <v>T3A</v>
          </cell>
        </row>
        <row r="1938">
          <cell r="B1938" t="str">
            <v>541449011000055931</v>
          </cell>
          <cell r="L1938" t="str">
            <v>T4B</v>
          </cell>
          <cell r="M1938">
            <v>1</v>
          </cell>
          <cell r="O1938" t="str">
            <v>T4B</v>
          </cell>
        </row>
        <row r="1939">
          <cell r="B1939" t="str">
            <v>541449011000056655</v>
          </cell>
          <cell r="L1939" t="str">
            <v>T1A</v>
          </cell>
          <cell r="M1939">
            <v>1</v>
          </cell>
          <cell r="O1939" t="str">
            <v>T1A</v>
          </cell>
        </row>
        <row r="1940">
          <cell r="B1940" t="str">
            <v>541449011000056815</v>
          </cell>
          <cell r="L1940" t="str">
            <v>T3A</v>
          </cell>
          <cell r="M1940">
            <v>1</v>
          </cell>
          <cell r="O1940" t="str">
            <v>T3A</v>
          </cell>
        </row>
        <row r="1941">
          <cell r="B1941" t="str">
            <v>541449011000056006</v>
          </cell>
          <cell r="L1941" t="str">
            <v>T3A</v>
          </cell>
          <cell r="M1941">
            <v>1</v>
          </cell>
          <cell r="O1941" t="str">
            <v>T3A</v>
          </cell>
        </row>
        <row r="1942">
          <cell r="B1942" t="str">
            <v>541449011000056044</v>
          </cell>
          <cell r="L1942" t="str">
            <v>T3A</v>
          </cell>
          <cell r="M1942">
            <v>1</v>
          </cell>
          <cell r="O1942" t="str">
            <v>T3A</v>
          </cell>
        </row>
        <row r="1943">
          <cell r="B1943" t="str">
            <v>541449011000056075</v>
          </cell>
          <cell r="L1943" t="str">
            <v>T3A</v>
          </cell>
          <cell r="M1943">
            <v>1</v>
          </cell>
          <cell r="O1943" t="str">
            <v>T3A</v>
          </cell>
        </row>
        <row r="1944">
          <cell r="B1944" t="str">
            <v>541449011000056099</v>
          </cell>
          <cell r="L1944" t="str">
            <v>T3A</v>
          </cell>
          <cell r="M1944">
            <v>1</v>
          </cell>
          <cell r="O1944" t="str">
            <v>T3A</v>
          </cell>
        </row>
        <row r="1945">
          <cell r="B1945" t="str">
            <v>541449011000056327</v>
          </cell>
          <cell r="L1945" t="str">
            <v>T3A</v>
          </cell>
          <cell r="M1945">
            <v>1</v>
          </cell>
          <cell r="O1945" t="str">
            <v>T3A</v>
          </cell>
        </row>
        <row r="1946">
          <cell r="B1946" t="str">
            <v>541449011000056341</v>
          </cell>
          <cell r="L1946" t="str">
            <v>T3A</v>
          </cell>
          <cell r="M1946">
            <v>1</v>
          </cell>
          <cell r="O1946" t="str">
            <v>T3A</v>
          </cell>
        </row>
        <row r="1947">
          <cell r="B1947" t="str">
            <v>541449011000056396</v>
          </cell>
          <cell r="L1947" t="str">
            <v>T3A</v>
          </cell>
          <cell r="M1947">
            <v>1</v>
          </cell>
          <cell r="O1947" t="str">
            <v>T3A</v>
          </cell>
        </row>
        <row r="1948">
          <cell r="B1948" t="str">
            <v>541449011000056457</v>
          </cell>
          <cell r="L1948" t="str">
            <v>T3A</v>
          </cell>
          <cell r="M1948">
            <v>1</v>
          </cell>
          <cell r="O1948" t="str">
            <v>T3A</v>
          </cell>
        </row>
        <row r="1949">
          <cell r="B1949" t="str">
            <v>541449011000056464</v>
          </cell>
          <cell r="L1949" t="str">
            <v>T3A</v>
          </cell>
          <cell r="M1949">
            <v>1</v>
          </cell>
          <cell r="O1949" t="str">
            <v>T3A</v>
          </cell>
        </row>
        <row r="1950">
          <cell r="B1950" t="str">
            <v>541449011000056471</v>
          </cell>
          <cell r="L1950" t="str">
            <v>T3A</v>
          </cell>
          <cell r="M1950">
            <v>1</v>
          </cell>
          <cell r="O1950" t="str">
            <v>T2A</v>
          </cell>
        </row>
        <row r="1951">
          <cell r="B1951" t="str">
            <v>541449011000056495</v>
          </cell>
          <cell r="L1951" t="str">
            <v>T2A</v>
          </cell>
          <cell r="M1951">
            <v>1</v>
          </cell>
          <cell r="O1951" t="str">
            <v>T2A</v>
          </cell>
        </row>
        <row r="1952">
          <cell r="B1952" t="str">
            <v>541449011000056518</v>
          </cell>
          <cell r="L1952" t="str">
            <v>T3A</v>
          </cell>
          <cell r="M1952">
            <v>1</v>
          </cell>
          <cell r="O1952" t="str">
            <v>T3A</v>
          </cell>
        </row>
        <row r="1953">
          <cell r="B1953" t="str">
            <v>541449011000056563</v>
          </cell>
          <cell r="L1953" t="str">
            <v>T3A</v>
          </cell>
          <cell r="M1953">
            <v>1</v>
          </cell>
          <cell r="O1953" t="str">
            <v>T3A</v>
          </cell>
        </row>
        <row r="1954">
          <cell r="B1954" t="str">
            <v>541449011000056587</v>
          </cell>
          <cell r="L1954" t="str">
            <v>T3A</v>
          </cell>
          <cell r="M1954">
            <v>1</v>
          </cell>
          <cell r="O1954" t="str">
            <v>T3A</v>
          </cell>
        </row>
        <row r="1955">
          <cell r="B1955" t="str">
            <v>541449011000056631</v>
          </cell>
          <cell r="L1955" t="str">
            <v>T3A</v>
          </cell>
          <cell r="M1955">
            <v>1</v>
          </cell>
          <cell r="O1955" t="str">
            <v>T3A</v>
          </cell>
        </row>
        <row r="1956">
          <cell r="B1956" t="str">
            <v>541449011000056730</v>
          </cell>
          <cell r="L1956" t="str">
            <v>T3A</v>
          </cell>
          <cell r="M1956">
            <v>1</v>
          </cell>
          <cell r="O1956" t="str">
            <v>T3A</v>
          </cell>
        </row>
        <row r="1957">
          <cell r="B1957" t="str">
            <v>541449011000057331</v>
          </cell>
          <cell r="L1957" t="str">
            <v>T3A</v>
          </cell>
          <cell r="M1957">
            <v>1</v>
          </cell>
          <cell r="O1957" t="str">
            <v>T3A</v>
          </cell>
        </row>
        <row r="1958">
          <cell r="B1958" t="str">
            <v>541449011000057416</v>
          </cell>
          <cell r="L1958" t="str">
            <v>T3A</v>
          </cell>
          <cell r="M1958">
            <v>1</v>
          </cell>
          <cell r="O1958" t="str">
            <v>T3A</v>
          </cell>
        </row>
        <row r="1959">
          <cell r="B1959" t="str">
            <v>541449011000057171</v>
          </cell>
          <cell r="L1959" t="str">
            <v>T3A</v>
          </cell>
          <cell r="M1959">
            <v>1</v>
          </cell>
          <cell r="O1959" t="str">
            <v>T3A</v>
          </cell>
        </row>
        <row r="1960">
          <cell r="B1960" t="str">
            <v>541449011000057195</v>
          </cell>
          <cell r="L1960" t="str">
            <v>T3A</v>
          </cell>
          <cell r="M1960">
            <v>1</v>
          </cell>
          <cell r="O1960" t="str">
            <v>T3A</v>
          </cell>
        </row>
        <row r="1961">
          <cell r="B1961" t="str">
            <v>541449011000057454</v>
          </cell>
          <cell r="L1961" t="str">
            <v>T2A</v>
          </cell>
          <cell r="M1961">
            <v>1</v>
          </cell>
          <cell r="O1961" t="str">
            <v>T2A</v>
          </cell>
        </row>
        <row r="1962">
          <cell r="B1962" t="str">
            <v>541449011000128024</v>
          </cell>
          <cell r="L1962" t="str">
            <v>T3A</v>
          </cell>
          <cell r="M1962">
            <v>1</v>
          </cell>
          <cell r="O1962" t="str">
            <v>T3A</v>
          </cell>
        </row>
        <row r="1963">
          <cell r="B1963" t="str">
            <v>541449011000128574</v>
          </cell>
          <cell r="L1963" t="str">
            <v>T2A</v>
          </cell>
          <cell r="M1963">
            <v>1</v>
          </cell>
          <cell r="O1963" t="str">
            <v>T3A</v>
          </cell>
        </row>
        <row r="1964">
          <cell r="B1964" t="str">
            <v>541449011000128185</v>
          </cell>
          <cell r="L1964" t="str">
            <v>T3A</v>
          </cell>
          <cell r="M1964">
            <v>1</v>
          </cell>
          <cell r="O1964" t="str">
            <v>T3A</v>
          </cell>
        </row>
        <row r="1965">
          <cell r="B1965" t="str">
            <v>541449011000128512</v>
          </cell>
          <cell r="L1965" t="str">
            <v>T3A</v>
          </cell>
          <cell r="M1965">
            <v>1</v>
          </cell>
          <cell r="O1965" t="str">
            <v>T3A</v>
          </cell>
        </row>
        <row r="1966">
          <cell r="B1966" t="str">
            <v>541449011000155006</v>
          </cell>
          <cell r="L1966" t="str">
            <v>T2A</v>
          </cell>
          <cell r="M1966">
            <v>1</v>
          </cell>
          <cell r="O1966" t="str">
            <v>T2A</v>
          </cell>
        </row>
        <row r="1967">
          <cell r="B1967" t="str">
            <v>541449012000001669</v>
          </cell>
          <cell r="L1967" t="str">
            <v>T3A</v>
          </cell>
          <cell r="M1967">
            <v>1</v>
          </cell>
          <cell r="O1967" t="str">
            <v>T3A</v>
          </cell>
        </row>
        <row r="1968">
          <cell r="B1968" t="str">
            <v>541449012000001683</v>
          </cell>
          <cell r="L1968" t="str">
            <v>T2A</v>
          </cell>
          <cell r="M1968">
            <v>1</v>
          </cell>
          <cell r="O1968" t="str">
            <v>T2A</v>
          </cell>
        </row>
        <row r="1969">
          <cell r="B1969" t="str">
            <v>541449012000001706</v>
          </cell>
          <cell r="L1969" t="str">
            <v>T3A</v>
          </cell>
          <cell r="M1969">
            <v>1</v>
          </cell>
          <cell r="O1969" t="str">
            <v>T3A</v>
          </cell>
        </row>
        <row r="1970">
          <cell r="B1970" t="str">
            <v>541449012000001713</v>
          </cell>
          <cell r="L1970" t="str">
            <v>T3A</v>
          </cell>
          <cell r="M1970">
            <v>1</v>
          </cell>
          <cell r="O1970" t="str">
            <v>T3A</v>
          </cell>
        </row>
        <row r="1971">
          <cell r="B1971" t="str">
            <v>541449012000003533</v>
          </cell>
          <cell r="L1971" t="str">
            <v>T3A</v>
          </cell>
          <cell r="M1971">
            <v>1</v>
          </cell>
          <cell r="O1971" t="str">
            <v>T3A</v>
          </cell>
        </row>
        <row r="1972">
          <cell r="B1972" t="str">
            <v>541449012000004028</v>
          </cell>
          <cell r="L1972" t="str">
            <v>T3A</v>
          </cell>
          <cell r="M1972">
            <v>1</v>
          </cell>
          <cell r="O1972" t="str">
            <v>T3A</v>
          </cell>
        </row>
        <row r="1973">
          <cell r="B1973" t="str">
            <v>541449012700113556</v>
          </cell>
          <cell r="L1973" t="str">
            <v>T2A</v>
          </cell>
          <cell r="M1973">
            <v>1</v>
          </cell>
          <cell r="O1973" t="str">
            <v>T2A</v>
          </cell>
        </row>
        <row r="1974">
          <cell r="B1974" t="str">
            <v>541449012700114720</v>
          </cell>
          <cell r="L1974" t="str">
            <v>T3A</v>
          </cell>
          <cell r="M1974">
            <v>1</v>
          </cell>
          <cell r="O1974" t="str">
            <v>T3A</v>
          </cell>
        </row>
        <row r="1975">
          <cell r="B1975" t="str">
            <v>541449012700117400</v>
          </cell>
          <cell r="L1975" t="str">
            <v>T2A</v>
          </cell>
          <cell r="M1975">
            <v>1</v>
          </cell>
          <cell r="O1975" t="str">
            <v>T2A</v>
          </cell>
        </row>
        <row r="1976">
          <cell r="B1976" t="str">
            <v>541449012700121445</v>
          </cell>
          <cell r="L1976" t="str">
            <v>T2A</v>
          </cell>
          <cell r="M1976">
            <v>1</v>
          </cell>
          <cell r="O1976" t="str">
            <v>T2A</v>
          </cell>
        </row>
        <row r="1977">
          <cell r="B1977" t="str">
            <v>541449012700121469</v>
          </cell>
          <cell r="L1977" t="str">
            <v>T2A</v>
          </cell>
          <cell r="M1977">
            <v>1</v>
          </cell>
          <cell r="O1977" t="str">
            <v>T2A</v>
          </cell>
        </row>
        <row r="1978">
          <cell r="B1978" t="str">
            <v>541449012700121506</v>
          </cell>
          <cell r="L1978" t="str">
            <v>T2A</v>
          </cell>
          <cell r="M1978">
            <v>1</v>
          </cell>
          <cell r="O1978" t="str">
            <v>T2A</v>
          </cell>
        </row>
        <row r="1979">
          <cell r="B1979" t="str">
            <v>541449012700121544</v>
          </cell>
          <cell r="L1979" t="str">
            <v>T2A</v>
          </cell>
          <cell r="M1979">
            <v>1</v>
          </cell>
          <cell r="O1979" t="str">
            <v>T2A</v>
          </cell>
        </row>
        <row r="1980">
          <cell r="B1980" t="str">
            <v>541449012700121568</v>
          </cell>
          <cell r="L1980" t="str">
            <v>T3A</v>
          </cell>
          <cell r="M1980">
            <v>1</v>
          </cell>
          <cell r="O1980" t="str">
            <v>T2A</v>
          </cell>
        </row>
        <row r="1981">
          <cell r="B1981" t="str">
            <v>541449012700121612</v>
          </cell>
          <cell r="L1981" t="str">
            <v>T2A</v>
          </cell>
          <cell r="M1981">
            <v>1</v>
          </cell>
          <cell r="O1981" t="str">
            <v>T2A</v>
          </cell>
        </row>
        <row r="1982">
          <cell r="B1982" t="str">
            <v>541449012700121650</v>
          </cell>
          <cell r="L1982" t="str">
            <v>T1A</v>
          </cell>
          <cell r="M1982">
            <v>1</v>
          </cell>
          <cell r="O1982" t="str">
            <v>T1A</v>
          </cell>
        </row>
        <row r="1983">
          <cell r="B1983" t="str">
            <v>541449012700121674</v>
          </cell>
          <cell r="L1983" t="str">
            <v>T3A</v>
          </cell>
          <cell r="M1983">
            <v>1</v>
          </cell>
          <cell r="O1983" t="str">
            <v>T3A</v>
          </cell>
        </row>
        <row r="1984">
          <cell r="B1984" t="str">
            <v>541449012700121681</v>
          </cell>
          <cell r="L1984" t="str">
            <v>T2A</v>
          </cell>
          <cell r="M1984">
            <v>1</v>
          </cell>
          <cell r="O1984" t="str">
            <v>T2A</v>
          </cell>
        </row>
        <row r="1985">
          <cell r="B1985" t="str">
            <v>541449012700121711</v>
          </cell>
          <cell r="L1985" t="str">
            <v>T2A</v>
          </cell>
          <cell r="M1985">
            <v>1</v>
          </cell>
          <cell r="O1985" t="str">
            <v>T2A</v>
          </cell>
        </row>
        <row r="1986">
          <cell r="B1986" t="str">
            <v>541449012700121735</v>
          </cell>
          <cell r="L1986" t="str">
            <v>T2A</v>
          </cell>
          <cell r="M1986">
            <v>1</v>
          </cell>
          <cell r="O1986" t="str">
            <v>T2A</v>
          </cell>
        </row>
        <row r="1987">
          <cell r="B1987" t="str">
            <v>541449012700121742</v>
          </cell>
          <cell r="L1987" t="str">
            <v>T2A</v>
          </cell>
          <cell r="M1987">
            <v>1</v>
          </cell>
          <cell r="O1987" t="str">
            <v>T2A</v>
          </cell>
        </row>
        <row r="1988">
          <cell r="B1988" t="str">
            <v>541449012700121773</v>
          </cell>
          <cell r="L1988" t="str">
            <v>T2A</v>
          </cell>
          <cell r="M1988">
            <v>1</v>
          </cell>
          <cell r="O1988" t="str">
            <v>T2A</v>
          </cell>
        </row>
        <row r="1989">
          <cell r="B1989" t="str">
            <v>541449012700121797</v>
          </cell>
          <cell r="L1989" t="str">
            <v>T3A</v>
          </cell>
          <cell r="M1989">
            <v>1</v>
          </cell>
          <cell r="O1989" t="str">
            <v>T3A</v>
          </cell>
        </row>
        <row r="1990">
          <cell r="B1990" t="str">
            <v>541449012700121810</v>
          </cell>
          <cell r="L1990" t="str">
            <v>T2A</v>
          </cell>
          <cell r="M1990">
            <v>1</v>
          </cell>
          <cell r="O1990" t="str">
            <v>T2A</v>
          </cell>
        </row>
        <row r="1991">
          <cell r="B1991" t="str">
            <v>541449012700121827</v>
          </cell>
          <cell r="L1991" t="str">
            <v>T2A</v>
          </cell>
          <cell r="M1991">
            <v>1</v>
          </cell>
          <cell r="O1991" t="str">
            <v>T2A</v>
          </cell>
        </row>
        <row r="1992">
          <cell r="B1992" t="str">
            <v>541449012700121834</v>
          </cell>
          <cell r="L1992" t="str">
            <v>T2A</v>
          </cell>
          <cell r="M1992">
            <v>1</v>
          </cell>
          <cell r="O1992" t="str">
            <v>T2A</v>
          </cell>
        </row>
        <row r="1993">
          <cell r="B1993" t="str">
            <v>541449012700121841</v>
          </cell>
          <cell r="L1993" t="str">
            <v>T3A</v>
          </cell>
          <cell r="M1993">
            <v>1</v>
          </cell>
          <cell r="O1993" t="str">
            <v>T3A</v>
          </cell>
        </row>
        <row r="1994">
          <cell r="B1994" t="str">
            <v>541449012700121858</v>
          </cell>
          <cell r="L1994" t="str">
            <v>T2A</v>
          </cell>
          <cell r="M1994">
            <v>1</v>
          </cell>
          <cell r="O1994" t="str">
            <v>T2A</v>
          </cell>
        </row>
        <row r="1995">
          <cell r="B1995" t="str">
            <v>541449012700121926</v>
          </cell>
          <cell r="L1995" t="str">
            <v>T2A</v>
          </cell>
          <cell r="M1995">
            <v>1</v>
          </cell>
          <cell r="O1995" t="str">
            <v>T2A</v>
          </cell>
        </row>
        <row r="1996">
          <cell r="B1996" t="str">
            <v>541449012700121971</v>
          </cell>
          <cell r="L1996" t="str">
            <v>T2A</v>
          </cell>
          <cell r="M1996">
            <v>1</v>
          </cell>
          <cell r="O1996" t="str">
            <v>T2A</v>
          </cell>
        </row>
        <row r="1997">
          <cell r="B1997" t="str">
            <v>541449012700121988</v>
          </cell>
          <cell r="L1997" t="str">
            <v>T2A</v>
          </cell>
          <cell r="M1997">
            <v>1</v>
          </cell>
          <cell r="O1997" t="str">
            <v>T2A</v>
          </cell>
        </row>
        <row r="1998">
          <cell r="B1998" t="str">
            <v>541449012700121537</v>
          </cell>
          <cell r="L1998" t="str">
            <v>T2A</v>
          </cell>
          <cell r="M1998">
            <v>1</v>
          </cell>
          <cell r="O1998" t="str">
            <v>T2A</v>
          </cell>
        </row>
        <row r="1999">
          <cell r="B1999" t="str">
            <v>541449012700122527</v>
          </cell>
          <cell r="L1999" t="str">
            <v>T2A</v>
          </cell>
          <cell r="M1999">
            <v>1</v>
          </cell>
          <cell r="O1999" t="str">
            <v>T2A</v>
          </cell>
        </row>
        <row r="2000">
          <cell r="B2000" t="str">
            <v>541449012700122022</v>
          </cell>
          <cell r="L2000" t="str">
            <v>T2A</v>
          </cell>
          <cell r="M2000">
            <v>1</v>
          </cell>
          <cell r="O2000" t="str">
            <v>T2A</v>
          </cell>
        </row>
        <row r="2001">
          <cell r="B2001" t="str">
            <v>541449012700122039</v>
          </cell>
          <cell r="L2001" t="str">
            <v>T2A</v>
          </cell>
          <cell r="M2001">
            <v>1</v>
          </cell>
          <cell r="O2001" t="str">
            <v>T1A</v>
          </cell>
        </row>
        <row r="2002">
          <cell r="B2002" t="str">
            <v>541449012700122084</v>
          </cell>
          <cell r="L2002" t="str">
            <v>T1A</v>
          </cell>
          <cell r="M2002">
            <v>1</v>
          </cell>
          <cell r="O2002" t="str">
            <v>T1A</v>
          </cell>
        </row>
        <row r="2003">
          <cell r="B2003" t="str">
            <v>541449012700122107</v>
          </cell>
          <cell r="L2003" t="str">
            <v>T2A</v>
          </cell>
          <cell r="M2003">
            <v>1</v>
          </cell>
          <cell r="O2003" t="str">
            <v>T2A</v>
          </cell>
        </row>
        <row r="2004">
          <cell r="B2004" t="str">
            <v>541449012700122121</v>
          </cell>
          <cell r="L2004" t="str">
            <v>T2A</v>
          </cell>
          <cell r="M2004">
            <v>1</v>
          </cell>
          <cell r="O2004" t="str">
            <v>T2A</v>
          </cell>
        </row>
        <row r="2005">
          <cell r="B2005" t="str">
            <v>541449012700122145</v>
          </cell>
          <cell r="L2005" t="str">
            <v>T1A</v>
          </cell>
          <cell r="M2005">
            <v>1</v>
          </cell>
          <cell r="O2005" t="str">
            <v>T1A</v>
          </cell>
        </row>
        <row r="2006">
          <cell r="B2006" t="str">
            <v>541449012700122169</v>
          </cell>
          <cell r="L2006" t="str">
            <v>T3A</v>
          </cell>
          <cell r="M2006">
            <v>1</v>
          </cell>
          <cell r="O2006" t="str">
            <v>T2A</v>
          </cell>
        </row>
        <row r="2007">
          <cell r="B2007" t="str">
            <v>541449012700122183</v>
          </cell>
          <cell r="L2007" t="str">
            <v>T2A</v>
          </cell>
          <cell r="M2007">
            <v>1</v>
          </cell>
          <cell r="O2007" t="str">
            <v>T2A</v>
          </cell>
        </row>
        <row r="2008">
          <cell r="B2008" t="str">
            <v>541449012700122299</v>
          </cell>
          <cell r="L2008" t="str">
            <v>T2A</v>
          </cell>
          <cell r="M2008">
            <v>1</v>
          </cell>
          <cell r="O2008" t="str">
            <v>T2A</v>
          </cell>
        </row>
        <row r="2009">
          <cell r="B2009" t="str">
            <v>541449012700122381</v>
          </cell>
          <cell r="L2009" t="str">
            <v>T2A</v>
          </cell>
          <cell r="M2009">
            <v>1</v>
          </cell>
          <cell r="O2009" t="str">
            <v>T2A</v>
          </cell>
        </row>
        <row r="2010">
          <cell r="B2010" t="str">
            <v>541449012700122404</v>
          </cell>
          <cell r="L2010" t="str">
            <v>T2A</v>
          </cell>
          <cell r="M2010">
            <v>1</v>
          </cell>
          <cell r="O2010" t="str">
            <v>T2A</v>
          </cell>
        </row>
        <row r="2011">
          <cell r="B2011" t="str">
            <v>541449012700122428</v>
          </cell>
          <cell r="L2011" t="str">
            <v>T2A</v>
          </cell>
          <cell r="M2011">
            <v>1</v>
          </cell>
          <cell r="O2011" t="str">
            <v>T2A</v>
          </cell>
        </row>
        <row r="2012">
          <cell r="B2012" t="str">
            <v>541449012700122480</v>
          </cell>
          <cell r="L2012" t="str">
            <v>T2A</v>
          </cell>
          <cell r="M2012">
            <v>1</v>
          </cell>
          <cell r="O2012" t="str">
            <v>T2A</v>
          </cell>
        </row>
        <row r="2013">
          <cell r="B2013" t="str">
            <v>541449012700122619</v>
          </cell>
          <cell r="L2013" t="str">
            <v>T3A</v>
          </cell>
          <cell r="M2013">
            <v>1</v>
          </cell>
          <cell r="O2013" t="str">
            <v>T3A</v>
          </cell>
        </row>
        <row r="2014">
          <cell r="B2014" t="str">
            <v>541449012700122640</v>
          </cell>
          <cell r="L2014" t="str">
            <v>T1A</v>
          </cell>
          <cell r="M2014">
            <v>1</v>
          </cell>
          <cell r="O2014" t="str">
            <v>T1A</v>
          </cell>
        </row>
        <row r="2015">
          <cell r="B2015" t="str">
            <v>541449012700122725</v>
          </cell>
          <cell r="L2015" t="str">
            <v>T1A</v>
          </cell>
          <cell r="M2015">
            <v>1</v>
          </cell>
          <cell r="O2015" t="str">
            <v>T1A</v>
          </cell>
        </row>
        <row r="2016">
          <cell r="B2016" t="str">
            <v>541449012700122756</v>
          </cell>
          <cell r="L2016" t="str">
            <v>T1A</v>
          </cell>
          <cell r="M2016">
            <v>1</v>
          </cell>
          <cell r="O2016" t="str">
            <v>T1A</v>
          </cell>
        </row>
        <row r="2017">
          <cell r="B2017" t="str">
            <v>541449012700122930</v>
          </cell>
          <cell r="L2017" t="str">
            <v>T2A</v>
          </cell>
          <cell r="M2017">
            <v>1</v>
          </cell>
          <cell r="O2017" t="str">
            <v>T1A</v>
          </cell>
        </row>
        <row r="2018">
          <cell r="B2018" t="str">
            <v>541449012700123388</v>
          </cell>
          <cell r="L2018" t="str">
            <v>T2A</v>
          </cell>
          <cell r="M2018">
            <v>1</v>
          </cell>
          <cell r="O2018" t="str">
            <v>T2A</v>
          </cell>
        </row>
        <row r="2019">
          <cell r="B2019" t="str">
            <v>541449012700123302</v>
          </cell>
          <cell r="L2019" t="str">
            <v>T2A</v>
          </cell>
          <cell r="M2019">
            <v>1</v>
          </cell>
          <cell r="O2019" t="str">
            <v>T2A</v>
          </cell>
        </row>
        <row r="2020">
          <cell r="B2020" t="str">
            <v>541449012700123395</v>
          </cell>
          <cell r="L2020" t="str">
            <v>T2A</v>
          </cell>
          <cell r="M2020">
            <v>1</v>
          </cell>
          <cell r="O2020" t="str">
            <v>T2A</v>
          </cell>
        </row>
        <row r="2021">
          <cell r="B2021" t="str">
            <v>541449012700128536</v>
          </cell>
          <cell r="L2021" t="str">
            <v>T2A</v>
          </cell>
          <cell r="M2021">
            <v>1</v>
          </cell>
          <cell r="O2021" t="str">
            <v>T2A</v>
          </cell>
        </row>
        <row r="2022">
          <cell r="B2022" t="str">
            <v>541449012700128543</v>
          </cell>
          <cell r="L2022" t="str">
            <v>T2A</v>
          </cell>
          <cell r="M2022">
            <v>1</v>
          </cell>
          <cell r="O2022" t="str">
            <v>T2A</v>
          </cell>
        </row>
        <row r="2023">
          <cell r="B2023" t="str">
            <v>541449012700128567</v>
          </cell>
          <cell r="L2023" t="str">
            <v>T2A</v>
          </cell>
          <cell r="M2023">
            <v>1</v>
          </cell>
          <cell r="O2023" t="str">
            <v>T2A</v>
          </cell>
        </row>
        <row r="2024">
          <cell r="B2024" t="str">
            <v>541449012700131550</v>
          </cell>
          <cell r="L2024" t="str">
            <v>T2A</v>
          </cell>
          <cell r="M2024">
            <v>1</v>
          </cell>
          <cell r="O2024" t="str">
            <v>T2A</v>
          </cell>
        </row>
        <row r="2025">
          <cell r="B2025" t="str">
            <v>541449012700132342</v>
          </cell>
          <cell r="L2025" t="str">
            <v>T2A</v>
          </cell>
          <cell r="M2025">
            <v>1</v>
          </cell>
          <cell r="O2025" t="str">
            <v>T2A</v>
          </cell>
        </row>
        <row r="2026">
          <cell r="B2026" t="str">
            <v>541449012700132366</v>
          </cell>
          <cell r="L2026" t="str">
            <v>T2A</v>
          </cell>
          <cell r="M2026">
            <v>1</v>
          </cell>
          <cell r="O2026" t="str">
            <v>T1A</v>
          </cell>
        </row>
        <row r="2027">
          <cell r="B2027" t="str">
            <v>541449012700132977</v>
          </cell>
          <cell r="L2027" t="str">
            <v>T1A</v>
          </cell>
          <cell r="M2027">
            <v>1</v>
          </cell>
          <cell r="O2027" t="str">
            <v>T1A</v>
          </cell>
        </row>
        <row r="2028">
          <cell r="B2028" t="str">
            <v>541449012700133219</v>
          </cell>
          <cell r="L2028" t="str">
            <v>T3A</v>
          </cell>
          <cell r="M2028">
            <v>1</v>
          </cell>
          <cell r="O2028" t="str">
            <v>T3A</v>
          </cell>
        </row>
        <row r="2029">
          <cell r="B2029" t="str">
            <v>541449012700133493</v>
          </cell>
          <cell r="L2029" t="str">
            <v>T2A</v>
          </cell>
          <cell r="M2029">
            <v>1</v>
          </cell>
          <cell r="O2029" t="str">
            <v>T2A</v>
          </cell>
        </row>
        <row r="2030">
          <cell r="B2030" t="str">
            <v>541449012700134766</v>
          </cell>
          <cell r="L2030" t="str">
            <v>T2A</v>
          </cell>
          <cell r="M2030">
            <v>1</v>
          </cell>
          <cell r="O2030" t="str">
            <v>T2A</v>
          </cell>
        </row>
        <row r="2031">
          <cell r="B2031" t="str">
            <v>541449012700141047</v>
          </cell>
          <cell r="L2031" t="str">
            <v>T2A</v>
          </cell>
          <cell r="M2031">
            <v>1</v>
          </cell>
          <cell r="O2031" t="str">
            <v>T2A</v>
          </cell>
        </row>
        <row r="2032">
          <cell r="B2032" t="str">
            <v>541449012700146059</v>
          </cell>
          <cell r="L2032" t="str">
            <v>T2A</v>
          </cell>
          <cell r="M2032">
            <v>1</v>
          </cell>
          <cell r="O2032" t="str">
            <v>T2A</v>
          </cell>
        </row>
        <row r="2033">
          <cell r="B2033" t="str">
            <v>541449012700146912</v>
          </cell>
          <cell r="L2033" t="str">
            <v>T3A</v>
          </cell>
          <cell r="M2033">
            <v>1</v>
          </cell>
          <cell r="O2033" t="str">
            <v>T3A</v>
          </cell>
        </row>
        <row r="2034">
          <cell r="B2034" t="str">
            <v>541449012700153729</v>
          </cell>
          <cell r="L2034" t="str">
            <v>T2A</v>
          </cell>
          <cell r="M2034">
            <v>1</v>
          </cell>
          <cell r="O2034" t="str">
            <v>T2A</v>
          </cell>
        </row>
        <row r="2035">
          <cell r="B2035" t="str">
            <v>541449012700153798</v>
          </cell>
          <cell r="L2035" t="str">
            <v>T2A</v>
          </cell>
          <cell r="M2035">
            <v>1</v>
          </cell>
          <cell r="O2035" t="str">
            <v>T2A</v>
          </cell>
        </row>
        <row r="2036">
          <cell r="B2036" t="str">
            <v>541449012700154504</v>
          </cell>
          <cell r="L2036" t="str">
            <v>T3A</v>
          </cell>
          <cell r="M2036">
            <v>1</v>
          </cell>
          <cell r="O2036" t="str">
            <v>T3A</v>
          </cell>
        </row>
        <row r="2037">
          <cell r="B2037" t="str">
            <v>541449012700155969</v>
          </cell>
          <cell r="L2037" t="str">
            <v>T2A</v>
          </cell>
          <cell r="M2037">
            <v>1</v>
          </cell>
          <cell r="O2037" t="str">
            <v>T2A</v>
          </cell>
        </row>
        <row r="2038">
          <cell r="B2038" t="str">
            <v>541449012700155273</v>
          </cell>
          <cell r="L2038" t="str">
            <v>T2A</v>
          </cell>
          <cell r="M2038">
            <v>1</v>
          </cell>
          <cell r="O2038" t="str">
            <v>T2A</v>
          </cell>
        </row>
        <row r="2039">
          <cell r="B2039" t="str">
            <v>541449012700174328</v>
          </cell>
          <cell r="L2039" t="str">
            <v>T2A</v>
          </cell>
          <cell r="M2039">
            <v>1</v>
          </cell>
          <cell r="O2039" t="str">
            <v>T1A</v>
          </cell>
        </row>
        <row r="2040">
          <cell r="B2040" t="str">
            <v>541449012700178951</v>
          </cell>
          <cell r="L2040" t="str">
            <v>T2A</v>
          </cell>
          <cell r="M2040">
            <v>1</v>
          </cell>
          <cell r="O2040" t="str">
            <v>T2A</v>
          </cell>
        </row>
        <row r="2041">
          <cell r="B2041" t="str">
            <v>541449012700186109</v>
          </cell>
          <cell r="L2041" t="str">
            <v>T2A</v>
          </cell>
          <cell r="M2041">
            <v>1</v>
          </cell>
          <cell r="O2041" t="str">
            <v>T2A</v>
          </cell>
        </row>
        <row r="2042">
          <cell r="B2042" t="str">
            <v>541449012700210651</v>
          </cell>
          <cell r="L2042" t="str">
            <v>T2A</v>
          </cell>
          <cell r="M2042">
            <v>1</v>
          </cell>
          <cell r="O2042" t="str">
            <v>T2A</v>
          </cell>
        </row>
        <row r="2043">
          <cell r="B2043" t="str">
            <v>541449020711773645</v>
          </cell>
          <cell r="L2043" t="str">
            <v>T2A</v>
          </cell>
          <cell r="M2043">
            <v>1</v>
          </cell>
          <cell r="O2043" t="str">
            <v>T1A</v>
          </cell>
        </row>
        <row r="2044">
          <cell r="B2044" t="str">
            <v>541449020711778428</v>
          </cell>
          <cell r="L2044" t="str">
            <v>T1A</v>
          </cell>
          <cell r="M2044">
            <v>1</v>
          </cell>
          <cell r="O2044" t="str">
            <v>T2A</v>
          </cell>
        </row>
        <row r="2045">
          <cell r="B2045" t="str">
            <v>541449020711778237</v>
          </cell>
          <cell r="L2045" t="str">
            <v>T1A</v>
          </cell>
          <cell r="M2045">
            <v>1</v>
          </cell>
          <cell r="O2045" t="str">
            <v>T1A</v>
          </cell>
        </row>
        <row r="2046">
          <cell r="B2046" t="str">
            <v>541449020712003352</v>
          </cell>
          <cell r="L2046" t="str">
            <v>T1A</v>
          </cell>
          <cell r="M2046">
            <v>1</v>
          </cell>
          <cell r="O2046" t="str">
            <v>T2A</v>
          </cell>
        </row>
        <row r="2047">
          <cell r="B2047" t="str">
            <v>541449060004327223</v>
          </cell>
          <cell r="L2047" t="str">
            <v>T2A</v>
          </cell>
          <cell r="M2047">
            <v>1</v>
          </cell>
          <cell r="O2047" t="str">
            <v>T2A</v>
          </cell>
        </row>
        <row r="2048">
          <cell r="B2048" t="str">
            <v>541449060004697494</v>
          </cell>
          <cell r="L2048" t="str">
            <v>T2A</v>
          </cell>
          <cell r="M2048">
            <v>1</v>
          </cell>
          <cell r="O2048" t="str">
            <v>T2A</v>
          </cell>
        </row>
        <row r="2049">
          <cell r="B2049" t="str">
            <v>541449060005094353</v>
          </cell>
          <cell r="L2049" t="str">
            <v>T2A</v>
          </cell>
          <cell r="M2049">
            <v>1</v>
          </cell>
          <cell r="O2049" t="str">
            <v>T2A</v>
          </cell>
        </row>
        <row r="2050">
          <cell r="B2050" t="str">
            <v>541449060005094360</v>
          </cell>
          <cell r="L2050" t="str">
            <v>T2A</v>
          </cell>
          <cell r="M2050">
            <v>1</v>
          </cell>
          <cell r="O2050" t="str">
            <v>T2A</v>
          </cell>
        </row>
        <row r="2051">
          <cell r="B2051" t="str">
            <v>541449060005094377</v>
          </cell>
          <cell r="L2051" t="str">
            <v>T2A</v>
          </cell>
          <cell r="M2051">
            <v>1</v>
          </cell>
          <cell r="O2051" t="str">
            <v>T2A</v>
          </cell>
        </row>
        <row r="2052">
          <cell r="B2052" t="str">
            <v>541449060005228178</v>
          </cell>
          <cell r="L2052" t="str">
            <v>T2A</v>
          </cell>
          <cell r="M2052">
            <v>1</v>
          </cell>
          <cell r="O2052" t="str">
            <v>T2A</v>
          </cell>
        </row>
        <row r="2053">
          <cell r="B2053" t="str">
            <v>541449060005989765</v>
          </cell>
          <cell r="L2053" t="str">
            <v>T3A</v>
          </cell>
          <cell r="M2053">
            <v>1</v>
          </cell>
          <cell r="O2053" t="str">
            <v>T2A</v>
          </cell>
        </row>
        <row r="2054">
          <cell r="B2054" t="str">
            <v>541449060006416611</v>
          </cell>
          <cell r="L2054" t="str">
            <v>T2A</v>
          </cell>
          <cell r="M2054">
            <v>1</v>
          </cell>
          <cell r="O2054" t="str">
            <v>T2A</v>
          </cell>
        </row>
        <row r="2055">
          <cell r="B2055" t="str">
            <v>541449012700117233</v>
          </cell>
          <cell r="L2055" t="str">
            <v>T2A</v>
          </cell>
          <cell r="M2055">
            <v>1</v>
          </cell>
          <cell r="O2055" t="str">
            <v>T2A</v>
          </cell>
        </row>
        <row r="2056">
          <cell r="B2056" t="str">
            <v>541449012700133936</v>
          </cell>
          <cell r="L2056" t="str">
            <v>T3A</v>
          </cell>
          <cell r="M2056">
            <v>1</v>
          </cell>
          <cell r="O2056" t="str">
            <v>T3A</v>
          </cell>
        </row>
        <row r="2057">
          <cell r="B2057" t="str">
            <v>541449012700196962</v>
          </cell>
          <cell r="L2057" t="str">
            <v>T2A</v>
          </cell>
          <cell r="M2057">
            <v>1</v>
          </cell>
          <cell r="O2057" t="str">
            <v>T2A</v>
          </cell>
        </row>
        <row r="2058">
          <cell r="B2058" t="str">
            <v>541449012700210439</v>
          </cell>
          <cell r="L2058" t="str">
            <v>T2A</v>
          </cell>
          <cell r="M2058">
            <v>1</v>
          </cell>
          <cell r="O2058" t="str">
            <v>T3A</v>
          </cell>
        </row>
        <row r="2059">
          <cell r="B2059" t="str">
            <v>541449020715124443</v>
          </cell>
          <cell r="L2059" t="str">
            <v>T3A</v>
          </cell>
          <cell r="M2059">
            <v>1</v>
          </cell>
          <cell r="O2059" t="str">
            <v>T3A</v>
          </cell>
        </row>
        <row r="2060">
          <cell r="B2060" t="str">
            <v>541449011000066265</v>
          </cell>
          <cell r="L2060" t="str">
            <v>T3A</v>
          </cell>
          <cell r="M2060">
            <v>1</v>
          </cell>
          <cell r="O2060" t="str">
            <v>T3A</v>
          </cell>
        </row>
        <row r="2061">
          <cell r="B2061" t="str">
            <v>541449012700124156</v>
          </cell>
          <cell r="L2061" t="str">
            <v>T1A</v>
          </cell>
          <cell r="M2061">
            <v>1</v>
          </cell>
          <cell r="O2061" t="str">
            <v>T1A</v>
          </cell>
        </row>
        <row r="2062">
          <cell r="B2062" t="str">
            <v>541449012700170252</v>
          </cell>
          <cell r="L2062" t="str">
            <v>T2A</v>
          </cell>
          <cell r="M2062">
            <v>1</v>
          </cell>
          <cell r="O2062" t="str">
            <v>T2A</v>
          </cell>
        </row>
        <row r="2063">
          <cell r="B2063" t="str">
            <v>541449011000066302</v>
          </cell>
          <cell r="L2063" t="str">
            <v>T3A</v>
          </cell>
          <cell r="M2063">
            <v>1</v>
          </cell>
          <cell r="O2063" t="str">
            <v>T3A</v>
          </cell>
        </row>
        <row r="2064">
          <cell r="B2064" t="str">
            <v>541449012700185409</v>
          </cell>
          <cell r="L2064" t="str">
            <v>T3A</v>
          </cell>
          <cell r="M2064">
            <v>1</v>
          </cell>
          <cell r="O2064" t="str">
            <v>T3A</v>
          </cell>
        </row>
        <row r="2065">
          <cell r="B2065" t="str">
            <v>541449011000066210</v>
          </cell>
          <cell r="L2065" t="str">
            <v>T3A</v>
          </cell>
          <cell r="M2065">
            <v>1</v>
          </cell>
          <cell r="O2065" t="str">
            <v>T3A</v>
          </cell>
        </row>
        <row r="2066">
          <cell r="B2066" t="str">
            <v>541449012000001898</v>
          </cell>
          <cell r="L2066" t="str">
            <v>T3A</v>
          </cell>
          <cell r="M2066">
            <v>1</v>
          </cell>
          <cell r="O2066" t="str">
            <v>T3A</v>
          </cell>
        </row>
        <row r="2067">
          <cell r="B2067" t="str">
            <v>541449012700159622</v>
          </cell>
          <cell r="L2067" t="str">
            <v>T1A</v>
          </cell>
          <cell r="M2067">
            <v>1</v>
          </cell>
          <cell r="O2067" t="str">
            <v>T1A</v>
          </cell>
        </row>
        <row r="2068">
          <cell r="B2068" t="str">
            <v>541449012700159639</v>
          </cell>
          <cell r="L2068" t="str">
            <v>T2A</v>
          </cell>
          <cell r="M2068">
            <v>1</v>
          </cell>
          <cell r="O2068" t="str">
            <v>T2A</v>
          </cell>
        </row>
        <row r="2069">
          <cell r="B2069" t="str">
            <v>541449012700151732</v>
          </cell>
          <cell r="L2069" t="str">
            <v>T2A</v>
          </cell>
          <cell r="M2069">
            <v>1</v>
          </cell>
          <cell r="O2069" t="str">
            <v>T2A</v>
          </cell>
        </row>
        <row r="2070">
          <cell r="B2070" t="str">
            <v>541449012700150285</v>
          </cell>
          <cell r="L2070" t="str">
            <v>T2A</v>
          </cell>
          <cell r="M2070">
            <v>1</v>
          </cell>
          <cell r="O2070" t="str">
            <v>T2A</v>
          </cell>
        </row>
        <row r="2071">
          <cell r="B2071" t="str">
            <v>541449012700212761</v>
          </cell>
          <cell r="L2071" t="str">
            <v>T3A</v>
          </cell>
          <cell r="M2071">
            <v>1</v>
          </cell>
          <cell r="O2071" t="str">
            <v>T3A</v>
          </cell>
        </row>
        <row r="2072">
          <cell r="B2072" t="str">
            <v>541449012700234541</v>
          </cell>
          <cell r="L2072" t="str">
            <v>T2A</v>
          </cell>
          <cell r="M2072">
            <v>1</v>
          </cell>
          <cell r="O2072" t="str">
            <v>T2A</v>
          </cell>
        </row>
        <row r="2073">
          <cell r="B2073" t="str">
            <v>541449012700251401</v>
          </cell>
          <cell r="L2073" t="str">
            <v>T3A</v>
          </cell>
          <cell r="M2073">
            <v>1</v>
          </cell>
          <cell r="O2073" t="str">
            <v>T2A</v>
          </cell>
        </row>
        <row r="2074">
          <cell r="B2074" t="str">
            <v>541449012700193879</v>
          </cell>
          <cell r="L2074" t="str">
            <v>T3A</v>
          </cell>
          <cell r="M2074">
            <v>1</v>
          </cell>
          <cell r="O2074" t="str">
            <v>T3A</v>
          </cell>
        </row>
        <row r="2075">
          <cell r="B2075" t="str">
            <v>541449012000032007</v>
          </cell>
          <cell r="L2075" t="str">
            <v>T3A</v>
          </cell>
          <cell r="M2075">
            <v>1</v>
          </cell>
          <cell r="O2075" t="str">
            <v>T3A</v>
          </cell>
        </row>
        <row r="2076">
          <cell r="B2076" t="str">
            <v>541449012000023050</v>
          </cell>
          <cell r="L2076" t="str">
            <v>T3A</v>
          </cell>
          <cell r="M2076">
            <v>1</v>
          </cell>
          <cell r="O2076" t="str">
            <v>T3A</v>
          </cell>
        </row>
        <row r="2077">
          <cell r="B2077" t="str">
            <v>541449012700205688</v>
          </cell>
          <cell r="L2077" t="str">
            <v>T2A</v>
          </cell>
          <cell r="M2077">
            <v>1</v>
          </cell>
          <cell r="O2077" t="str">
            <v>T2A</v>
          </cell>
        </row>
        <row r="2078">
          <cell r="B2078" t="str">
            <v>541449012000031987</v>
          </cell>
          <cell r="L2078" t="str">
            <v>T3A</v>
          </cell>
          <cell r="M2078">
            <v>1</v>
          </cell>
          <cell r="O2078" t="str">
            <v>T3A</v>
          </cell>
        </row>
        <row r="2079">
          <cell r="B2079" t="str">
            <v>541449060006105980</v>
          </cell>
          <cell r="L2079" t="str">
            <v>T2A</v>
          </cell>
          <cell r="M2079">
            <v>1</v>
          </cell>
          <cell r="O2079" t="str">
            <v>T1A</v>
          </cell>
        </row>
        <row r="2080">
          <cell r="B2080" t="str">
            <v>541449012700162738</v>
          </cell>
          <cell r="L2080" t="str">
            <v>T2A</v>
          </cell>
          <cell r="M2080">
            <v>1</v>
          </cell>
          <cell r="O2080" t="str">
            <v>T2A</v>
          </cell>
        </row>
        <row r="2081">
          <cell r="B2081" t="str">
            <v>541449012700212754</v>
          </cell>
          <cell r="L2081" t="str">
            <v>T3A</v>
          </cell>
          <cell r="M2081">
            <v>1</v>
          </cell>
          <cell r="O2081" t="str">
            <v>T3A</v>
          </cell>
        </row>
        <row r="2082">
          <cell r="B2082" t="str">
            <v>541449012700234558</v>
          </cell>
          <cell r="L2082" t="str">
            <v>T1A</v>
          </cell>
          <cell r="M2082">
            <v>1</v>
          </cell>
          <cell r="O2082" t="str">
            <v>T1A</v>
          </cell>
        </row>
        <row r="2083">
          <cell r="B2083" t="str">
            <v>541449011000065497</v>
          </cell>
          <cell r="L2083" t="str">
            <v>T3A</v>
          </cell>
          <cell r="M2083">
            <v>1</v>
          </cell>
          <cell r="O2083" t="str">
            <v>T3A</v>
          </cell>
        </row>
        <row r="2084">
          <cell r="B2084" t="str">
            <v>541449012700211443</v>
          </cell>
          <cell r="L2084" t="str">
            <v>T2A</v>
          </cell>
          <cell r="M2084">
            <v>1</v>
          </cell>
          <cell r="O2084" t="str">
            <v>T2A</v>
          </cell>
        </row>
        <row r="2085">
          <cell r="B2085" t="str">
            <v>541449012700124064</v>
          </cell>
          <cell r="L2085" t="str">
            <v>T2A</v>
          </cell>
          <cell r="M2085">
            <v>1</v>
          </cell>
          <cell r="O2085" t="str">
            <v>T2A</v>
          </cell>
        </row>
        <row r="2086">
          <cell r="B2086" t="str">
            <v>541449012700151572</v>
          </cell>
          <cell r="L2086" t="str">
            <v>T2A</v>
          </cell>
          <cell r="M2086">
            <v>1</v>
          </cell>
          <cell r="O2086" t="str">
            <v>T2A</v>
          </cell>
        </row>
        <row r="2087">
          <cell r="B2087" t="str">
            <v>541449012700230338</v>
          </cell>
          <cell r="L2087" t="str">
            <v>T2A</v>
          </cell>
          <cell r="M2087">
            <v>1</v>
          </cell>
          <cell r="O2087" t="str">
            <v>T2A</v>
          </cell>
        </row>
        <row r="2088">
          <cell r="B2088" t="str">
            <v>541449012700146769</v>
          </cell>
          <cell r="L2088" t="str">
            <v>T2A</v>
          </cell>
          <cell r="M2088">
            <v>1</v>
          </cell>
          <cell r="O2088" t="str">
            <v>T2A</v>
          </cell>
        </row>
        <row r="2089">
          <cell r="B2089" t="str">
            <v>541449011000136838</v>
          </cell>
          <cell r="L2089" t="str">
            <v>T3A</v>
          </cell>
          <cell r="M2089">
            <v>1</v>
          </cell>
          <cell r="O2089" t="str">
            <v>T3A</v>
          </cell>
        </row>
        <row r="2090">
          <cell r="B2090" t="str">
            <v>541449012700161212</v>
          </cell>
          <cell r="L2090" t="str">
            <v>T2A</v>
          </cell>
          <cell r="M2090">
            <v>1</v>
          </cell>
          <cell r="O2090" t="str">
            <v>T2A</v>
          </cell>
        </row>
        <row r="2091">
          <cell r="B2091" t="str">
            <v>541449012000022978</v>
          </cell>
          <cell r="L2091" t="str">
            <v>T3A</v>
          </cell>
          <cell r="M2091">
            <v>1</v>
          </cell>
          <cell r="O2091" t="str">
            <v>T3A</v>
          </cell>
        </row>
        <row r="2092">
          <cell r="B2092" t="str">
            <v>541449012700152876</v>
          </cell>
          <cell r="L2092" t="str">
            <v>T2A</v>
          </cell>
          <cell r="M2092">
            <v>1</v>
          </cell>
          <cell r="O2092" t="str">
            <v>T2A</v>
          </cell>
        </row>
        <row r="2093">
          <cell r="B2093" t="str">
            <v>541449012700169195</v>
          </cell>
          <cell r="L2093" t="str">
            <v>T2A</v>
          </cell>
          <cell r="M2093">
            <v>1</v>
          </cell>
          <cell r="O2093" t="str">
            <v>T2A</v>
          </cell>
        </row>
        <row r="2094">
          <cell r="B2094" t="str">
            <v>541449012700160499</v>
          </cell>
          <cell r="L2094" t="str">
            <v>T1A</v>
          </cell>
          <cell r="M2094">
            <v>1</v>
          </cell>
          <cell r="O2094" t="str">
            <v>T1A</v>
          </cell>
        </row>
        <row r="2095">
          <cell r="B2095" t="str">
            <v>541449060006627352</v>
          </cell>
          <cell r="L2095" t="str">
            <v>T2A</v>
          </cell>
          <cell r="M2095">
            <v>1</v>
          </cell>
          <cell r="O2095" t="str">
            <v>T2A</v>
          </cell>
        </row>
        <row r="2096">
          <cell r="B2096" t="str">
            <v>541449060005744814</v>
          </cell>
          <cell r="L2096" t="str">
            <v>T2A</v>
          </cell>
          <cell r="M2096">
            <v>1</v>
          </cell>
          <cell r="O2096" t="str">
            <v>T2A</v>
          </cell>
        </row>
        <row r="2097">
          <cell r="B2097" t="str">
            <v>541449020704331470</v>
          </cell>
          <cell r="L2097" t="str">
            <v>T1A</v>
          </cell>
          <cell r="M2097">
            <v>1</v>
          </cell>
          <cell r="O2097" t="str">
            <v>T1A</v>
          </cell>
        </row>
        <row r="2098">
          <cell r="B2098" t="str">
            <v>541449012700182279</v>
          </cell>
          <cell r="L2098" t="str">
            <v>T2A</v>
          </cell>
          <cell r="M2098">
            <v>1</v>
          </cell>
          <cell r="O2098" t="str">
            <v>T2A</v>
          </cell>
        </row>
        <row r="2099">
          <cell r="B2099" t="str">
            <v>541449011000066234</v>
          </cell>
          <cell r="L2099" t="str">
            <v>T4B</v>
          </cell>
          <cell r="M2099">
            <v>1</v>
          </cell>
          <cell r="O2099" t="str">
            <v>T4B</v>
          </cell>
        </row>
        <row r="2100">
          <cell r="B2100" t="str">
            <v>541449011000066258</v>
          </cell>
          <cell r="L2100" t="str">
            <v>T3A</v>
          </cell>
          <cell r="M2100">
            <v>1</v>
          </cell>
          <cell r="O2100" t="str">
            <v>T3A</v>
          </cell>
        </row>
        <row r="2101">
          <cell r="B2101" t="str">
            <v>541449012700181715</v>
          </cell>
          <cell r="L2101" t="str">
            <v>T2A</v>
          </cell>
          <cell r="M2101">
            <v>1</v>
          </cell>
          <cell r="O2101" t="str">
            <v>T2A</v>
          </cell>
        </row>
        <row r="2102">
          <cell r="B2102" t="str">
            <v>541449011000145281</v>
          </cell>
          <cell r="L2102" t="str">
            <v>T2A</v>
          </cell>
          <cell r="M2102">
            <v>1</v>
          </cell>
          <cell r="O2102" t="str">
            <v>T3A</v>
          </cell>
        </row>
        <row r="2103">
          <cell r="B2103" t="str">
            <v>541449012700120240</v>
          </cell>
          <cell r="L2103" t="str">
            <v>T2A</v>
          </cell>
          <cell r="M2103">
            <v>1</v>
          </cell>
          <cell r="O2103" t="str">
            <v>T4B</v>
          </cell>
        </row>
        <row r="2104">
          <cell r="B2104" t="str">
            <v>541449012000001263</v>
          </cell>
          <cell r="L2104" t="str">
            <v>T3A</v>
          </cell>
          <cell r="M2104">
            <v>1</v>
          </cell>
          <cell r="O2104" t="str">
            <v>T3A</v>
          </cell>
        </row>
        <row r="2105">
          <cell r="B2105" t="str">
            <v>541449012000001270</v>
          </cell>
          <cell r="L2105" t="str">
            <v>T3A</v>
          </cell>
          <cell r="M2105">
            <v>1</v>
          </cell>
          <cell r="O2105" t="str">
            <v>T3A</v>
          </cell>
        </row>
        <row r="2106">
          <cell r="B2106" t="str">
            <v>541449012000001294</v>
          </cell>
          <cell r="L2106" t="str">
            <v>T3A</v>
          </cell>
          <cell r="M2106">
            <v>1</v>
          </cell>
          <cell r="O2106" t="str">
            <v>T3A</v>
          </cell>
        </row>
        <row r="2107">
          <cell r="B2107" t="str">
            <v>541449012000001348</v>
          </cell>
          <cell r="L2107" t="str">
            <v>T3A</v>
          </cell>
          <cell r="M2107">
            <v>1</v>
          </cell>
          <cell r="O2107" t="str">
            <v>T3A</v>
          </cell>
        </row>
        <row r="2108">
          <cell r="B2108" t="str">
            <v>541449012000001379</v>
          </cell>
          <cell r="L2108" t="str">
            <v>T3A</v>
          </cell>
          <cell r="M2108">
            <v>1</v>
          </cell>
          <cell r="O2108" t="str">
            <v>T3A</v>
          </cell>
        </row>
        <row r="2109">
          <cell r="B2109" t="str">
            <v>541449012000001409</v>
          </cell>
          <cell r="L2109" t="str">
            <v>T2A</v>
          </cell>
          <cell r="M2109">
            <v>1</v>
          </cell>
          <cell r="O2109" t="str">
            <v>T2A</v>
          </cell>
        </row>
        <row r="2110">
          <cell r="B2110" t="str">
            <v>541449012000001416</v>
          </cell>
          <cell r="L2110" t="str">
            <v>T2A</v>
          </cell>
          <cell r="M2110">
            <v>1</v>
          </cell>
          <cell r="O2110" t="str">
            <v>T2A</v>
          </cell>
        </row>
        <row r="2111">
          <cell r="B2111" t="str">
            <v>541449012000001423</v>
          </cell>
          <cell r="L2111" t="str">
            <v>T2A</v>
          </cell>
          <cell r="M2111">
            <v>1</v>
          </cell>
          <cell r="O2111" t="str">
            <v>T2A</v>
          </cell>
        </row>
        <row r="2112">
          <cell r="B2112" t="str">
            <v>541449012700120042</v>
          </cell>
          <cell r="L2112" t="str">
            <v>T2A</v>
          </cell>
          <cell r="M2112">
            <v>1</v>
          </cell>
          <cell r="O2112" t="str">
            <v>T2A</v>
          </cell>
        </row>
        <row r="2113">
          <cell r="B2113" t="str">
            <v>541449012700120059</v>
          </cell>
          <cell r="L2113" t="str">
            <v>T2A</v>
          </cell>
          <cell r="M2113">
            <v>1</v>
          </cell>
          <cell r="O2113" t="str">
            <v>T2A</v>
          </cell>
        </row>
        <row r="2114">
          <cell r="B2114" t="str">
            <v>541449012700120080</v>
          </cell>
          <cell r="L2114" t="str">
            <v>T2A</v>
          </cell>
          <cell r="M2114">
            <v>1</v>
          </cell>
          <cell r="O2114" t="str">
            <v>T2A</v>
          </cell>
        </row>
        <row r="2115">
          <cell r="B2115" t="str">
            <v>541449012700120103</v>
          </cell>
          <cell r="L2115" t="str">
            <v>T2A</v>
          </cell>
          <cell r="M2115">
            <v>1</v>
          </cell>
          <cell r="O2115" t="str">
            <v>T2A</v>
          </cell>
        </row>
        <row r="2116">
          <cell r="B2116" t="str">
            <v>541449012700120134</v>
          </cell>
          <cell r="L2116" t="str">
            <v>T2A</v>
          </cell>
          <cell r="M2116">
            <v>1</v>
          </cell>
          <cell r="O2116" t="str">
            <v>T2A</v>
          </cell>
        </row>
        <row r="2117">
          <cell r="B2117" t="str">
            <v>541449012700120141</v>
          </cell>
          <cell r="L2117" t="str">
            <v>T2A</v>
          </cell>
          <cell r="M2117">
            <v>1</v>
          </cell>
          <cell r="O2117" t="str">
            <v>T2A</v>
          </cell>
        </row>
        <row r="2118">
          <cell r="B2118" t="str">
            <v>541449012700120165</v>
          </cell>
          <cell r="L2118" t="str">
            <v>T2A</v>
          </cell>
          <cell r="M2118">
            <v>1</v>
          </cell>
          <cell r="O2118" t="str">
            <v>T2A</v>
          </cell>
        </row>
        <row r="2119">
          <cell r="B2119" t="str">
            <v>541449012700120189</v>
          </cell>
          <cell r="L2119" t="str">
            <v>T2A</v>
          </cell>
          <cell r="M2119">
            <v>1</v>
          </cell>
          <cell r="O2119" t="str">
            <v>T2A</v>
          </cell>
        </row>
        <row r="2120">
          <cell r="B2120" t="str">
            <v>541449012700120264</v>
          </cell>
          <cell r="L2120" t="str">
            <v>T2A</v>
          </cell>
          <cell r="M2120">
            <v>1</v>
          </cell>
          <cell r="O2120" t="str">
            <v>T2A</v>
          </cell>
        </row>
        <row r="2121">
          <cell r="B2121" t="str">
            <v>541449012700120318</v>
          </cell>
          <cell r="L2121" t="str">
            <v>T2A</v>
          </cell>
          <cell r="M2121">
            <v>1</v>
          </cell>
          <cell r="O2121" t="str">
            <v>T2A</v>
          </cell>
        </row>
        <row r="2122">
          <cell r="B2122" t="str">
            <v>541449012700120325</v>
          </cell>
          <cell r="L2122" t="str">
            <v>T2A</v>
          </cell>
          <cell r="M2122">
            <v>1</v>
          </cell>
          <cell r="O2122" t="str">
            <v>T2A</v>
          </cell>
        </row>
        <row r="2123">
          <cell r="B2123" t="str">
            <v>541449012700120363</v>
          </cell>
          <cell r="L2123" t="str">
            <v>T2A</v>
          </cell>
          <cell r="M2123">
            <v>1</v>
          </cell>
          <cell r="O2123" t="str">
            <v>T2A</v>
          </cell>
        </row>
        <row r="2124">
          <cell r="B2124" t="str">
            <v>541449012700120387</v>
          </cell>
          <cell r="L2124" t="str">
            <v>T3A</v>
          </cell>
          <cell r="M2124">
            <v>1</v>
          </cell>
          <cell r="O2124" t="str">
            <v>T2A</v>
          </cell>
        </row>
        <row r="2125">
          <cell r="B2125" t="str">
            <v>541449012700120417</v>
          </cell>
          <cell r="L2125" t="str">
            <v>T2A</v>
          </cell>
          <cell r="M2125">
            <v>1</v>
          </cell>
          <cell r="O2125" t="str">
            <v>T2A</v>
          </cell>
        </row>
        <row r="2126">
          <cell r="B2126" t="str">
            <v>541449012700120431</v>
          </cell>
          <cell r="L2126" t="str">
            <v>T2A</v>
          </cell>
          <cell r="M2126">
            <v>1</v>
          </cell>
          <cell r="O2126" t="str">
            <v>T2A</v>
          </cell>
        </row>
        <row r="2127">
          <cell r="B2127" t="str">
            <v>541449012700120509</v>
          </cell>
          <cell r="L2127" t="str">
            <v>T2A</v>
          </cell>
          <cell r="M2127">
            <v>1</v>
          </cell>
          <cell r="O2127" t="str">
            <v>T2A</v>
          </cell>
        </row>
        <row r="2128">
          <cell r="B2128" t="str">
            <v>541449012700120547</v>
          </cell>
          <cell r="L2128" t="str">
            <v>T2A</v>
          </cell>
          <cell r="M2128">
            <v>1</v>
          </cell>
          <cell r="O2128" t="str">
            <v>T2A</v>
          </cell>
        </row>
        <row r="2129">
          <cell r="B2129" t="str">
            <v>541449012700120622</v>
          </cell>
          <cell r="L2129" t="str">
            <v>T2A</v>
          </cell>
          <cell r="M2129">
            <v>1</v>
          </cell>
          <cell r="O2129" t="str">
            <v>T2A</v>
          </cell>
        </row>
        <row r="2130">
          <cell r="B2130" t="str">
            <v>541449012700120677</v>
          </cell>
          <cell r="L2130" t="str">
            <v>T2A</v>
          </cell>
          <cell r="M2130">
            <v>1</v>
          </cell>
          <cell r="O2130" t="str">
            <v>T2A</v>
          </cell>
        </row>
        <row r="2131">
          <cell r="B2131" t="str">
            <v>541449012700120721</v>
          </cell>
          <cell r="L2131" t="str">
            <v>T1A</v>
          </cell>
          <cell r="M2131">
            <v>1</v>
          </cell>
          <cell r="O2131" t="str">
            <v>T1A</v>
          </cell>
        </row>
        <row r="2132">
          <cell r="B2132" t="str">
            <v>541449012700181777</v>
          </cell>
          <cell r="L2132" t="str">
            <v>T2A</v>
          </cell>
          <cell r="M2132">
            <v>1</v>
          </cell>
          <cell r="O2132" t="str">
            <v>T2A</v>
          </cell>
        </row>
        <row r="2133">
          <cell r="B2133" t="str">
            <v>541449012700181913</v>
          </cell>
          <cell r="L2133" t="str">
            <v>T3A</v>
          </cell>
          <cell r="M2133">
            <v>1</v>
          </cell>
          <cell r="O2133" t="str">
            <v>T2A</v>
          </cell>
        </row>
        <row r="2134">
          <cell r="B2134" t="str">
            <v>541449012700209334</v>
          </cell>
          <cell r="L2134" t="str">
            <v>T2A</v>
          </cell>
          <cell r="M2134">
            <v>1</v>
          </cell>
          <cell r="O2134" t="str">
            <v>T2A</v>
          </cell>
        </row>
        <row r="2135">
          <cell r="B2135" t="str">
            <v>541449012700209358</v>
          </cell>
          <cell r="L2135" t="str">
            <v>T2A</v>
          </cell>
          <cell r="M2135">
            <v>1</v>
          </cell>
          <cell r="O2135" t="str">
            <v>T2A</v>
          </cell>
        </row>
        <row r="2136">
          <cell r="B2136" t="str">
            <v>541449012700209365</v>
          </cell>
          <cell r="L2136" t="str">
            <v>T2A</v>
          </cell>
          <cell r="M2136">
            <v>1</v>
          </cell>
          <cell r="O2136" t="str">
            <v>T2A</v>
          </cell>
        </row>
        <row r="2137">
          <cell r="B2137" t="str">
            <v>541449012700225037</v>
          </cell>
          <cell r="L2137" t="str">
            <v>T2A</v>
          </cell>
          <cell r="M2137">
            <v>1</v>
          </cell>
          <cell r="O2137" t="str">
            <v>T2A</v>
          </cell>
        </row>
        <row r="2138">
          <cell r="B2138" t="str">
            <v>541449012700227468</v>
          </cell>
          <cell r="L2138" t="str">
            <v>T2A</v>
          </cell>
          <cell r="M2138">
            <v>1</v>
          </cell>
          <cell r="O2138" t="str">
            <v>T2A</v>
          </cell>
        </row>
        <row r="2139">
          <cell r="B2139" t="str">
            <v>541449020703402072</v>
          </cell>
          <cell r="L2139" t="str">
            <v>T2A</v>
          </cell>
          <cell r="M2139">
            <v>1</v>
          </cell>
          <cell r="O2139" t="str">
            <v>T3A</v>
          </cell>
        </row>
        <row r="2140">
          <cell r="B2140" t="str">
            <v>541449020704146852</v>
          </cell>
          <cell r="L2140" t="str">
            <v>T2A</v>
          </cell>
          <cell r="M2140">
            <v>1</v>
          </cell>
          <cell r="O2140" t="str">
            <v>T2A</v>
          </cell>
        </row>
        <row r="2141">
          <cell r="B2141" t="str">
            <v>541449020715055976</v>
          </cell>
          <cell r="L2141" t="str">
            <v>T2A</v>
          </cell>
          <cell r="M2141">
            <v>1</v>
          </cell>
          <cell r="O2141" t="str">
            <v>T2A</v>
          </cell>
        </row>
        <row r="2142">
          <cell r="B2142" t="str">
            <v>541449060005065810</v>
          </cell>
          <cell r="L2142" t="str">
            <v>T2A</v>
          </cell>
          <cell r="M2142">
            <v>1</v>
          </cell>
          <cell r="O2142" t="str">
            <v>T2A</v>
          </cell>
        </row>
        <row r="2143">
          <cell r="B2143" t="str">
            <v>541449060005751478</v>
          </cell>
          <cell r="L2143" t="str">
            <v>T2A</v>
          </cell>
          <cell r="M2143">
            <v>1</v>
          </cell>
          <cell r="O2143" t="str">
            <v>T2A</v>
          </cell>
        </row>
        <row r="2144">
          <cell r="B2144" t="str">
            <v>541449012700141740</v>
          </cell>
          <cell r="L2144" t="str">
            <v>T2A</v>
          </cell>
          <cell r="M2144">
            <v>1</v>
          </cell>
          <cell r="O2144" t="str">
            <v>T2A</v>
          </cell>
        </row>
        <row r="2145">
          <cell r="B2145" t="str">
            <v>541449060004764073</v>
          </cell>
          <cell r="L2145" t="str">
            <v>T2A</v>
          </cell>
          <cell r="M2145">
            <v>1</v>
          </cell>
          <cell r="O2145" t="str">
            <v>T2A</v>
          </cell>
        </row>
        <row r="2146">
          <cell r="B2146" t="str">
            <v>541449060007388290</v>
          </cell>
          <cell r="L2146" t="str">
            <v>T3A</v>
          </cell>
          <cell r="M2146">
            <v>1</v>
          </cell>
          <cell r="O2146" t="str">
            <v>T4B</v>
          </cell>
        </row>
        <row r="2147">
          <cell r="B2147" t="str">
            <v>541449060005136961</v>
          </cell>
          <cell r="L2147" t="str">
            <v>T2A</v>
          </cell>
          <cell r="M2147">
            <v>1</v>
          </cell>
          <cell r="O2147" t="str">
            <v>T2A</v>
          </cell>
        </row>
        <row r="2148">
          <cell r="B2148" t="str">
            <v>541449012700130232</v>
          </cell>
          <cell r="L2148" t="str">
            <v>T2A</v>
          </cell>
          <cell r="M2148">
            <v>1</v>
          </cell>
          <cell r="O2148" t="str">
            <v>T2A</v>
          </cell>
        </row>
        <row r="2149">
          <cell r="B2149" t="str">
            <v>541449012700132298</v>
          </cell>
          <cell r="L2149" t="str">
            <v>T2A</v>
          </cell>
          <cell r="M2149">
            <v>1</v>
          </cell>
          <cell r="O2149" t="str">
            <v>T2A</v>
          </cell>
        </row>
        <row r="2150">
          <cell r="B2150" t="str">
            <v>541449012700130195</v>
          </cell>
          <cell r="L2150" t="str">
            <v>T2A</v>
          </cell>
          <cell r="M2150">
            <v>1</v>
          </cell>
          <cell r="O2150" t="str">
            <v>T2A</v>
          </cell>
        </row>
        <row r="2151">
          <cell r="B2151" t="str">
            <v>541449010000029628</v>
          </cell>
          <cell r="L2151" t="str">
            <v>T1A</v>
          </cell>
          <cell r="M2151">
            <v>1</v>
          </cell>
          <cell r="O2151" t="str">
            <v>T1A</v>
          </cell>
        </row>
        <row r="2152">
          <cell r="B2152" t="str">
            <v>541449011000029215</v>
          </cell>
          <cell r="L2152" t="str">
            <v>T1A</v>
          </cell>
          <cell r="M2152">
            <v>1</v>
          </cell>
          <cell r="O2152" t="str">
            <v>T3A</v>
          </cell>
        </row>
        <row r="2153">
          <cell r="B2153" t="str">
            <v>541449011000029192</v>
          </cell>
          <cell r="L2153" t="str">
            <v>T2A</v>
          </cell>
          <cell r="M2153">
            <v>1</v>
          </cell>
          <cell r="O2153" t="str">
            <v>T3A</v>
          </cell>
        </row>
        <row r="2154">
          <cell r="B2154" t="str">
            <v>541449011000029840</v>
          </cell>
          <cell r="L2154" t="str">
            <v>T2A</v>
          </cell>
          <cell r="M2154">
            <v>1</v>
          </cell>
          <cell r="O2154" t="str">
            <v>T2A</v>
          </cell>
        </row>
        <row r="2155">
          <cell r="B2155" t="str">
            <v>541449011000029529</v>
          </cell>
          <cell r="L2155" t="str">
            <v>T2A</v>
          </cell>
          <cell r="M2155">
            <v>1</v>
          </cell>
          <cell r="O2155" t="str">
            <v>T2A</v>
          </cell>
        </row>
        <row r="2156">
          <cell r="B2156" t="str">
            <v>541449011000029826</v>
          </cell>
          <cell r="L2156" t="str">
            <v>T3A</v>
          </cell>
          <cell r="M2156">
            <v>1</v>
          </cell>
          <cell r="O2156" t="str">
            <v>T2A</v>
          </cell>
        </row>
        <row r="2157">
          <cell r="B2157" t="str">
            <v>541449011000029833</v>
          </cell>
          <cell r="L2157" t="str">
            <v>T3A</v>
          </cell>
          <cell r="M2157">
            <v>1</v>
          </cell>
          <cell r="O2157" t="str">
            <v>T3A</v>
          </cell>
        </row>
        <row r="2158">
          <cell r="B2158" t="str">
            <v>541449011000029550</v>
          </cell>
          <cell r="L2158" t="str">
            <v>T3A</v>
          </cell>
          <cell r="M2158">
            <v>1</v>
          </cell>
          <cell r="O2158" t="str">
            <v>T3A</v>
          </cell>
        </row>
        <row r="2159">
          <cell r="B2159" t="str">
            <v>541449011000029123</v>
          </cell>
          <cell r="L2159" t="str">
            <v>T3A</v>
          </cell>
          <cell r="M2159">
            <v>1</v>
          </cell>
          <cell r="O2159" t="str">
            <v>T3A</v>
          </cell>
        </row>
        <row r="2160">
          <cell r="B2160" t="str">
            <v>541449011000029543</v>
          </cell>
          <cell r="L2160" t="str">
            <v>T3A</v>
          </cell>
          <cell r="M2160">
            <v>1</v>
          </cell>
          <cell r="O2160" t="str">
            <v>T3A</v>
          </cell>
        </row>
        <row r="2161">
          <cell r="B2161" t="str">
            <v>541449011000029680</v>
          </cell>
          <cell r="L2161" t="str">
            <v>T3A</v>
          </cell>
          <cell r="M2161">
            <v>1</v>
          </cell>
          <cell r="O2161" t="str">
            <v>T3A</v>
          </cell>
        </row>
        <row r="2162">
          <cell r="B2162" t="str">
            <v>541449011000029505</v>
          </cell>
          <cell r="L2162" t="str">
            <v>T3A</v>
          </cell>
          <cell r="M2162">
            <v>1</v>
          </cell>
          <cell r="O2162" t="str">
            <v>T3A</v>
          </cell>
        </row>
        <row r="2163">
          <cell r="B2163" t="str">
            <v>541449011000029093</v>
          </cell>
          <cell r="L2163" t="str">
            <v>T3A</v>
          </cell>
          <cell r="M2163">
            <v>1</v>
          </cell>
          <cell r="O2163" t="str">
            <v>T3A</v>
          </cell>
        </row>
        <row r="2164">
          <cell r="B2164" t="str">
            <v>541449011000029055</v>
          </cell>
          <cell r="L2164" t="str">
            <v>T3A</v>
          </cell>
          <cell r="M2164">
            <v>1</v>
          </cell>
          <cell r="O2164" t="str">
            <v>T3A</v>
          </cell>
        </row>
        <row r="2165">
          <cell r="B2165" t="str">
            <v>541449011000029499</v>
          </cell>
          <cell r="L2165" t="str">
            <v>T3A</v>
          </cell>
          <cell r="M2165">
            <v>1</v>
          </cell>
          <cell r="O2165" t="str">
            <v>T3A</v>
          </cell>
        </row>
        <row r="2166">
          <cell r="B2166" t="str">
            <v>541449011000029437</v>
          </cell>
          <cell r="L2166" t="str">
            <v>T3A</v>
          </cell>
          <cell r="M2166">
            <v>1</v>
          </cell>
          <cell r="O2166" t="str">
            <v>T3A</v>
          </cell>
        </row>
        <row r="2167">
          <cell r="B2167" t="str">
            <v>541449011000029147</v>
          </cell>
          <cell r="L2167" t="str">
            <v>T3A</v>
          </cell>
          <cell r="M2167">
            <v>1</v>
          </cell>
          <cell r="O2167" t="str">
            <v>T3A</v>
          </cell>
        </row>
        <row r="2168">
          <cell r="B2168" t="str">
            <v>541449011000029475</v>
          </cell>
          <cell r="L2168" t="str">
            <v>T3A</v>
          </cell>
          <cell r="M2168">
            <v>1</v>
          </cell>
          <cell r="O2168" t="str">
            <v>T3A</v>
          </cell>
        </row>
        <row r="2169">
          <cell r="B2169" t="str">
            <v>541449011000029406</v>
          </cell>
          <cell r="L2169" t="str">
            <v>T3A</v>
          </cell>
          <cell r="M2169">
            <v>1</v>
          </cell>
          <cell r="O2169" t="str">
            <v>T3A</v>
          </cell>
        </row>
        <row r="2170">
          <cell r="B2170" t="str">
            <v>541449011000029017</v>
          </cell>
          <cell r="L2170" t="str">
            <v>T3A</v>
          </cell>
          <cell r="M2170">
            <v>1</v>
          </cell>
          <cell r="O2170" t="str">
            <v>T3A</v>
          </cell>
        </row>
        <row r="2171">
          <cell r="B2171" t="str">
            <v>541449011000029161</v>
          </cell>
          <cell r="L2171" t="str">
            <v>T3A</v>
          </cell>
          <cell r="M2171">
            <v>1</v>
          </cell>
          <cell r="O2171" t="str">
            <v>T3A</v>
          </cell>
        </row>
        <row r="2172">
          <cell r="B2172" t="str">
            <v>541449011000029796</v>
          </cell>
          <cell r="L2172" t="str">
            <v>T3A</v>
          </cell>
          <cell r="M2172">
            <v>1</v>
          </cell>
          <cell r="O2172" t="str">
            <v>T3A</v>
          </cell>
        </row>
        <row r="2173">
          <cell r="B2173" t="str">
            <v>541449011000029109</v>
          </cell>
          <cell r="L2173" t="str">
            <v>T3A</v>
          </cell>
          <cell r="M2173">
            <v>1</v>
          </cell>
          <cell r="O2173" t="str">
            <v>T3A</v>
          </cell>
        </row>
        <row r="2174">
          <cell r="B2174" t="str">
            <v>541449011000029208</v>
          </cell>
          <cell r="L2174" t="str">
            <v>T3A</v>
          </cell>
          <cell r="M2174">
            <v>1</v>
          </cell>
          <cell r="O2174" t="str">
            <v>T3A</v>
          </cell>
        </row>
        <row r="2175">
          <cell r="B2175" t="str">
            <v>541449011000029970</v>
          </cell>
          <cell r="L2175" t="str">
            <v>T3A</v>
          </cell>
          <cell r="M2175">
            <v>1</v>
          </cell>
          <cell r="O2175" t="str">
            <v>T3A</v>
          </cell>
        </row>
        <row r="2176">
          <cell r="B2176" t="str">
            <v>541449011000029772</v>
          </cell>
          <cell r="L2176" t="str">
            <v>T3A</v>
          </cell>
          <cell r="M2176">
            <v>1</v>
          </cell>
          <cell r="O2176" t="str">
            <v>T3A</v>
          </cell>
        </row>
        <row r="2177">
          <cell r="B2177" t="str">
            <v>541449011000029420</v>
          </cell>
          <cell r="L2177" t="str">
            <v>T3A</v>
          </cell>
          <cell r="M2177">
            <v>1</v>
          </cell>
          <cell r="O2177" t="str">
            <v>T3A</v>
          </cell>
        </row>
        <row r="2178">
          <cell r="B2178" t="str">
            <v>541449011000029994</v>
          </cell>
          <cell r="L2178" t="str">
            <v>T3A</v>
          </cell>
          <cell r="M2178">
            <v>1</v>
          </cell>
          <cell r="O2178" t="str">
            <v>T3A</v>
          </cell>
        </row>
        <row r="2179">
          <cell r="B2179" t="str">
            <v>541449011000029451</v>
          </cell>
          <cell r="L2179" t="str">
            <v>T3A</v>
          </cell>
          <cell r="M2179">
            <v>1</v>
          </cell>
          <cell r="O2179" t="str">
            <v>T3A</v>
          </cell>
        </row>
        <row r="2180">
          <cell r="B2180" t="str">
            <v>541449011000029284</v>
          </cell>
          <cell r="L2180" t="str">
            <v>T4B</v>
          </cell>
          <cell r="M2180">
            <v>1</v>
          </cell>
          <cell r="O2180" t="str">
            <v>T3A</v>
          </cell>
        </row>
        <row r="2181">
          <cell r="B2181" t="str">
            <v>541449011000029949</v>
          </cell>
          <cell r="L2181" t="str">
            <v>T4B</v>
          </cell>
          <cell r="M2181">
            <v>1</v>
          </cell>
          <cell r="O2181" t="str">
            <v>T4B</v>
          </cell>
        </row>
        <row r="2182">
          <cell r="B2182" t="str">
            <v>541449011000029918</v>
          </cell>
          <cell r="L2182" t="str">
            <v>T4B</v>
          </cell>
          <cell r="M2182">
            <v>1</v>
          </cell>
          <cell r="O2182" t="str">
            <v>T4B</v>
          </cell>
        </row>
        <row r="2183">
          <cell r="B2183" t="str">
            <v>541449011000029338</v>
          </cell>
          <cell r="L2183" t="str">
            <v>T4B</v>
          </cell>
          <cell r="M2183">
            <v>1</v>
          </cell>
          <cell r="O2183" t="str">
            <v>T4B</v>
          </cell>
        </row>
        <row r="2184">
          <cell r="B2184" t="str">
            <v>541449011000029734</v>
          </cell>
          <cell r="L2184" t="str">
            <v>T4B</v>
          </cell>
          <cell r="M2184">
            <v>1</v>
          </cell>
          <cell r="O2184" t="str">
            <v>T4B</v>
          </cell>
        </row>
        <row r="2185">
          <cell r="B2185" t="str">
            <v>541449011000030990</v>
          </cell>
          <cell r="L2185" t="str">
            <v>T3A</v>
          </cell>
          <cell r="M2185">
            <v>1</v>
          </cell>
          <cell r="O2185" t="str">
            <v>T3A</v>
          </cell>
        </row>
        <row r="2186">
          <cell r="B2186" t="str">
            <v>541449011000030136</v>
          </cell>
          <cell r="L2186" t="str">
            <v>T3A</v>
          </cell>
          <cell r="M2186">
            <v>1</v>
          </cell>
          <cell r="O2186" t="str">
            <v>T3A</v>
          </cell>
        </row>
        <row r="2187">
          <cell r="B2187" t="str">
            <v>541449011000030617</v>
          </cell>
          <cell r="L2187" t="str">
            <v>T4B</v>
          </cell>
          <cell r="M2187">
            <v>1</v>
          </cell>
          <cell r="O2187" t="str">
            <v>T3A</v>
          </cell>
        </row>
        <row r="2188">
          <cell r="B2188" t="str">
            <v>541449011000030211</v>
          </cell>
          <cell r="L2188" t="str">
            <v>T4B</v>
          </cell>
          <cell r="M2188">
            <v>1</v>
          </cell>
          <cell r="O2188" t="str">
            <v>T4B</v>
          </cell>
        </row>
        <row r="2189">
          <cell r="B2189" t="str">
            <v>541449011000030969</v>
          </cell>
          <cell r="L2189" t="str">
            <v>T4B</v>
          </cell>
          <cell r="M2189">
            <v>1</v>
          </cell>
          <cell r="O2189" t="str">
            <v>T3A</v>
          </cell>
        </row>
        <row r="2190">
          <cell r="B2190" t="str">
            <v>541449011000030976</v>
          </cell>
          <cell r="L2190" t="str">
            <v>T4B</v>
          </cell>
          <cell r="M2190">
            <v>1</v>
          </cell>
          <cell r="O2190" t="str">
            <v>T4B</v>
          </cell>
        </row>
        <row r="2191">
          <cell r="B2191" t="str">
            <v>541449011000030624</v>
          </cell>
          <cell r="L2191" t="str">
            <v>T4B</v>
          </cell>
          <cell r="M2191">
            <v>1</v>
          </cell>
          <cell r="O2191" t="str">
            <v>T4B</v>
          </cell>
        </row>
        <row r="2192">
          <cell r="B2192" t="str">
            <v>541449011000030129</v>
          </cell>
          <cell r="L2192" t="str">
            <v>T4B</v>
          </cell>
          <cell r="M2192">
            <v>1</v>
          </cell>
          <cell r="O2192" t="str">
            <v>T4B</v>
          </cell>
        </row>
        <row r="2193">
          <cell r="B2193" t="str">
            <v>541449011000030068</v>
          </cell>
          <cell r="L2193" t="str">
            <v>T4B</v>
          </cell>
          <cell r="M2193">
            <v>1</v>
          </cell>
          <cell r="O2193" t="str">
            <v>T4B</v>
          </cell>
        </row>
        <row r="2194">
          <cell r="B2194" t="str">
            <v>541449011000031218</v>
          </cell>
          <cell r="L2194" t="str">
            <v>T2A</v>
          </cell>
          <cell r="M2194">
            <v>1</v>
          </cell>
          <cell r="O2194" t="str">
            <v>T2A</v>
          </cell>
        </row>
        <row r="2195">
          <cell r="B2195" t="str">
            <v>541449011000031829</v>
          </cell>
          <cell r="L2195" t="str">
            <v>T2A</v>
          </cell>
          <cell r="M2195">
            <v>1</v>
          </cell>
          <cell r="O2195" t="str">
            <v>T2A</v>
          </cell>
        </row>
        <row r="2196">
          <cell r="B2196" t="str">
            <v>541449011000031652</v>
          </cell>
          <cell r="L2196" t="str">
            <v>T3A</v>
          </cell>
          <cell r="M2196">
            <v>1</v>
          </cell>
          <cell r="O2196" t="str">
            <v>T3A</v>
          </cell>
        </row>
        <row r="2197">
          <cell r="B2197" t="str">
            <v>541449011000031102</v>
          </cell>
          <cell r="L2197" t="str">
            <v>T3A</v>
          </cell>
          <cell r="M2197">
            <v>1</v>
          </cell>
          <cell r="O2197" t="str">
            <v>T3A</v>
          </cell>
        </row>
        <row r="2198">
          <cell r="B2198" t="str">
            <v>541449011000031294</v>
          </cell>
          <cell r="L2198" t="str">
            <v>T3A</v>
          </cell>
          <cell r="M2198">
            <v>1</v>
          </cell>
          <cell r="O2198" t="str">
            <v>T3A</v>
          </cell>
        </row>
        <row r="2199">
          <cell r="B2199" t="str">
            <v>541449011000031836</v>
          </cell>
          <cell r="L2199" t="str">
            <v>T3A</v>
          </cell>
          <cell r="M2199">
            <v>1</v>
          </cell>
          <cell r="O2199" t="str">
            <v>T3A</v>
          </cell>
        </row>
        <row r="2200">
          <cell r="B2200" t="str">
            <v>541449011000031089</v>
          </cell>
          <cell r="L2200" t="str">
            <v>T3A</v>
          </cell>
          <cell r="M2200">
            <v>1</v>
          </cell>
          <cell r="O2200" t="str">
            <v>T3A</v>
          </cell>
        </row>
        <row r="2201">
          <cell r="B2201" t="str">
            <v>541449011000031768</v>
          </cell>
          <cell r="L2201" t="str">
            <v>T3A</v>
          </cell>
          <cell r="M2201">
            <v>1</v>
          </cell>
          <cell r="O2201" t="str">
            <v>T3A</v>
          </cell>
        </row>
        <row r="2202">
          <cell r="B2202" t="str">
            <v>541449011000031799</v>
          </cell>
          <cell r="L2202" t="str">
            <v>T4B</v>
          </cell>
          <cell r="M2202">
            <v>1</v>
          </cell>
          <cell r="O2202" t="str">
            <v>T3A</v>
          </cell>
        </row>
        <row r="2203">
          <cell r="B2203" t="str">
            <v>541449011000031928</v>
          </cell>
          <cell r="L2203" t="str">
            <v>T4B</v>
          </cell>
          <cell r="M2203">
            <v>1</v>
          </cell>
          <cell r="O2203" t="str">
            <v>T4B</v>
          </cell>
        </row>
        <row r="2204">
          <cell r="B2204" t="str">
            <v>541449011000031096</v>
          </cell>
          <cell r="L2204" t="str">
            <v>T4B</v>
          </cell>
          <cell r="M2204">
            <v>1</v>
          </cell>
          <cell r="O2204" t="str">
            <v>T4B</v>
          </cell>
        </row>
        <row r="2205">
          <cell r="B2205" t="str">
            <v>541449011000031010</v>
          </cell>
          <cell r="L2205" t="str">
            <v>T4B</v>
          </cell>
          <cell r="M2205">
            <v>1</v>
          </cell>
          <cell r="O2205" t="str">
            <v>T4B</v>
          </cell>
        </row>
        <row r="2206">
          <cell r="B2206" t="str">
            <v>541449011000031539</v>
          </cell>
          <cell r="L2206" t="str">
            <v>T1A</v>
          </cell>
          <cell r="M2206">
            <v>1</v>
          </cell>
          <cell r="O2206" t="str">
            <v>T3A</v>
          </cell>
        </row>
        <row r="2207">
          <cell r="B2207" t="str">
            <v>541449011000032826</v>
          </cell>
          <cell r="L2207" t="str">
            <v>T2A</v>
          </cell>
          <cell r="M2207">
            <v>1</v>
          </cell>
          <cell r="O2207" t="str">
            <v>T2A</v>
          </cell>
        </row>
        <row r="2208">
          <cell r="B2208" t="str">
            <v>541449011000032963</v>
          </cell>
          <cell r="L2208" t="str">
            <v>T3A</v>
          </cell>
          <cell r="M2208">
            <v>1</v>
          </cell>
          <cell r="O2208" t="str">
            <v>T3A</v>
          </cell>
        </row>
        <row r="2209">
          <cell r="B2209" t="str">
            <v>541449011000032178</v>
          </cell>
          <cell r="L2209" t="str">
            <v>T3A</v>
          </cell>
          <cell r="M2209">
            <v>1</v>
          </cell>
          <cell r="O2209" t="str">
            <v>T3A</v>
          </cell>
        </row>
        <row r="2210">
          <cell r="B2210" t="str">
            <v>541449011000032567</v>
          </cell>
          <cell r="L2210" t="str">
            <v>T3A</v>
          </cell>
          <cell r="M2210">
            <v>1</v>
          </cell>
          <cell r="O2210" t="str">
            <v>T3A</v>
          </cell>
        </row>
        <row r="2211">
          <cell r="B2211" t="str">
            <v>541449011000032888</v>
          </cell>
          <cell r="L2211" t="str">
            <v>T3A</v>
          </cell>
          <cell r="M2211">
            <v>1</v>
          </cell>
          <cell r="O2211" t="str">
            <v>T3A</v>
          </cell>
        </row>
        <row r="2212">
          <cell r="B2212" t="str">
            <v>541449011000032208</v>
          </cell>
          <cell r="L2212" t="str">
            <v>T3A</v>
          </cell>
          <cell r="M2212">
            <v>1</v>
          </cell>
          <cell r="O2212" t="str">
            <v>T3A</v>
          </cell>
        </row>
        <row r="2213">
          <cell r="B2213" t="str">
            <v>541449011000032154</v>
          </cell>
          <cell r="L2213" t="str">
            <v>T3A</v>
          </cell>
          <cell r="M2213">
            <v>1</v>
          </cell>
          <cell r="O2213" t="str">
            <v>T3A</v>
          </cell>
        </row>
        <row r="2214">
          <cell r="B2214" t="str">
            <v>541449011000032864</v>
          </cell>
          <cell r="L2214" t="str">
            <v>T3A</v>
          </cell>
          <cell r="M2214">
            <v>1</v>
          </cell>
          <cell r="O2214" t="str">
            <v>T3A</v>
          </cell>
        </row>
        <row r="2215">
          <cell r="B2215" t="str">
            <v>541449011000032802</v>
          </cell>
          <cell r="L2215" t="str">
            <v>T3A</v>
          </cell>
          <cell r="M2215">
            <v>1</v>
          </cell>
          <cell r="O2215" t="str">
            <v>T3A</v>
          </cell>
        </row>
        <row r="2216">
          <cell r="B2216" t="str">
            <v>541449011000032901</v>
          </cell>
          <cell r="L2216" t="str">
            <v>T3A</v>
          </cell>
          <cell r="M2216">
            <v>1</v>
          </cell>
          <cell r="O2216" t="str">
            <v>T3A</v>
          </cell>
        </row>
        <row r="2217">
          <cell r="B2217" t="str">
            <v>541449011000032956</v>
          </cell>
          <cell r="L2217" t="str">
            <v>T3A</v>
          </cell>
          <cell r="M2217">
            <v>1</v>
          </cell>
          <cell r="O2217" t="str">
            <v>T3A</v>
          </cell>
        </row>
        <row r="2218">
          <cell r="B2218" t="str">
            <v>541449011000032918</v>
          </cell>
          <cell r="L2218" t="str">
            <v>T3A</v>
          </cell>
          <cell r="M2218">
            <v>1</v>
          </cell>
          <cell r="O2218" t="str">
            <v>T3A</v>
          </cell>
        </row>
        <row r="2219">
          <cell r="B2219" t="str">
            <v>541449011000032857</v>
          </cell>
          <cell r="L2219" t="str">
            <v>T3A</v>
          </cell>
          <cell r="M2219">
            <v>1</v>
          </cell>
          <cell r="O2219" t="str">
            <v>T3A</v>
          </cell>
        </row>
        <row r="2220">
          <cell r="B2220" t="str">
            <v>541449011000032970</v>
          </cell>
          <cell r="L2220" t="str">
            <v>T3A</v>
          </cell>
          <cell r="M2220">
            <v>1</v>
          </cell>
          <cell r="O2220" t="str">
            <v>T3A</v>
          </cell>
        </row>
        <row r="2221">
          <cell r="B2221" t="str">
            <v>541449011000032284</v>
          </cell>
          <cell r="L2221" t="str">
            <v>T3A</v>
          </cell>
          <cell r="M2221">
            <v>1</v>
          </cell>
          <cell r="O2221" t="str">
            <v>T3A</v>
          </cell>
        </row>
        <row r="2222">
          <cell r="B2222" t="str">
            <v>541449011000032765</v>
          </cell>
          <cell r="L2222" t="str">
            <v>T3A</v>
          </cell>
          <cell r="M2222">
            <v>1</v>
          </cell>
          <cell r="O2222" t="str">
            <v>T3A</v>
          </cell>
        </row>
        <row r="2223">
          <cell r="B2223" t="str">
            <v>541449011000032789</v>
          </cell>
          <cell r="L2223" t="str">
            <v>T3A</v>
          </cell>
          <cell r="M2223">
            <v>1</v>
          </cell>
          <cell r="O2223" t="str">
            <v>T3A</v>
          </cell>
        </row>
        <row r="2224">
          <cell r="B2224" t="str">
            <v>541449011000032840</v>
          </cell>
          <cell r="L2224" t="str">
            <v>T3A</v>
          </cell>
          <cell r="M2224">
            <v>1</v>
          </cell>
          <cell r="O2224" t="str">
            <v>T3A</v>
          </cell>
        </row>
        <row r="2225">
          <cell r="B2225" t="str">
            <v>541449011000032994</v>
          </cell>
          <cell r="L2225" t="str">
            <v>T3A</v>
          </cell>
          <cell r="M2225">
            <v>1</v>
          </cell>
          <cell r="O2225" t="str">
            <v>T3A</v>
          </cell>
        </row>
        <row r="2226">
          <cell r="B2226" t="str">
            <v>541449011000033304</v>
          </cell>
          <cell r="L2226" t="str">
            <v>T3A</v>
          </cell>
          <cell r="M2226">
            <v>1</v>
          </cell>
          <cell r="O2226" t="str">
            <v>T3A</v>
          </cell>
        </row>
        <row r="2227">
          <cell r="B2227" t="str">
            <v>541449011000033588</v>
          </cell>
          <cell r="L2227" t="str">
            <v>T3A</v>
          </cell>
          <cell r="M2227">
            <v>1</v>
          </cell>
          <cell r="O2227" t="str">
            <v>T3A</v>
          </cell>
        </row>
        <row r="2228">
          <cell r="B2228" t="str">
            <v>541449011000033489</v>
          </cell>
          <cell r="L2228" t="str">
            <v>T3A</v>
          </cell>
          <cell r="M2228">
            <v>1</v>
          </cell>
          <cell r="O2228" t="str">
            <v>T3A</v>
          </cell>
        </row>
        <row r="2229">
          <cell r="B2229" t="str">
            <v>541449011000033458</v>
          </cell>
          <cell r="L2229" t="str">
            <v>T3A</v>
          </cell>
          <cell r="M2229">
            <v>1</v>
          </cell>
          <cell r="O2229" t="str">
            <v>T3A</v>
          </cell>
        </row>
        <row r="2230">
          <cell r="B2230" t="str">
            <v>541449011000033540</v>
          </cell>
          <cell r="L2230" t="str">
            <v>T3A</v>
          </cell>
          <cell r="M2230">
            <v>1</v>
          </cell>
          <cell r="O2230" t="str">
            <v>T3A</v>
          </cell>
        </row>
        <row r="2231">
          <cell r="B2231" t="str">
            <v>541449011000033601</v>
          </cell>
          <cell r="L2231" t="str">
            <v>T3A</v>
          </cell>
          <cell r="M2231">
            <v>1</v>
          </cell>
          <cell r="O2231" t="str">
            <v>T3A</v>
          </cell>
        </row>
        <row r="2232">
          <cell r="B2232" t="str">
            <v>541449011000033564</v>
          </cell>
          <cell r="L2232" t="str">
            <v>T3A</v>
          </cell>
          <cell r="M2232">
            <v>1</v>
          </cell>
          <cell r="O2232" t="str">
            <v>T3A</v>
          </cell>
        </row>
        <row r="2233">
          <cell r="B2233" t="str">
            <v>541449011000033274</v>
          </cell>
          <cell r="L2233" t="str">
            <v>T3A</v>
          </cell>
          <cell r="M2233">
            <v>1</v>
          </cell>
          <cell r="O2233" t="str">
            <v>T3A</v>
          </cell>
        </row>
        <row r="2234">
          <cell r="B2234" t="str">
            <v>541449011000033298</v>
          </cell>
          <cell r="L2234" t="str">
            <v>T3A</v>
          </cell>
          <cell r="M2234">
            <v>1</v>
          </cell>
          <cell r="O2234" t="str">
            <v>T3A</v>
          </cell>
        </row>
        <row r="2235">
          <cell r="B2235" t="str">
            <v>541449011000033533</v>
          </cell>
          <cell r="L2235" t="str">
            <v>T3A</v>
          </cell>
          <cell r="M2235">
            <v>1</v>
          </cell>
          <cell r="O2235" t="str">
            <v>T3A</v>
          </cell>
        </row>
        <row r="2236">
          <cell r="B2236" t="str">
            <v>541449011000033571</v>
          </cell>
          <cell r="L2236" t="str">
            <v>T3A</v>
          </cell>
          <cell r="M2236">
            <v>1</v>
          </cell>
          <cell r="O2236" t="str">
            <v>T3A</v>
          </cell>
        </row>
        <row r="2237">
          <cell r="B2237" t="str">
            <v>541449011000033786</v>
          </cell>
          <cell r="L2237" t="str">
            <v>T3A</v>
          </cell>
          <cell r="M2237">
            <v>1</v>
          </cell>
          <cell r="O2237" t="str">
            <v>T3A</v>
          </cell>
        </row>
        <row r="2238">
          <cell r="B2238" t="str">
            <v>541449011000033335</v>
          </cell>
          <cell r="L2238" t="str">
            <v>T3A</v>
          </cell>
          <cell r="M2238">
            <v>1</v>
          </cell>
          <cell r="O2238" t="str">
            <v>T3A</v>
          </cell>
        </row>
        <row r="2239">
          <cell r="B2239" t="str">
            <v>541449011000033410</v>
          </cell>
          <cell r="L2239" t="str">
            <v>T3A</v>
          </cell>
          <cell r="M2239">
            <v>1</v>
          </cell>
          <cell r="O2239" t="str">
            <v>T3A</v>
          </cell>
        </row>
        <row r="2240">
          <cell r="B2240" t="str">
            <v>541449011000033700</v>
          </cell>
          <cell r="L2240" t="str">
            <v>T3A</v>
          </cell>
          <cell r="M2240">
            <v>1</v>
          </cell>
          <cell r="O2240" t="str">
            <v>T3A</v>
          </cell>
        </row>
        <row r="2241">
          <cell r="B2241" t="str">
            <v>541449011000033328</v>
          </cell>
          <cell r="L2241" t="str">
            <v>T3A</v>
          </cell>
          <cell r="M2241">
            <v>1</v>
          </cell>
          <cell r="O2241" t="str">
            <v>T3A</v>
          </cell>
        </row>
        <row r="2242">
          <cell r="B2242" t="str">
            <v>541449011000033526</v>
          </cell>
          <cell r="L2242" t="str">
            <v>T3A</v>
          </cell>
          <cell r="M2242">
            <v>1</v>
          </cell>
          <cell r="O2242" t="str">
            <v>T3A</v>
          </cell>
        </row>
        <row r="2243">
          <cell r="B2243" t="str">
            <v>541449011000033373</v>
          </cell>
          <cell r="L2243" t="str">
            <v>T3A</v>
          </cell>
          <cell r="M2243">
            <v>1</v>
          </cell>
          <cell r="O2243" t="str">
            <v>T3A</v>
          </cell>
        </row>
        <row r="2244">
          <cell r="B2244" t="str">
            <v>541449011000033427</v>
          </cell>
          <cell r="L2244" t="str">
            <v>T4B</v>
          </cell>
          <cell r="M2244">
            <v>1</v>
          </cell>
          <cell r="O2244" t="str">
            <v>T3A</v>
          </cell>
        </row>
        <row r="2245">
          <cell r="B2245" t="str">
            <v>541449011000033502</v>
          </cell>
          <cell r="L2245" t="str">
            <v>T4B</v>
          </cell>
          <cell r="M2245">
            <v>1</v>
          </cell>
          <cell r="O2245" t="str">
            <v>T3A</v>
          </cell>
        </row>
        <row r="2246">
          <cell r="B2246" t="str">
            <v>541449011000034691</v>
          </cell>
          <cell r="L2246" t="str">
            <v>T2A</v>
          </cell>
          <cell r="M2246">
            <v>1</v>
          </cell>
          <cell r="O2246" t="str">
            <v>T2A</v>
          </cell>
        </row>
        <row r="2247">
          <cell r="B2247" t="str">
            <v>541449011000034226</v>
          </cell>
          <cell r="L2247" t="str">
            <v>T3A</v>
          </cell>
          <cell r="M2247">
            <v>1</v>
          </cell>
          <cell r="O2247" t="str">
            <v>T3A</v>
          </cell>
        </row>
        <row r="2248">
          <cell r="B2248" t="str">
            <v>541449011000034516</v>
          </cell>
          <cell r="L2248" t="str">
            <v>T3A</v>
          </cell>
          <cell r="M2248">
            <v>1</v>
          </cell>
          <cell r="O2248" t="str">
            <v>T2A</v>
          </cell>
        </row>
        <row r="2249">
          <cell r="B2249" t="str">
            <v>541449011000034677</v>
          </cell>
          <cell r="L2249" t="str">
            <v>T3A</v>
          </cell>
          <cell r="M2249">
            <v>1</v>
          </cell>
          <cell r="O2249" t="str">
            <v>T3A</v>
          </cell>
        </row>
        <row r="2250">
          <cell r="B2250" t="str">
            <v>541449011000034103</v>
          </cell>
          <cell r="L2250" t="str">
            <v>T3A</v>
          </cell>
          <cell r="M2250">
            <v>1</v>
          </cell>
          <cell r="O2250" t="str">
            <v>T3A</v>
          </cell>
        </row>
        <row r="2251">
          <cell r="B2251" t="str">
            <v>541449011000034998</v>
          </cell>
          <cell r="L2251" t="str">
            <v>T3A</v>
          </cell>
          <cell r="M2251">
            <v>1</v>
          </cell>
          <cell r="O2251" t="str">
            <v>T3A</v>
          </cell>
        </row>
        <row r="2252">
          <cell r="B2252" t="str">
            <v>541449011000034141</v>
          </cell>
          <cell r="L2252" t="str">
            <v>T3A</v>
          </cell>
          <cell r="M2252">
            <v>1</v>
          </cell>
          <cell r="O2252" t="str">
            <v>T3A</v>
          </cell>
        </row>
        <row r="2253">
          <cell r="B2253" t="str">
            <v>541449011000034363</v>
          </cell>
          <cell r="L2253" t="str">
            <v>T3A</v>
          </cell>
          <cell r="M2253">
            <v>1</v>
          </cell>
          <cell r="O2253" t="str">
            <v>T3A</v>
          </cell>
        </row>
        <row r="2254">
          <cell r="B2254" t="str">
            <v>541449011000034974</v>
          </cell>
          <cell r="L2254" t="str">
            <v>T3A</v>
          </cell>
          <cell r="M2254">
            <v>1</v>
          </cell>
          <cell r="O2254" t="str">
            <v>T3A</v>
          </cell>
        </row>
        <row r="2255">
          <cell r="B2255" t="str">
            <v>541449011000034165</v>
          </cell>
          <cell r="L2255" t="str">
            <v>T3A</v>
          </cell>
          <cell r="M2255">
            <v>1</v>
          </cell>
          <cell r="O2255" t="str">
            <v>T3A</v>
          </cell>
        </row>
        <row r="2256">
          <cell r="B2256" t="str">
            <v>541449011000034097</v>
          </cell>
          <cell r="L2256" t="str">
            <v>T3A</v>
          </cell>
          <cell r="M2256">
            <v>1</v>
          </cell>
          <cell r="O2256" t="str">
            <v>T3A</v>
          </cell>
        </row>
        <row r="2257">
          <cell r="B2257" t="str">
            <v>541449011000034233</v>
          </cell>
          <cell r="L2257" t="str">
            <v>T3A</v>
          </cell>
          <cell r="M2257">
            <v>1</v>
          </cell>
          <cell r="O2257" t="str">
            <v>T3A</v>
          </cell>
        </row>
        <row r="2258">
          <cell r="B2258" t="str">
            <v>541449011000034936</v>
          </cell>
          <cell r="L2258" t="str">
            <v>T3A</v>
          </cell>
          <cell r="M2258">
            <v>1</v>
          </cell>
          <cell r="O2258" t="str">
            <v>T3A</v>
          </cell>
        </row>
        <row r="2259">
          <cell r="B2259" t="str">
            <v>541449011000034172</v>
          </cell>
          <cell r="L2259" t="str">
            <v>T3A</v>
          </cell>
          <cell r="M2259">
            <v>1</v>
          </cell>
          <cell r="O2259" t="str">
            <v>T3A</v>
          </cell>
        </row>
        <row r="2260">
          <cell r="B2260" t="str">
            <v>541449011000034639</v>
          </cell>
          <cell r="L2260" t="str">
            <v>T3A</v>
          </cell>
          <cell r="M2260">
            <v>1</v>
          </cell>
          <cell r="O2260" t="str">
            <v>T1A</v>
          </cell>
        </row>
        <row r="2261">
          <cell r="B2261" t="str">
            <v>541449011000034127</v>
          </cell>
          <cell r="L2261" t="str">
            <v>T3A</v>
          </cell>
          <cell r="M2261">
            <v>1</v>
          </cell>
          <cell r="O2261" t="str">
            <v>T3A</v>
          </cell>
        </row>
        <row r="2262">
          <cell r="B2262" t="str">
            <v>541449011000034622</v>
          </cell>
          <cell r="L2262" t="str">
            <v>T3A</v>
          </cell>
          <cell r="M2262">
            <v>1</v>
          </cell>
          <cell r="O2262" t="str">
            <v>T3A</v>
          </cell>
        </row>
        <row r="2263">
          <cell r="B2263" t="str">
            <v>541449011000034738</v>
          </cell>
          <cell r="L2263" t="str">
            <v>T3A</v>
          </cell>
          <cell r="M2263">
            <v>1</v>
          </cell>
          <cell r="O2263" t="str">
            <v>T3A</v>
          </cell>
        </row>
        <row r="2264">
          <cell r="B2264" t="str">
            <v>541449011000034714</v>
          </cell>
          <cell r="L2264" t="str">
            <v>T3A</v>
          </cell>
          <cell r="M2264">
            <v>1</v>
          </cell>
          <cell r="O2264" t="str">
            <v>T3A</v>
          </cell>
        </row>
        <row r="2265">
          <cell r="B2265" t="str">
            <v>541449011000034684</v>
          </cell>
          <cell r="L2265" t="str">
            <v>T3A</v>
          </cell>
          <cell r="M2265">
            <v>1</v>
          </cell>
          <cell r="O2265" t="str">
            <v>T3A</v>
          </cell>
        </row>
        <row r="2266">
          <cell r="B2266" t="str">
            <v>541449011000034257</v>
          </cell>
          <cell r="L2266" t="str">
            <v>T3A</v>
          </cell>
          <cell r="M2266">
            <v>1</v>
          </cell>
          <cell r="O2266" t="str">
            <v>T3A</v>
          </cell>
        </row>
        <row r="2267">
          <cell r="B2267" t="str">
            <v>541449011000034721</v>
          </cell>
          <cell r="L2267" t="str">
            <v>T4B</v>
          </cell>
          <cell r="M2267">
            <v>1</v>
          </cell>
          <cell r="O2267" t="str">
            <v>T3A</v>
          </cell>
        </row>
        <row r="2268">
          <cell r="B2268" t="str">
            <v>541449011000034653</v>
          </cell>
          <cell r="L2268" t="str">
            <v>T4B</v>
          </cell>
          <cell r="M2268">
            <v>1</v>
          </cell>
          <cell r="O2268" t="str">
            <v>T3A</v>
          </cell>
        </row>
        <row r="2269">
          <cell r="B2269" t="str">
            <v>541449011000034950</v>
          </cell>
          <cell r="L2269" t="str">
            <v>T4B</v>
          </cell>
          <cell r="M2269">
            <v>1</v>
          </cell>
          <cell r="O2269" t="str">
            <v>T4B</v>
          </cell>
        </row>
        <row r="2270">
          <cell r="B2270" t="str">
            <v>541449011000035964</v>
          </cell>
          <cell r="L2270" t="str">
            <v>T1A</v>
          </cell>
          <cell r="M2270">
            <v>1</v>
          </cell>
          <cell r="O2270" t="str">
            <v>T3A</v>
          </cell>
        </row>
        <row r="2271">
          <cell r="B2271" t="str">
            <v>541449011000035742</v>
          </cell>
          <cell r="L2271" t="str">
            <v>T3A</v>
          </cell>
          <cell r="M2271">
            <v>1</v>
          </cell>
          <cell r="O2271" t="str">
            <v>T2A</v>
          </cell>
        </row>
        <row r="2272">
          <cell r="B2272" t="str">
            <v>541449011000035070</v>
          </cell>
          <cell r="L2272" t="str">
            <v>T3A</v>
          </cell>
          <cell r="M2272">
            <v>1</v>
          </cell>
          <cell r="O2272" t="str">
            <v>T3A</v>
          </cell>
        </row>
        <row r="2273">
          <cell r="B2273" t="str">
            <v>541449011000035025</v>
          </cell>
          <cell r="L2273" t="str">
            <v>T3A</v>
          </cell>
          <cell r="M2273">
            <v>1</v>
          </cell>
          <cell r="O2273" t="str">
            <v>T3A</v>
          </cell>
        </row>
        <row r="2274">
          <cell r="B2274" t="str">
            <v>541449011000035001</v>
          </cell>
          <cell r="L2274" t="str">
            <v>T3A</v>
          </cell>
          <cell r="M2274">
            <v>1</v>
          </cell>
          <cell r="O2274" t="str">
            <v>T3A</v>
          </cell>
        </row>
        <row r="2275">
          <cell r="B2275" t="str">
            <v>541449011000035704</v>
          </cell>
          <cell r="L2275" t="str">
            <v>T3A</v>
          </cell>
          <cell r="M2275">
            <v>1</v>
          </cell>
          <cell r="O2275" t="str">
            <v>T3A</v>
          </cell>
        </row>
        <row r="2276">
          <cell r="B2276" t="str">
            <v>541449011000035179</v>
          </cell>
          <cell r="L2276" t="str">
            <v>T3A</v>
          </cell>
          <cell r="M2276">
            <v>1</v>
          </cell>
          <cell r="O2276" t="str">
            <v>T3A</v>
          </cell>
        </row>
        <row r="2277">
          <cell r="B2277" t="str">
            <v>541449011000035049</v>
          </cell>
          <cell r="L2277" t="str">
            <v>T3A</v>
          </cell>
          <cell r="M2277">
            <v>1</v>
          </cell>
          <cell r="O2277" t="str">
            <v>T3A</v>
          </cell>
        </row>
        <row r="2278">
          <cell r="B2278" t="str">
            <v>541449011000035056</v>
          </cell>
          <cell r="L2278" t="str">
            <v>T3A</v>
          </cell>
          <cell r="M2278">
            <v>1</v>
          </cell>
          <cell r="O2278" t="str">
            <v>T3A</v>
          </cell>
        </row>
        <row r="2279">
          <cell r="B2279" t="str">
            <v>541449011000035063</v>
          </cell>
          <cell r="L2279" t="str">
            <v>T3A</v>
          </cell>
          <cell r="M2279">
            <v>1</v>
          </cell>
          <cell r="O2279" t="str">
            <v>T3A</v>
          </cell>
        </row>
        <row r="2280">
          <cell r="B2280" t="str">
            <v>541449011000035728</v>
          </cell>
          <cell r="L2280" t="str">
            <v>T3A</v>
          </cell>
          <cell r="M2280">
            <v>1</v>
          </cell>
          <cell r="O2280" t="str">
            <v>T3A</v>
          </cell>
        </row>
        <row r="2281">
          <cell r="B2281" t="str">
            <v>541449011000035087</v>
          </cell>
          <cell r="L2281" t="str">
            <v>T3A</v>
          </cell>
          <cell r="M2281">
            <v>1</v>
          </cell>
          <cell r="O2281" t="str">
            <v>T3A</v>
          </cell>
        </row>
        <row r="2282">
          <cell r="B2282" t="str">
            <v>541449011000035032</v>
          </cell>
          <cell r="L2282" t="str">
            <v>T3A</v>
          </cell>
          <cell r="M2282">
            <v>1</v>
          </cell>
          <cell r="O2282" t="str">
            <v>T3A</v>
          </cell>
        </row>
        <row r="2283">
          <cell r="B2283" t="str">
            <v>541449011000035285</v>
          </cell>
          <cell r="L2283" t="str">
            <v>T3A</v>
          </cell>
          <cell r="M2283">
            <v>1</v>
          </cell>
          <cell r="O2283" t="str">
            <v>T3A</v>
          </cell>
        </row>
        <row r="2284">
          <cell r="B2284" t="str">
            <v>541449011000035841</v>
          </cell>
          <cell r="L2284" t="str">
            <v>T3A</v>
          </cell>
          <cell r="M2284">
            <v>1</v>
          </cell>
          <cell r="O2284" t="str">
            <v>T3A</v>
          </cell>
        </row>
        <row r="2285">
          <cell r="B2285" t="str">
            <v>541449011000035018</v>
          </cell>
          <cell r="L2285" t="str">
            <v>T3A</v>
          </cell>
          <cell r="M2285">
            <v>1</v>
          </cell>
          <cell r="O2285" t="str">
            <v>T3A</v>
          </cell>
        </row>
        <row r="2286">
          <cell r="B2286" t="str">
            <v>541449011000035520</v>
          </cell>
          <cell r="L2286" t="str">
            <v>T3A</v>
          </cell>
          <cell r="M2286">
            <v>1</v>
          </cell>
          <cell r="O2286" t="str">
            <v>T3A</v>
          </cell>
        </row>
        <row r="2287">
          <cell r="B2287" t="str">
            <v>541449011000035940</v>
          </cell>
          <cell r="L2287" t="str">
            <v>T4B</v>
          </cell>
          <cell r="M2287">
            <v>1</v>
          </cell>
          <cell r="O2287" t="str">
            <v>T4B</v>
          </cell>
        </row>
        <row r="2288">
          <cell r="B2288" t="str">
            <v>541449011000035506</v>
          </cell>
          <cell r="L2288" t="str">
            <v>T4B</v>
          </cell>
          <cell r="M2288">
            <v>1</v>
          </cell>
          <cell r="O2288" t="str">
            <v>T4B</v>
          </cell>
        </row>
        <row r="2289">
          <cell r="B2289" t="str">
            <v>541449011000035537</v>
          </cell>
          <cell r="L2289" t="str">
            <v>T4B</v>
          </cell>
          <cell r="M2289">
            <v>1</v>
          </cell>
          <cell r="O2289" t="str">
            <v>T4B</v>
          </cell>
        </row>
        <row r="2290">
          <cell r="B2290" t="str">
            <v>541449011000046304</v>
          </cell>
          <cell r="L2290" t="str">
            <v>T2A</v>
          </cell>
          <cell r="M2290">
            <v>1</v>
          </cell>
          <cell r="O2290" t="str">
            <v>T3A</v>
          </cell>
        </row>
        <row r="2291">
          <cell r="B2291" t="str">
            <v>541449011000070941</v>
          </cell>
          <cell r="L2291" t="str">
            <v>T3A</v>
          </cell>
          <cell r="M2291">
            <v>1</v>
          </cell>
          <cell r="O2291" t="str">
            <v>T3A</v>
          </cell>
        </row>
        <row r="2292">
          <cell r="B2292" t="str">
            <v>541449011000071931</v>
          </cell>
          <cell r="L2292" t="str">
            <v>T4B</v>
          </cell>
          <cell r="M2292">
            <v>1</v>
          </cell>
          <cell r="O2292" t="str">
            <v>T4B</v>
          </cell>
        </row>
        <row r="2293">
          <cell r="B2293" t="str">
            <v>541449011000075717</v>
          </cell>
          <cell r="L2293" t="str">
            <v>T3A</v>
          </cell>
          <cell r="M2293">
            <v>1</v>
          </cell>
          <cell r="O2293" t="str">
            <v>T3A</v>
          </cell>
        </row>
        <row r="2294">
          <cell r="B2294" t="str">
            <v>541449011000075632</v>
          </cell>
          <cell r="L2294" t="str">
            <v>T3A</v>
          </cell>
          <cell r="M2294">
            <v>1</v>
          </cell>
          <cell r="O2294" t="str">
            <v>T3A</v>
          </cell>
        </row>
        <row r="2295">
          <cell r="B2295" t="str">
            <v>541449011000109740</v>
          </cell>
          <cell r="L2295" t="str">
            <v>T3A</v>
          </cell>
          <cell r="M2295">
            <v>1</v>
          </cell>
          <cell r="O2295" t="str">
            <v>T3A</v>
          </cell>
        </row>
        <row r="2296">
          <cell r="B2296" t="str">
            <v>541449011000109801</v>
          </cell>
          <cell r="L2296" t="str">
            <v>T3A</v>
          </cell>
          <cell r="M2296">
            <v>1</v>
          </cell>
          <cell r="O2296" t="str">
            <v>T3A</v>
          </cell>
        </row>
        <row r="2297">
          <cell r="B2297" t="str">
            <v>541449011000109474</v>
          </cell>
          <cell r="L2297" t="str">
            <v>T4B</v>
          </cell>
          <cell r="M2297">
            <v>1</v>
          </cell>
          <cell r="O2297" t="str">
            <v>T4B</v>
          </cell>
        </row>
        <row r="2298">
          <cell r="B2298" t="str">
            <v>541449011000110029</v>
          </cell>
          <cell r="L2298" t="str">
            <v>T3A</v>
          </cell>
          <cell r="M2298">
            <v>1</v>
          </cell>
          <cell r="O2298" t="str">
            <v>T3A</v>
          </cell>
        </row>
        <row r="2299">
          <cell r="B2299" t="str">
            <v>541449011000111774</v>
          </cell>
          <cell r="L2299" t="str">
            <v>T3A</v>
          </cell>
          <cell r="M2299">
            <v>1</v>
          </cell>
          <cell r="O2299" t="str">
            <v>T3A</v>
          </cell>
        </row>
        <row r="2300">
          <cell r="B2300" t="str">
            <v>541449011000112771</v>
          </cell>
          <cell r="L2300" t="str">
            <v>T4B</v>
          </cell>
          <cell r="M2300">
            <v>1</v>
          </cell>
          <cell r="O2300" t="str">
            <v>T4B</v>
          </cell>
        </row>
        <row r="2301">
          <cell r="B2301" t="str">
            <v>541449011000153491</v>
          </cell>
          <cell r="L2301" t="str">
            <v>T4B</v>
          </cell>
          <cell r="M2301">
            <v>1</v>
          </cell>
          <cell r="O2301" t="str">
            <v>T3A</v>
          </cell>
        </row>
        <row r="2302">
          <cell r="B2302" t="str">
            <v>541449011000155143</v>
          </cell>
          <cell r="L2302" t="str">
            <v>T3A</v>
          </cell>
          <cell r="M2302">
            <v>1</v>
          </cell>
          <cell r="O2302" t="str">
            <v>T3A</v>
          </cell>
        </row>
        <row r="2303">
          <cell r="B2303" t="str">
            <v>541449011000155013</v>
          </cell>
          <cell r="L2303" t="str">
            <v>T3A</v>
          </cell>
          <cell r="M2303">
            <v>1</v>
          </cell>
          <cell r="O2303" t="str">
            <v>T3A</v>
          </cell>
        </row>
        <row r="2304">
          <cell r="B2304" t="str">
            <v>541449011700000163</v>
          </cell>
          <cell r="L2304" t="str">
            <v>T3A</v>
          </cell>
          <cell r="M2304">
            <v>1</v>
          </cell>
          <cell r="O2304" t="str">
            <v>T3A</v>
          </cell>
        </row>
        <row r="2305">
          <cell r="B2305" t="str">
            <v>541449012000002338</v>
          </cell>
          <cell r="L2305" t="str">
            <v>T2A</v>
          </cell>
          <cell r="M2305">
            <v>1</v>
          </cell>
          <cell r="O2305" t="str">
            <v>T2A</v>
          </cell>
        </row>
        <row r="2306">
          <cell r="B2306" t="str">
            <v>541449012000002314</v>
          </cell>
          <cell r="L2306" t="str">
            <v>T2A</v>
          </cell>
          <cell r="M2306">
            <v>1</v>
          </cell>
          <cell r="O2306" t="str">
            <v>T2A</v>
          </cell>
        </row>
        <row r="2307">
          <cell r="B2307" t="str">
            <v>541449012000002321</v>
          </cell>
          <cell r="L2307" t="str">
            <v>T3A</v>
          </cell>
          <cell r="M2307">
            <v>1</v>
          </cell>
          <cell r="O2307" t="str">
            <v>T2A</v>
          </cell>
        </row>
        <row r="2308">
          <cell r="B2308" t="str">
            <v>541449012000002390</v>
          </cell>
          <cell r="L2308" t="str">
            <v>T3A</v>
          </cell>
          <cell r="M2308">
            <v>1</v>
          </cell>
          <cell r="O2308" t="str">
            <v>T3A</v>
          </cell>
        </row>
        <row r="2309">
          <cell r="B2309" t="str">
            <v>541449012000002369</v>
          </cell>
          <cell r="L2309" t="str">
            <v>T3A</v>
          </cell>
          <cell r="M2309">
            <v>1</v>
          </cell>
          <cell r="O2309" t="str">
            <v>T2A</v>
          </cell>
        </row>
        <row r="2310">
          <cell r="B2310" t="str">
            <v>541449012000002284</v>
          </cell>
          <cell r="L2310" t="str">
            <v>T3A</v>
          </cell>
          <cell r="M2310">
            <v>1</v>
          </cell>
          <cell r="O2310" t="str">
            <v>T3A</v>
          </cell>
        </row>
        <row r="2311">
          <cell r="B2311" t="str">
            <v>541449012000003687</v>
          </cell>
          <cell r="L2311" t="str">
            <v>T2A</v>
          </cell>
          <cell r="M2311">
            <v>1</v>
          </cell>
          <cell r="O2311" t="str">
            <v>T2A</v>
          </cell>
        </row>
        <row r="2312">
          <cell r="B2312" t="str">
            <v>541449012000003847</v>
          </cell>
          <cell r="L2312" t="str">
            <v>T3A</v>
          </cell>
          <cell r="M2312">
            <v>1</v>
          </cell>
          <cell r="O2312" t="str">
            <v>T3A</v>
          </cell>
        </row>
        <row r="2313">
          <cell r="B2313" t="str">
            <v>541449012000003779</v>
          </cell>
          <cell r="L2313" t="str">
            <v>T3A</v>
          </cell>
          <cell r="M2313">
            <v>1</v>
          </cell>
          <cell r="O2313" t="str">
            <v>T3A</v>
          </cell>
        </row>
        <row r="2314">
          <cell r="B2314" t="str">
            <v>541449012000004073</v>
          </cell>
          <cell r="L2314" t="str">
            <v>T2A</v>
          </cell>
          <cell r="M2314">
            <v>1</v>
          </cell>
          <cell r="O2314" t="str">
            <v>T2A</v>
          </cell>
        </row>
        <row r="2315">
          <cell r="B2315" t="str">
            <v>541449012700113501</v>
          </cell>
          <cell r="L2315" t="str">
            <v>T2A</v>
          </cell>
          <cell r="M2315">
            <v>1</v>
          </cell>
          <cell r="O2315" t="str">
            <v>T2A</v>
          </cell>
        </row>
        <row r="2316">
          <cell r="B2316" t="str">
            <v>541449012700113594</v>
          </cell>
          <cell r="L2316" t="str">
            <v>T2A</v>
          </cell>
          <cell r="M2316">
            <v>1</v>
          </cell>
          <cell r="O2316" t="str">
            <v>T2A</v>
          </cell>
        </row>
        <row r="2317">
          <cell r="B2317" t="str">
            <v>541449012700114409</v>
          </cell>
          <cell r="L2317" t="str">
            <v>T2A</v>
          </cell>
          <cell r="M2317">
            <v>1</v>
          </cell>
          <cell r="O2317" t="str">
            <v>T1A</v>
          </cell>
        </row>
        <row r="2318">
          <cell r="B2318" t="str">
            <v>541449012700115529</v>
          </cell>
          <cell r="L2318" t="str">
            <v>T2A</v>
          </cell>
          <cell r="M2318">
            <v>1</v>
          </cell>
          <cell r="O2318" t="str">
            <v>T2A</v>
          </cell>
        </row>
        <row r="2319">
          <cell r="B2319" t="str">
            <v>541449012700115505</v>
          </cell>
          <cell r="L2319" t="str">
            <v>T2A</v>
          </cell>
          <cell r="M2319">
            <v>1</v>
          </cell>
          <cell r="O2319" t="str">
            <v>T2A</v>
          </cell>
        </row>
        <row r="2320">
          <cell r="B2320" t="str">
            <v>541449012700120868</v>
          </cell>
          <cell r="L2320" t="str">
            <v>T2A</v>
          </cell>
          <cell r="M2320">
            <v>1</v>
          </cell>
          <cell r="O2320" t="str">
            <v>T2A</v>
          </cell>
        </row>
        <row r="2321">
          <cell r="B2321" t="str">
            <v>541449012700123371</v>
          </cell>
          <cell r="L2321" t="str">
            <v>T2A</v>
          </cell>
          <cell r="M2321">
            <v>1</v>
          </cell>
          <cell r="O2321" t="str">
            <v>T2A</v>
          </cell>
        </row>
        <row r="2322">
          <cell r="B2322" t="str">
            <v>541449012700123456</v>
          </cell>
          <cell r="L2322" t="str">
            <v>T2A</v>
          </cell>
          <cell r="M2322">
            <v>1</v>
          </cell>
          <cell r="O2322" t="str">
            <v>T2A</v>
          </cell>
        </row>
        <row r="2323">
          <cell r="B2323" t="str">
            <v>541449012700123319</v>
          </cell>
          <cell r="L2323" t="str">
            <v>T2A</v>
          </cell>
          <cell r="M2323">
            <v>1</v>
          </cell>
          <cell r="O2323" t="str">
            <v>T2A</v>
          </cell>
        </row>
        <row r="2324">
          <cell r="B2324" t="str">
            <v>541449012700123500</v>
          </cell>
          <cell r="L2324" t="str">
            <v>T2A</v>
          </cell>
          <cell r="M2324">
            <v>1</v>
          </cell>
          <cell r="O2324" t="str">
            <v>T2A</v>
          </cell>
        </row>
        <row r="2325">
          <cell r="B2325" t="str">
            <v>541449012700124941</v>
          </cell>
          <cell r="L2325" t="str">
            <v>T1A</v>
          </cell>
          <cell r="M2325">
            <v>1</v>
          </cell>
          <cell r="O2325" t="str">
            <v>T2A</v>
          </cell>
        </row>
        <row r="2326">
          <cell r="B2326" t="str">
            <v>541449012700126457</v>
          </cell>
          <cell r="L2326" t="str">
            <v>T1A</v>
          </cell>
          <cell r="M2326">
            <v>1</v>
          </cell>
          <cell r="O2326" t="str">
            <v>T1A</v>
          </cell>
        </row>
        <row r="2327">
          <cell r="B2327" t="str">
            <v>541449012700126440</v>
          </cell>
          <cell r="L2327" t="str">
            <v>T2A</v>
          </cell>
          <cell r="M2327">
            <v>1</v>
          </cell>
          <cell r="O2327" t="str">
            <v>T2A</v>
          </cell>
        </row>
        <row r="2328">
          <cell r="B2328" t="str">
            <v>541449012700126693</v>
          </cell>
          <cell r="L2328" t="str">
            <v>T2A</v>
          </cell>
          <cell r="M2328">
            <v>1</v>
          </cell>
          <cell r="O2328" t="str">
            <v>T2A</v>
          </cell>
        </row>
        <row r="2329">
          <cell r="B2329" t="str">
            <v>541449012700126990</v>
          </cell>
          <cell r="L2329" t="str">
            <v>T2A</v>
          </cell>
          <cell r="M2329">
            <v>1</v>
          </cell>
          <cell r="O2329" t="str">
            <v>T1A</v>
          </cell>
        </row>
        <row r="2330">
          <cell r="B2330" t="str">
            <v>541449012700126402</v>
          </cell>
          <cell r="L2330" t="str">
            <v>T2A</v>
          </cell>
          <cell r="M2330">
            <v>1</v>
          </cell>
          <cell r="O2330" t="str">
            <v>T2A</v>
          </cell>
        </row>
        <row r="2331">
          <cell r="B2331" t="str">
            <v>541449012700126617</v>
          </cell>
          <cell r="L2331" t="str">
            <v>T2A</v>
          </cell>
          <cell r="M2331">
            <v>1</v>
          </cell>
          <cell r="O2331" t="str">
            <v>T2A</v>
          </cell>
        </row>
        <row r="2332">
          <cell r="B2332" t="str">
            <v>541449012700126501</v>
          </cell>
          <cell r="L2332" t="str">
            <v>T2A</v>
          </cell>
          <cell r="M2332">
            <v>1</v>
          </cell>
          <cell r="O2332" t="str">
            <v>T2A</v>
          </cell>
        </row>
        <row r="2333">
          <cell r="B2333" t="str">
            <v>541449012700126631</v>
          </cell>
          <cell r="L2333" t="str">
            <v>T2A</v>
          </cell>
          <cell r="M2333">
            <v>1</v>
          </cell>
          <cell r="O2333" t="str">
            <v>T2A</v>
          </cell>
        </row>
        <row r="2334">
          <cell r="B2334" t="str">
            <v>541449012700126877</v>
          </cell>
          <cell r="L2334" t="str">
            <v>T2A</v>
          </cell>
          <cell r="M2334">
            <v>1</v>
          </cell>
          <cell r="O2334" t="str">
            <v>T2A</v>
          </cell>
        </row>
        <row r="2335">
          <cell r="B2335" t="str">
            <v>541449012700126907</v>
          </cell>
          <cell r="L2335" t="str">
            <v>T2A</v>
          </cell>
          <cell r="M2335">
            <v>1</v>
          </cell>
          <cell r="O2335" t="str">
            <v>T2A</v>
          </cell>
        </row>
        <row r="2336">
          <cell r="B2336" t="str">
            <v>541449012700126419</v>
          </cell>
          <cell r="L2336" t="str">
            <v>T2A</v>
          </cell>
          <cell r="M2336">
            <v>1</v>
          </cell>
          <cell r="O2336" t="str">
            <v>T2A</v>
          </cell>
        </row>
        <row r="2337">
          <cell r="B2337" t="str">
            <v>541449012700126600</v>
          </cell>
          <cell r="L2337" t="str">
            <v>T2A</v>
          </cell>
          <cell r="M2337">
            <v>1</v>
          </cell>
          <cell r="O2337" t="str">
            <v>T2A</v>
          </cell>
        </row>
        <row r="2338">
          <cell r="B2338" t="str">
            <v>541449012700126860</v>
          </cell>
          <cell r="L2338" t="str">
            <v>T2A</v>
          </cell>
          <cell r="M2338">
            <v>1</v>
          </cell>
          <cell r="O2338" t="str">
            <v>T2A</v>
          </cell>
        </row>
        <row r="2339">
          <cell r="B2339" t="str">
            <v>541449012700126556</v>
          </cell>
          <cell r="L2339" t="str">
            <v>T2A</v>
          </cell>
          <cell r="M2339">
            <v>1</v>
          </cell>
          <cell r="O2339" t="str">
            <v>T2A</v>
          </cell>
        </row>
        <row r="2340">
          <cell r="B2340" t="str">
            <v>541449012700126655</v>
          </cell>
          <cell r="L2340" t="str">
            <v>T2A</v>
          </cell>
          <cell r="M2340">
            <v>1</v>
          </cell>
          <cell r="O2340" t="str">
            <v>T2A</v>
          </cell>
        </row>
        <row r="2341">
          <cell r="B2341" t="str">
            <v>541449012700126983</v>
          </cell>
          <cell r="L2341" t="str">
            <v>T2A</v>
          </cell>
          <cell r="M2341">
            <v>1</v>
          </cell>
          <cell r="O2341" t="str">
            <v>T2A</v>
          </cell>
        </row>
        <row r="2342">
          <cell r="B2342" t="str">
            <v>541449012700126549</v>
          </cell>
          <cell r="L2342" t="str">
            <v>T2A</v>
          </cell>
          <cell r="M2342">
            <v>1</v>
          </cell>
          <cell r="O2342" t="str">
            <v>T2A</v>
          </cell>
        </row>
        <row r="2343">
          <cell r="B2343" t="str">
            <v>541449012700126587</v>
          </cell>
          <cell r="L2343" t="str">
            <v>T2A</v>
          </cell>
          <cell r="M2343">
            <v>1</v>
          </cell>
          <cell r="O2343" t="str">
            <v>T2A</v>
          </cell>
        </row>
        <row r="2344">
          <cell r="B2344" t="str">
            <v>541449012700126808</v>
          </cell>
          <cell r="L2344" t="str">
            <v>T2A</v>
          </cell>
          <cell r="M2344">
            <v>1</v>
          </cell>
          <cell r="O2344" t="str">
            <v>T2A</v>
          </cell>
        </row>
        <row r="2345">
          <cell r="B2345" t="str">
            <v>541449012700126969</v>
          </cell>
          <cell r="L2345" t="str">
            <v>T2A</v>
          </cell>
          <cell r="M2345">
            <v>1</v>
          </cell>
          <cell r="O2345" t="str">
            <v>T2A</v>
          </cell>
        </row>
        <row r="2346">
          <cell r="B2346" t="str">
            <v>541449012700126372</v>
          </cell>
          <cell r="L2346" t="str">
            <v>T2A</v>
          </cell>
          <cell r="M2346">
            <v>1</v>
          </cell>
          <cell r="O2346" t="str">
            <v>T2A</v>
          </cell>
        </row>
        <row r="2347">
          <cell r="B2347" t="str">
            <v>541449012700126815</v>
          </cell>
          <cell r="L2347" t="str">
            <v>T2A</v>
          </cell>
          <cell r="M2347">
            <v>1</v>
          </cell>
          <cell r="O2347" t="str">
            <v>T2A</v>
          </cell>
        </row>
        <row r="2348">
          <cell r="B2348" t="str">
            <v>541449012700126464</v>
          </cell>
          <cell r="L2348" t="str">
            <v>T2A</v>
          </cell>
          <cell r="M2348">
            <v>1</v>
          </cell>
          <cell r="O2348" t="str">
            <v>T2A</v>
          </cell>
        </row>
        <row r="2349">
          <cell r="B2349" t="str">
            <v>541449012700127812</v>
          </cell>
          <cell r="L2349" t="str">
            <v>T1A</v>
          </cell>
          <cell r="M2349">
            <v>1</v>
          </cell>
          <cell r="O2349" t="str">
            <v>T1A</v>
          </cell>
        </row>
        <row r="2350">
          <cell r="B2350" t="str">
            <v>541449012700127775</v>
          </cell>
          <cell r="L2350" t="str">
            <v>T1A</v>
          </cell>
          <cell r="M2350">
            <v>1</v>
          </cell>
          <cell r="O2350" t="str">
            <v>T1A</v>
          </cell>
        </row>
        <row r="2351">
          <cell r="B2351" t="str">
            <v>541449012700127164</v>
          </cell>
          <cell r="L2351" t="str">
            <v>T1A</v>
          </cell>
          <cell r="M2351">
            <v>1</v>
          </cell>
          <cell r="O2351" t="str">
            <v>T1A</v>
          </cell>
        </row>
        <row r="2352">
          <cell r="B2352" t="str">
            <v>541449012700127973</v>
          </cell>
          <cell r="L2352" t="str">
            <v>T1A</v>
          </cell>
          <cell r="M2352">
            <v>1</v>
          </cell>
          <cell r="O2352" t="str">
            <v>T1A</v>
          </cell>
        </row>
        <row r="2353">
          <cell r="B2353" t="str">
            <v>541449012700127218</v>
          </cell>
          <cell r="L2353" t="str">
            <v>T1A</v>
          </cell>
          <cell r="M2353">
            <v>1</v>
          </cell>
          <cell r="O2353" t="str">
            <v>T1A</v>
          </cell>
        </row>
        <row r="2354">
          <cell r="B2354" t="str">
            <v>541449012700127362</v>
          </cell>
          <cell r="L2354" t="str">
            <v>T1A</v>
          </cell>
          <cell r="M2354">
            <v>1</v>
          </cell>
          <cell r="O2354" t="str">
            <v>T1A</v>
          </cell>
        </row>
        <row r="2355">
          <cell r="B2355" t="str">
            <v>541449012700127478</v>
          </cell>
          <cell r="L2355" t="str">
            <v>T1A</v>
          </cell>
          <cell r="M2355">
            <v>1</v>
          </cell>
          <cell r="O2355" t="str">
            <v>T2A</v>
          </cell>
        </row>
        <row r="2356">
          <cell r="B2356" t="str">
            <v>541449012700127621</v>
          </cell>
          <cell r="L2356" t="str">
            <v>T2A</v>
          </cell>
          <cell r="M2356">
            <v>1</v>
          </cell>
          <cell r="O2356" t="str">
            <v>T2A</v>
          </cell>
        </row>
        <row r="2357">
          <cell r="B2357" t="str">
            <v>541449012700127652</v>
          </cell>
          <cell r="L2357" t="str">
            <v>T2A</v>
          </cell>
          <cell r="M2357">
            <v>1</v>
          </cell>
          <cell r="O2357" t="str">
            <v>T2A</v>
          </cell>
        </row>
        <row r="2358">
          <cell r="B2358" t="str">
            <v>541449012700127355</v>
          </cell>
          <cell r="L2358" t="str">
            <v>T2A</v>
          </cell>
          <cell r="M2358">
            <v>1</v>
          </cell>
          <cell r="O2358" t="str">
            <v>T2A</v>
          </cell>
        </row>
        <row r="2359">
          <cell r="B2359" t="str">
            <v>541449012700127676</v>
          </cell>
          <cell r="L2359" t="str">
            <v>T2A</v>
          </cell>
          <cell r="M2359">
            <v>1</v>
          </cell>
          <cell r="O2359" t="str">
            <v>T2A</v>
          </cell>
        </row>
        <row r="2360">
          <cell r="B2360" t="str">
            <v>541449012700127454</v>
          </cell>
          <cell r="L2360" t="str">
            <v>T2A</v>
          </cell>
          <cell r="M2360">
            <v>1</v>
          </cell>
          <cell r="O2360" t="str">
            <v>T2A</v>
          </cell>
        </row>
        <row r="2361">
          <cell r="B2361" t="str">
            <v>541449012700127010</v>
          </cell>
          <cell r="L2361" t="str">
            <v>T2A</v>
          </cell>
          <cell r="M2361">
            <v>1</v>
          </cell>
          <cell r="O2361" t="str">
            <v>T2A</v>
          </cell>
        </row>
        <row r="2362">
          <cell r="B2362" t="str">
            <v>541449012700127546</v>
          </cell>
          <cell r="L2362" t="str">
            <v>T2A</v>
          </cell>
          <cell r="M2362">
            <v>1</v>
          </cell>
          <cell r="O2362" t="str">
            <v>T2A</v>
          </cell>
        </row>
        <row r="2363">
          <cell r="B2363" t="str">
            <v>541449012700127089</v>
          </cell>
          <cell r="L2363" t="str">
            <v>T2A</v>
          </cell>
          <cell r="M2363">
            <v>1</v>
          </cell>
          <cell r="O2363" t="str">
            <v>T2A</v>
          </cell>
        </row>
        <row r="2364">
          <cell r="B2364" t="str">
            <v>541449012700127485</v>
          </cell>
          <cell r="L2364" t="str">
            <v>T2A</v>
          </cell>
          <cell r="M2364">
            <v>1</v>
          </cell>
          <cell r="O2364" t="str">
            <v>T2A</v>
          </cell>
        </row>
        <row r="2365">
          <cell r="B2365" t="str">
            <v>541449012700127638</v>
          </cell>
          <cell r="L2365" t="str">
            <v>T2A</v>
          </cell>
          <cell r="M2365">
            <v>1</v>
          </cell>
          <cell r="O2365" t="str">
            <v>T2A</v>
          </cell>
        </row>
        <row r="2366">
          <cell r="B2366" t="str">
            <v>541449012700127836</v>
          </cell>
          <cell r="L2366" t="str">
            <v>T2A</v>
          </cell>
          <cell r="M2366">
            <v>1</v>
          </cell>
          <cell r="O2366" t="str">
            <v>T2A</v>
          </cell>
        </row>
        <row r="2367">
          <cell r="B2367" t="str">
            <v>541449012700127690</v>
          </cell>
          <cell r="L2367" t="str">
            <v>T2A</v>
          </cell>
          <cell r="M2367">
            <v>1</v>
          </cell>
          <cell r="O2367" t="str">
            <v>T2A</v>
          </cell>
        </row>
        <row r="2368">
          <cell r="B2368" t="str">
            <v>541449012700127232</v>
          </cell>
          <cell r="L2368" t="str">
            <v>T2A</v>
          </cell>
          <cell r="M2368">
            <v>1</v>
          </cell>
          <cell r="O2368" t="str">
            <v>T2A</v>
          </cell>
        </row>
        <row r="2369">
          <cell r="B2369" t="str">
            <v>541449012700127270</v>
          </cell>
          <cell r="L2369" t="str">
            <v>T2A</v>
          </cell>
          <cell r="M2369">
            <v>1</v>
          </cell>
          <cell r="O2369" t="str">
            <v>T2A</v>
          </cell>
        </row>
        <row r="2370">
          <cell r="B2370" t="str">
            <v>541449012700127119</v>
          </cell>
          <cell r="L2370" t="str">
            <v>T2A</v>
          </cell>
          <cell r="M2370">
            <v>1</v>
          </cell>
          <cell r="O2370" t="str">
            <v>T2A</v>
          </cell>
        </row>
        <row r="2371">
          <cell r="B2371" t="str">
            <v>541449012700127683</v>
          </cell>
          <cell r="L2371" t="str">
            <v>T2A</v>
          </cell>
          <cell r="M2371">
            <v>1</v>
          </cell>
          <cell r="O2371" t="str">
            <v>T2A</v>
          </cell>
        </row>
        <row r="2372">
          <cell r="B2372" t="str">
            <v>541449012700127768</v>
          </cell>
          <cell r="L2372" t="str">
            <v>T2A</v>
          </cell>
          <cell r="M2372">
            <v>1</v>
          </cell>
          <cell r="O2372" t="str">
            <v>T2A</v>
          </cell>
        </row>
        <row r="2373">
          <cell r="B2373" t="str">
            <v>541449012700127256</v>
          </cell>
          <cell r="L2373" t="str">
            <v>T2A</v>
          </cell>
          <cell r="M2373">
            <v>1</v>
          </cell>
          <cell r="O2373" t="str">
            <v>T2A</v>
          </cell>
        </row>
        <row r="2374">
          <cell r="B2374" t="str">
            <v>541449012700127430</v>
          </cell>
          <cell r="L2374" t="str">
            <v>T2A</v>
          </cell>
          <cell r="M2374">
            <v>1</v>
          </cell>
          <cell r="O2374" t="str">
            <v>T2A</v>
          </cell>
        </row>
        <row r="2375">
          <cell r="B2375" t="str">
            <v>541449012700127171</v>
          </cell>
          <cell r="L2375" t="str">
            <v>T2A</v>
          </cell>
          <cell r="M2375">
            <v>1</v>
          </cell>
          <cell r="O2375" t="str">
            <v>T2A</v>
          </cell>
        </row>
        <row r="2376">
          <cell r="B2376" t="str">
            <v>541449012700127386</v>
          </cell>
          <cell r="L2376" t="str">
            <v>T2A</v>
          </cell>
          <cell r="M2376">
            <v>1</v>
          </cell>
          <cell r="O2376" t="str">
            <v>T2A</v>
          </cell>
        </row>
        <row r="2377">
          <cell r="B2377" t="str">
            <v>541449012700127553</v>
          </cell>
          <cell r="L2377" t="str">
            <v>T2A</v>
          </cell>
          <cell r="M2377">
            <v>1</v>
          </cell>
          <cell r="O2377" t="str">
            <v>T2A</v>
          </cell>
        </row>
        <row r="2378">
          <cell r="B2378" t="str">
            <v>541449012700127348</v>
          </cell>
          <cell r="L2378" t="str">
            <v>T2A</v>
          </cell>
          <cell r="M2378">
            <v>1</v>
          </cell>
          <cell r="O2378" t="str">
            <v>T2A</v>
          </cell>
        </row>
        <row r="2379">
          <cell r="B2379" t="str">
            <v>541449012700127393</v>
          </cell>
          <cell r="L2379" t="str">
            <v>T2A</v>
          </cell>
          <cell r="M2379">
            <v>1</v>
          </cell>
          <cell r="O2379" t="str">
            <v>T2A</v>
          </cell>
        </row>
        <row r="2380">
          <cell r="B2380" t="str">
            <v>541449012700127447</v>
          </cell>
          <cell r="L2380" t="str">
            <v>T2A</v>
          </cell>
          <cell r="M2380">
            <v>1</v>
          </cell>
          <cell r="O2380" t="str">
            <v>T2A</v>
          </cell>
        </row>
        <row r="2381">
          <cell r="B2381" t="str">
            <v>541449012700127935</v>
          </cell>
          <cell r="L2381" t="str">
            <v>T2A</v>
          </cell>
          <cell r="M2381">
            <v>1</v>
          </cell>
          <cell r="O2381" t="str">
            <v>T2A</v>
          </cell>
        </row>
        <row r="2382">
          <cell r="B2382" t="str">
            <v>541449012700127539</v>
          </cell>
          <cell r="L2382" t="str">
            <v>T2A</v>
          </cell>
          <cell r="M2382">
            <v>1</v>
          </cell>
          <cell r="O2382" t="str">
            <v>T2A</v>
          </cell>
        </row>
        <row r="2383">
          <cell r="B2383" t="str">
            <v>541449012700127515</v>
          </cell>
          <cell r="L2383" t="str">
            <v>T2A</v>
          </cell>
          <cell r="M2383">
            <v>1</v>
          </cell>
          <cell r="O2383" t="str">
            <v>T2A</v>
          </cell>
        </row>
        <row r="2384">
          <cell r="B2384" t="str">
            <v>541449012700127492</v>
          </cell>
          <cell r="L2384" t="str">
            <v>T2A</v>
          </cell>
          <cell r="M2384">
            <v>1</v>
          </cell>
          <cell r="O2384" t="str">
            <v>T2A</v>
          </cell>
        </row>
        <row r="2385">
          <cell r="B2385" t="str">
            <v>541449012700127300</v>
          </cell>
          <cell r="L2385" t="str">
            <v>T2A</v>
          </cell>
          <cell r="M2385">
            <v>1</v>
          </cell>
          <cell r="O2385" t="str">
            <v>T2A</v>
          </cell>
        </row>
        <row r="2386">
          <cell r="B2386" t="str">
            <v>541449012700127188</v>
          </cell>
          <cell r="L2386" t="str">
            <v>T2A</v>
          </cell>
          <cell r="M2386">
            <v>1</v>
          </cell>
          <cell r="O2386" t="str">
            <v>T2A</v>
          </cell>
        </row>
        <row r="2387">
          <cell r="B2387" t="str">
            <v>541449012700127829</v>
          </cell>
          <cell r="L2387" t="str">
            <v>T2A</v>
          </cell>
          <cell r="M2387">
            <v>1</v>
          </cell>
          <cell r="O2387" t="str">
            <v>T2A</v>
          </cell>
        </row>
        <row r="2388">
          <cell r="B2388" t="str">
            <v>541449012700127744</v>
          </cell>
          <cell r="L2388" t="str">
            <v>T2A</v>
          </cell>
          <cell r="M2388">
            <v>1</v>
          </cell>
          <cell r="O2388" t="str">
            <v>T2A</v>
          </cell>
        </row>
        <row r="2389">
          <cell r="B2389" t="str">
            <v>541449012700127003</v>
          </cell>
          <cell r="L2389" t="str">
            <v>T2A</v>
          </cell>
          <cell r="M2389">
            <v>1</v>
          </cell>
          <cell r="O2389" t="str">
            <v>T2A</v>
          </cell>
        </row>
        <row r="2390">
          <cell r="B2390" t="str">
            <v>541449012700127331</v>
          </cell>
          <cell r="L2390" t="str">
            <v>T2A</v>
          </cell>
          <cell r="M2390">
            <v>1</v>
          </cell>
          <cell r="O2390" t="str">
            <v>T2A</v>
          </cell>
        </row>
        <row r="2391">
          <cell r="B2391" t="str">
            <v>541449012700127102</v>
          </cell>
          <cell r="L2391" t="str">
            <v>T2A</v>
          </cell>
          <cell r="M2391">
            <v>1</v>
          </cell>
          <cell r="O2391" t="str">
            <v>T2A</v>
          </cell>
        </row>
        <row r="2392">
          <cell r="B2392" t="str">
            <v>541449012700127805</v>
          </cell>
          <cell r="L2392" t="str">
            <v>T2A</v>
          </cell>
          <cell r="M2392">
            <v>1</v>
          </cell>
          <cell r="O2392" t="str">
            <v>T2A</v>
          </cell>
        </row>
        <row r="2393">
          <cell r="B2393" t="str">
            <v>541449012700127379</v>
          </cell>
          <cell r="L2393" t="str">
            <v>T2A</v>
          </cell>
          <cell r="M2393">
            <v>1</v>
          </cell>
          <cell r="O2393" t="str">
            <v>T2A</v>
          </cell>
        </row>
        <row r="2394">
          <cell r="B2394" t="str">
            <v>541449012700127645</v>
          </cell>
          <cell r="L2394" t="str">
            <v>T2A</v>
          </cell>
          <cell r="M2394">
            <v>1</v>
          </cell>
          <cell r="O2394" t="str">
            <v>T2A</v>
          </cell>
        </row>
        <row r="2395">
          <cell r="B2395" t="str">
            <v>541449012700127614</v>
          </cell>
          <cell r="L2395" t="str">
            <v>T2A</v>
          </cell>
          <cell r="M2395">
            <v>1</v>
          </cell>
          <cell r="O2395" t="str">
            <v>T2A</v>
          </cell>
        </row>
        <row r="2396">
          <cell r="B2396" t="str">
            <v>541449012700127737</v>
          </cell>
          <cell r="L2396" t="str">
            <v>T3A</v>
          </cell>
          <cell r="M2396">
            <v>1</v>
          </cell>
          <cell r="O2396" t="str">
            <v>T3A</v>
          </cell>
        </row>
        <row r="2397">
          <cell r="B2397" t="str">
            <v>541449012700127324</v>
          </cell>
          <cell r="L2397" t="str">
            <v>T3A</v>
          </cell>
          <cell r="M2397">
            <v>1</v>
          </cell>
          <cell r="O2397" t="str">
            <v>T2A</v>
          </cell>
        </row>
        <row r="2398">
          <cell r="B2398" t="str">
            <v>541449012700127508</v>
          </cell>
          <cell r="L2398" t="str">
            <v>T3A</v>
          </cell>
          <cell r="M2398">
            <v>1</v>
          </cell>
          <cell r="O2398" t="str">
            <v>T2A</v>
          </cell>
        </row>
        <row r="2399">
          <cell r="B2399" t="str">
            <v>541449012700127133</v>
          </cell>
          <cell r="L2399" t="str">
            <v>T3A</v>
          </cell>
          <cell r="M2399">
            <v>1</v>
          </cell>
          <cell r="O2399" t="str">
            <v>T2A</v>
          </cell>
        </row>
        <row r="2400">
          <cell r="B2400" t="str">
            <v>541449012700127225</v>
          </cell>
          <cell r="L2400" t="str">
            <v>T3A</v>
          </cell>
          <cell r="M2400">
            <v>1</v>
          </cell>
          <cell r="O2400" t="str">
            <v>T3A</v>
          </cell>
        </row>
        <row r="2401">
          <cell r="B2401" t="str">
            <v>541449012700127843</v>
          </cell>
          <cell r="L2401" t="str">
            <v>T1A</v>
          </cell>
          <cell r="M2401">
            <v>1</v>
          </cell>
          <cell r="O2401" t="str">
            <v>T1A</v>
          </cell>
        </row>
        <row r="2402">
          <cell r="B2402" t="str">
            <v>541449012700128765</v>
          </cell>
          <cell r="L2402" t="str">
            <v>T1A</v>
          </cell>
          <cell r="M2402">
            <v>1</v>
          </cell>
          <cell r="O2402" t="str">
            <v>T1A</v>
          </cell>
        </row>
        <row r="2403">
          <cell r="B2403" t="str">
            <v>541449012700128703</v>
          </cell>
          <cell r="L2403" t="str">
            <v>T2A</v>
          </cell>
          <cell r="M2403">
            <v>1</v>
          </cell>
          <cell r="O2403" t="str">
            <v>T1A</v>
          </cell>
        </row>
        <row r="2404">
          <cell r="B2404" t="str">
            <v>541449012700128376</v>
          </cell>
          <cell r="L2404" t="str">
            <v>T2A</v>
          </cell>
          <cell r="M2404">
            <v>1</v>
          </cell>
          <cell r="O2404" t="str">
            <v>T2A</v>
          </cell>
        </row>
        <row r="2405">
          <cell r="B2405" t="str">
            <v>541449012700128635</v>
          </cell>
          <cell r="L2405" t="str">
            <v>T2A</v>
          </cell>
          <cell r="M2405">
            <v>1</v>
          </cell>
          <cell r="O2405" t="str">
            <v>T2A</v>
          </cell>
        </row>
        <row r="2406">
          <cell r="B2406" t="str">
            <v>541449012700128932</v>
          </cell>
          <cell r="L2406" t="str">
            <v>T2A</v>
          </cell>
          <cell r="M2406">
            <v>1</v>
          </cell>
          <cell r="O2406" t="str">
            <v>T2A</v>
          </cell>
        </row>
        <row r="2407">
          <cell r="B2407" t="str">
            <v>541449012700128475</v>
          </cell>
          <cell r="L2407" t="str">
            <v>T2A</v>
          </cell>
          <cell r="M2407">
            <v>1</v>
          </cell>
          <cell r="O2407" t="str">
            <v>T2A</v>
          </cell>
        </row>
        <row r="2408">
          <cell r="B2408" t="str">
            <v>541449012700128239</v>
          </cell>
          <cell r="L2408" t="str">
            <v>T2A</v>
          </cell>
          <cell r="M2408">
            <v>1</v>
          </cell>
          <cell r="O2408" t="str">
            <v>T2A</v>
          </cell>
        </row>
        <row r="2409">
          <cell r="B2409" t="str">
            <v>541449012700128581</v>
          </cell>
          <cell r="L2409" t="str">
            <v>T2A</v>
          </cell>
          <cell r="M2409">
            <v>1</v>
          </cell>
          <cell r="O2409" t="str">
            <v>T2A</v>
          </cell>
        </row>
        <row r="2410">
          <cell r="B2410" t="str">
            <v>541449012700128321</v>
          </cell>
          <cell r="L2410" t="str">
            <v>T2A</v>
          </cell>
          <cell r="M2410">
            <v>1</v>
          </cell>
          <cell r="O2410" t="str">
            <v>T2A</v>
          </cell>
        </row>
        <row r="2411">
          <cell r="B2411" t="str">
            <v>541449012700128208</v>
          </cell>
          <cell r="L2411" t="str">
            <v>T2A</v>
          </cell>
          <cell r="M2411">
            <v>1</v>
          </cell>
          <cell r="O2411" t="str">
            <v>T2A</v>
          </cell>
        </row>
        <row r="2412">
          <cell r="B2412" t="str">
            <v>541449012700128383</v>
          </cell>
          <cell r="L2412" t="str">
            <v>T2A</v>
          </cell>
          <cell r="M2412">
            <v>1</v>
          </cell>
          <cell r="O2412" t="str">
            <v>T2A</v>
          </cell>
        </row>
        <row r="2413">
          <cell r="B2413" t="str">
            <v>541449012700128680</v>
          </cell>
          <cell r="L2413" t="str">
            <v>T2A</v>
          </cell>
          <cell r="M2413">
            <v>1</v>
          </cell>
          <cell r="O2413" t="str">
            <v>T2A</v>
          </cell>
        </row>
        <row r="2414">
          <cell r="B2414" t="str">
            <v>541449012700128369</v>
          </cell>
          <cell r="L2414" t="str">
            <v>T2A</v>
          </cell>
          <cell r="M2414">
            <v>1</v>
          </cell>
          <cell r="O2414" t="str">
            <v>T2A</v>
          </cell>
        </row>
        <row r="2415">
          <cell r="B2415" t="str">
            <v>541449012700128826</v>
          </cell>
          <cell r="L2415" t="str">
            <v>T2A</v>
          </cell>
          <cell r="M2415">
            <v>1</v>
          </cell>
          <cell r="O2415" t="str">
            <v>T2A</v>
          </cell>
        </row>
        <row r="2416">
          <cell r="B2416" t="str">
            <v>541449012700128741</v>
          </cell>
          <cell r="L2416" t="str">
            <v>T2A</v>
          </cell>
          <cell r="M2416">
            <v>1</v>
          </cell>
          <cell r="O2416" t="str">
            <v>T2A</v>
          </cell>
        </row>
        <row r="2417">
          <cell r="B2417" t="str">
            <v>541449012700128017</v>
          </cell>
          <cell r="L2417" t="str">
            <v>T2A</v>
          </cell>
          <cell r="M2417">
            <v>1</v>
          </cell>
          <cell r="O2417" t="str">
            <v>T2A</v>
          </cell>
        </row>
        <row r="2418">
          <cell r="B2418" t="str">
            <v>541449012700128215</v>
          </cell>
          <cell r="L2418" t="str">
            <v>T2A</v>
          </cell>
          <cell r="M2418">
            <v>1</v>
          </cell>
          <cell r="O2418" t="str">
            <v>T2A</v>
          </cell>
        </row>
        <row r="2419">
          <cell r="B2419" t="str">
            <v>541449012700128390</v>
          </cell>
          <cell r="L2419" t="str">
            <v>T2A</v>
          </cell>
          <cell r="M2419">
            <v>1</v>
          </cell>
          <cell r="O2419" t="str">
            <v>T2A</v>
          </cell>
        </row>
        <row r="2420">
          <cell r="B2420" t="str">
            <v>541449012700128222</v>
          </cell>
          <cell r="L2420" t="str">
            <v>T2A</v>
          </cell>
          <cell r="M2420">
            <v>1</v>
          </cell>
          <cell r="O2420" t="str">
            <v>T2A</v>
          </cell>
        </row>
        <row r="2421">
          <cell r="B2421" t="str">
            <v>541449012700128482</v>
          </cell>
          <cell r="L2421" t="str">
            <v>T2A</v>
          </cell>
          <cell r="M2421">
            <v>1</v>
          </cell>
          <cell r="O2421" t="str">
            <v>T2A</v>
          </cell>
        </row>
        <row r="2422">
          <cell r="B2422" t="str">
            <v>541449012700128789</v>
          </cell>
          <cell r="L2422" t="str">
            <v>T2A</v>
          </cell>
          <cell r="M2422">
            <v>1</v>
          </cell>
          <cell r="O2422" t="str">
            <v>T2A</v>
          </cell>
        </row>
        <row r="2423">
          <cell r="B2423" t="str">
            <v>541449012700128628</v>
          </cell>
          <cell r="L2423" t="str">
            <v>T3A</v>
          </cell>
          <cell r="M2423">
            <v>1</v>
          </cell>
          <cell r="O2423" t="str">
            <v>T3A</v>
          </cell>
        </row>
        <row r="2424">
          <cell r="B2424" t="str">
            <v>541449012700128918</v>
          </cell>
          <cell r="L2424" t="str">
            <v>T1A</v>
          </cell>
          <cell r="M2424">
            <v>1</v>
          </cell>
          <cell r="O2424" t="str">
            <v>T2A</v>
          </cell>
        </row>
        <row r="2425">
          <cell r="B2425" t="str">
            <v>541449012700129298</v>
          </cell>
          <cell r="L2425" t="str">
            <v>T1A</v>
          </cell>
          <cell r="M2425">
            <v>1</v>
          </cell>
          <cell r="O2425" t="str">
            <v>T1A</v>
          </cell>
        </row>
        <row r="2426">
          <cell r="B2426" t="str">
            <v>541449012700129151</v>
          </cell>
          <cell r="L2426" t="str">
            <v>T2A</v>
          </cell>
          <cell r="M2426">
            <v>1</v>
          </cell>
          <cell r="O2426" t="str">
            <v>T2A</v>
          </cell>
        </row>
        <row r="2427">
          <cell r="B2427" t="str">
            <v>541449012700129137</v>
          </cell>
          <cell r="L2427" t="str">
            <v>T2A</v>
          </cell>
          <cell r="M2427">
            <v>1</v>
          </cell>
          <cell r="O2427" t="str">
            <v>T2A</v>
          </cell>
        </row>
        <row r="2428">
          <cell r="B2428" t="str">
            <v>541449012700129335</v>
          </cell>
          <cell r="L2428" t="str">
            <v>T2A</v>
          </cell>
          <cell r="M2428">
            <v>1</v>
          </cell>
          <cell r="O2428" t="str">
            <v>T1A</v>
          </cell>
        </row>
        <row r="2429">
          <cell r="B2429" t="str">
            <v>541449012700129113</v>
          </cell>
          <cell r="L2429" t="str">
            <v>T2A</v>
          </cell>
          <cell r="M2429">
            <v>1</v>
          </cell>
          <cell r="O2429" t="str">
            <v>T2A</v>
          </cell>
        </row>
        <row r="2430">
          <cell r="B2430" t="str">
            <v>541449012700129236</v>
          </cell>
          <cell r="L2430" t="str">
            <v>T2A</v>
          </cell>
          <cell r="M2430">
            <v>1</v>
          </cell>
          <cell r="O2430" t="str">
            <v>T2A</v>
          </cell>
        </row>
        <row r="2431">
          <cell r="B2431" t="str">
            <v>541449012700129267</v>
          </cell>
          <cell r="L2431" t="str">
            <v>T2A</v>
          </cell>
          <cell r="M2431">
            <v>1</v>
          </cell>
          <cell r="O2431" t="str">
            <v>T2A</v>
          </cell>
        </row>
        <row r="2432">
          <cell r="B2432" t="str">
            <v>541449012700129328</v>
          </cell>
          <cell r="L2432" t="str">
            <v>T2A</v>
          </cell>
          <cell r="M2432">
            <v>1</v>
          </cell>
          <cell r="O2432" t="str">
            <v>T2A</v>
          </cell>
        </row>
        <row r="2433">
          <cell r="B2433" t="str">
            <v>541449012700129090</v>
          </cell>
          <cell r="L2433" t="str">
            <v>T2A</v>
          </cell>
          <cell r="M2433">
            <v>1</v>
          </cell>
          <cell r="O2433" t="str">
            <v>T1A</v>
          </cell>
        </row>
        <row r="2434">
          <cell r="B2434" t="str">
            <v>541449012700129304</v>
          </cell>
          <cell r="L2434" t="str">
            <v>T2A</v>
          </cell>
          <cell r="M2434">
            <v>1</v>
          </cell>
          <cell r="O2434" t="str">
            <v>T2A</v>
          </cell>
        </row>
        <row r="2435">
          <cell r="B2435" t="str">
            <v>541449012700129205</v>
          </cell>
          <cell r="L2435" t="str">
            <v>T2A</v>
          </cell>
          <cell r="M2435">
            <v>1</v>
          </cell>
          <cell r="O2435" t="str">
            <v>T2A</v>
          </cell>
        </row>
        <row r="2436">
          <cell r="B2436" t="str">
            <v>541449012700129083</v>
          </cell>
          <cell r="L2436" t="str">
            <v>T2A</v>
          </cell>
          <cell r="M2436">
            <v>1</v>
          </cell>
          <cell r="O2436" t="str">
            <v>T2A</v>
          </cell>
        </row>
        <row r="2437">
          <cell r="B2437" t="str">
            <v>541449012700131857</v>
          </cell>
          <cell r="L2437" t="str">
            <v>T2A</v>
          </cell>
          <cell r="M2437">
            <v>1</v>
          </cell>
          <cell r="O2437" t="str">
            <v>T2A</v>
          </cell>
        </row>
        <row r="2438">
          <cell r="B2438" t="str">
            <v>541449012700131116</v>
          </cell>
          <cell r="L2438" t="str">
            <v>T3A</v>
          </cell>
          <cell r="M2438">
            <v>1</v>
          </cell>
          <cell r="O2438" t="str">
            <v>T2A</v>
          </cell>
        </row>
        <row r="2439">
          <cell r="B2439" t="str">
            <v>541449012700132519</v>
          </cell>
          <cell r="L2439" t="str">
            <v>T2A</v>
          </cell>
          <cell r="M2439">
            <v>1</v>
          </cell>
          <cell r="O2439" t="str">
            <v>T2A</v>
          </cell>
        </row>
        <row r="2440">
          <cell r="B2440" t="str">
            <v>541449012700132359</v>
          </cell>
          <cell r="L2440" t="str">
            <v>T2A</v>
          </cell>
          <cell r="M2440">
            <v>1</v>
          </cell>
          <cell r="O2440" t="str">
            <v>T2A</v>
          </cell>
        </row>
        <row r="2441">
          <cell r="B2441" t="str">
            <v>541449012700132250</v>
          </cell>
          <cell r="L2441" t="str">
            <v>T2A</v>
          </cell>
          <cell r="M2441">
            <v>1</v>
          </cell>
          <cell r="O2441" t="str">
            <v>T2A</v>
          </cell>
        </row>
        <row r="2442">
          <cell r="B2442" t="str">
            <v>541449012700132373</v>
          </cell>
          <cell r="L2442" t="str">
            <v>T2A</v>
          </cell>
          <cell r="M2442">
            <v>1</v>
          </cell>
          <cell r="O2442" t="str">
            <v>T2A</v>
          </cell>
        </row>
        <row r="2443">
          <cell r="B2443" t="str">
            <v>541449012700132533</v>
          </cell>
          <cell r="L2443" t="str">
            <v>T2A</v>
          </cell>
          <cell r="M2443">
            <v>1</v>
          </cell>
          <cell r="O2443" t="str">
            <v>T2A</v>
          </cell>
        </row>
        <row r="2444">
          <cell r="B2444" t="str">
            <v>541449012700132434</v>
          </cell>
          <cell r="L2444" t="str">
            <v>T2A</v>
          </cell>
          <cell r="M2444">
            <v>1</v>
          </cell>
          <cell r="O2444" t="str">
            <v>T2A</v>
          </cell>
        </row>
        <row r="2445">
          <cell r="B2445" t="str">
            <v>541449012700132700</v>
          </cell>
          <cell r="L2445" t="str">
            <v>T2A</v>
          </cell>
          <cell r="M2445">
            <v>1</v>
          </cell>
          <cell r="O2445" t="str">
            <v>T2A</v>
          </cell>
        </row>
        <row r="2446">
          <cell r="B2446" t="str">
            <v>541449012700132427</v>
          </cell>
          <cell r="L2446" t="str">
            <v>T2A</v>
          </cell>
          <cell r="M2446">
            <v>1</v>
          </cell>
          <cell r="O2446" t="str">
            <v>T2A</v>
          </cell>
        </row>
        <row r="2447">
          <cell r="B2447" t="str">
            <v>541449012700133226</v>
          </cell>
          <cell r="L2447" t="str">
            <v>T1A</v>
          </cell>
          <cell r="M2447">
            <v>1</v>
          </cell>
          <cell r="O2447" t="str">
            <v>T1A</v>
          </cell>
        </row>
        <row r="2448">
          <cell r="B2448" t="str">
            <v>541449012700133653</v>
          </cell>
          <cell r="L2448" t="str">
            <v>T1A</v>
          </cell>
          <cell r="M2448">
            <v>1</v>
          </cell>
          <cell r="O2448" t="str">
            <v>T1A</v>
          </cell>
        </row>
        <row r="2449">
          <cell r="B2449" t="str">
            <v>541449012700133660</v>
          </cell>
          <cell r="L2449" t="str">
            <v>T2A</v>
          </cell>
          <cell r="M2449">
            <v>1</v>
          </cell>
          <cell r="O2449" t="str">
            <v>T1A</v>
          </cell>
        </row>
        <row r="2450">
          <cell r="B2450" t="str">
            <v>541449012700133523</v>
          </cell>
          <cell r="L2450" t="str">
            <v>T2A</v>
          </cell>
          <cell r="M2450">
            <v>1</v>
          </cell>
          <cell r="O2450" t="str">
            <v>T2A</v>
          </cell>
        </row>
        <row r="2451">
          <cell r="B2451" t="str">
            <v>541449012700133646</v>
          </cell>
          <cell r="L2451" t="str">
            <v>T2A</v>
          </cell>
          <cell r="M2451">
            <v>1</v>
          </cell>
          <cell r="O2451" t="str">
            <v>T2A</v>
          </cell>
        </row>
        <row r="2452">
          <cell r="B2452" t="str">
            <v>541449012700133080</v>
          </cell>
          <cell r="L2452" t="str">
            <v>T2A</v>
          </cell>
          <cell r="M2452">
            <v>1</v>
          </cell>
          <cell r="O2452" t="str">
            <v>T2A</v>
          </cell>
        </row>
        <row r="2453">
          <cell r="B2453" t="str">
            <v>541449012700133202</v>
          </cell>
          <cell r="L2453" t="str">
            <v>T2A</v>
          </cell>
          <cell r="M2453">
            <v>1</v>
          </cell>
          <cell r="O2453" t="str">
            <v>T2A</v>
          </cell>
        </row>
        <row r="2454">
          <cell r="B2454" t="str">
            <v>541449012700134865</v>
          </cell>
          <cell r="L2454" t="str">
            <v>T2A</v>
          </cell>
          <cell r="M2454">
            <v>1</v>
          </cell>
          <cell r="O2454" t="str">
            <v>T2A</v>
          </cell>
        </row>
        <row r="2455">
          <cell r="B2455" t="str">
            <v>541449012700134780</v>
          </cell>
          <cell r="L2455" t="str">
            <v>T2A</v>
          </cell>
          <cell r="M2455">
            <v>1</v>
          </cell>
          <cell r="O2455" t="str">
            <v>T2A</v>
          </cell>
        </row>
        <row r="2456">
          <cell r="B2456" t="str">
            <v>541449012700135190</v>
          </cell>
          <cell r="L2456" t="str">
            <v>T2A</v>
          </cell>
          <cell r="M2456">
            <v>1</v>
          </cell>
          <cell r="O2456" t="str">
            <v>T2A</v>
          </cell>
        </row>
        <row r="2457">
          <cell r="B2457" t="str">
            <v>541449012700135046</v>
          </cell>
          <cell r="L2457" t="str">
            <v>T2A</v>
          </cell>
          <cell r="M2457">
            <v>1</v>
          </cell>
          <cell r="O2457" t="str">
            <v>T2A</v>
          </cell>
        </row>
        <row r="2458">
          <cell r="B2458" t="str">
            <v>541449012700137439</v>
          </cell>
          <cell r="L2458" t="str">
            <v>T2A</v>
          </cell>
          <cell r="M2458">
            <v>1</v>
          </cell>
          <cell r="O2458" t="str">
            <v>T2A</v>
          </cell>
        </row>
        <row r="2459">
          <cell r="B2459" t="str">
            <v>541449012700146820</v>
          </cell>
          <cell r="L2459" t="str">
            <v>T2A</v>
          </cell>
          <cell r="M2459">
            <v>1</v>
          </cell>
          <cell r="O2459" t="str">
            <v>T2A</v>
          </cell>
        </row>
        <row r="2460">
          <cell r="B2460" t="str">
            <v>541449012700149487</v>
          </cell>
          <cell r="L2460" t="str">
            <v>T2A</v>
          </cell>
          <cell r="M2460">
            <v>1</v>
          </cell>
          <cell r="O2460" t="str">
            <v>T1A</v>
          </cell>
        </row>
        <row r="2461">
          <cell r="B2461" t="str">
            <v>541449012700163391</v>
          </cell>
          <cell r="L2461" t="str">
            <v>T1A</v>
          </cell>
          <cell r="M2461">
            <v>1</v>
          </cell>
          <cell r="O2461" t="str">
            <v>T2A</v>
          </cell>
        </row>
        <row r="2462">
          <cell r="B2462" t="str">
            <v>541449012700175714</v>
          </cell>
          <cell r="L2462" t="str">
            <v>T2A</v>
          </cell>
          <cell r="M2462">
            <v>1</v>
          </cell>
          <cell r="O2462" t="str">
            <v>T2A</v>
          </cell>
        </row>
        <row r="2463">
          <cell r="B2463" t="str">
            <v>541449012700175004</v>
          </cell>
          <cell r="L2463" t="str">
            <v>T2A</v>
          </cell>
          <cell r="M2463">
            <v>1</v>
          </cell>
          <cell r="O2463" t="str">
            <v>T2A</v>
          </cell>
        </row>
        <row r="2464">
          <cell r="B2464" t="str">
            <v>541449012700176391</v>
          </cell>
          <cell r="L2464" t="str">
            <v>T2A</v>
          </cell>
          <cell r="M2464">
            <v>1</v>
          </cell>
          <cell r="O2464" t="str">
            <v>T2A</v>
          </cell>
        </row>
        <row r="2465">
          <cell r="B2465" t="str">
            <v>541449012700178456</v>
          </cell>
          <cell r="L2465" t="str">
            <v>T3A</v>
          </cell>
          <cell r="M2465">
            <v>1</v>
          </cell>
          <cell r="O2465" t="str">
            <v>T3A</v>
          </cell>
        </row>
        <row r="2466">
          <cell r="B2466" t="str">
            <v>541449012700180114</v>
          </cell>
          <cell r="L2466" t="str">
            <v>T2A</v>
          </cell>
          <cell r="M2466">
            <v>1</v>
          </cell>
          <cell r="O2466" t="str">
            <v>T2A</v>
          </cell>
        </row>
        <row r="2467">
          <cell r="B2467" t="str">
            <v>541449012700198379</v>
          </cell>
          <cell r="L2467" t="str">
            <v>T2A</v>
          </cell>
          <cell r="M2467">
            <v>1</v>
          </cell>
          <cell r="O2467" t="str">
            <v>T2A</v>
          </cell>
        </row>
        <row r="2468">
          <cell r="B2468" t="str">
            <v>541449012700201383</v>
          </cell>
          <cell r="L2468" t="str">
            <v>T2A</v>
          </cell>
          <cell r="M2468">
            <v>1</v>
          </cell>
          <cell r="O2468" t="str">
            <v>T2A</v>
          </cell>
        </row>
        <row r="2469">
          <cell r="B2469" t="str">
            <v>541449012700203363</v>
          </cell>
          <cell r="L2469" t="str">
            <v>T2A</v>
          </cell>
          <cell r="M2469">
            <v>1</v>
          </cell>
          <cell r="O2469" t="str">
            <v>T2A</v>
          </cell>
        </row>
        <row r="2470">
          <cell r="B2470" t="str">
            <v>541449012700212693</v>
          </cell>
          <cell r="L2470" t="str">
            <v>T2A</v>
          </cell>
          <cell r="M2470">
            <v>1</v>
          </cell>
          <cell r="O2470" t="str">
            <v>T2A</v>
          </cell>
        </row>
        <row r="2471">
          <cell r="B2471" t="str">
            <v>541449012700224450</v>
          </cell>
          <cell r="L2471" t="str">
            <v>T2A</v>
          </cell>
          <cell r="M2471">
            <v>1</v>
          </cell>
          <cell r="O2471" t="str">
            <v>T2A</v>
          </cell>
        </row>
        <row r="2472">
          <cell r="B2472" t="str">
            <v>541449012700226218</v>
          </cell>
          <cell r="L2472" t="str">
            <v>T1A</v>
          </cell>
          <cell r="M2472">
            <v>1</v>
          </cell>
          <cell r="O2472" t="str">
            <v>T2A</v>
          </cell>
        </row>
        <row r="2473">
          <cell r="B2473" t="str">
            <v>541449012700226249</v>
          </cell>
          <cell r="L2473" t="str">
            <v>T1A</v>
          </cell>
          <cell r="M2473">
            <v>1</v>
          </cell>
          <cell r="O2473" t="str">
            <v>T2A</v>
          </cell>
        </row>
        <row r="2474">
          <cell r="B2474" t="str">
            <v>541449012700226201</v>
          </cell>
          <cell r="L2474" t="str">
            <v>T1A</v>
          </cell>
          <cell r="M2474">
            <v>1</v>
          </cell>
          <cell r="O2474" t="str">
            <v>T2A</v>
          </cell>
        </row>
        <row r="2475">
          <cell r="B2475" t="str">
            <v>541449012700227406</v>
          </cell>
          <cell r="L2475" t="str">
            <v>T2A</v>
          </cell>
          <cell r="M2475">
            <v>1</v>
          </cell>
          <cell r="O2475" t="str">
            <v>T2A</v>
          </cell>
        </row>
        <row r="2476">
          <cell r="B2476" t="str">
            <v>541449012700245417</v>
          </cell>
          <cell r="L2476" t="str">
            <v>T1A</v>
          </cell>
          <cell r="M2476">
            <v>1</v>
          </cell>
          <cell r="O2476" t="str">
            <v>T2A</v>
          </cell>
        </row>
        <row r="2477">
          <cell r="B2477" t="str">
            <v>541449012700249255</v>
          </cell>
          <cell r="L2477" t="str">
            <v>T2A</v>
          </cell>
          <cell r="M2477">
            <v>1</v>
          </cell>
          <cell r="O2477" t="str">
            <v>T2A</v>
          </cell>
        </row>
        <row r="2478">
          <cell r="B2478" t="str">
            <v>541449020001213349</v>
          </cell>
          <cell r="L2478" t="str">
            <v>T1A</v>
          </cell>
          <cell r="M2478">
            <v>1</v>
          </cell>
          <cell r="O2478" t="str">
            <v>T1A</v>
          </cell>
        </row>
        <row r="2479">
          <cell r="B2479" t="str">
            <v>541449020706139272</v>
          </cell>
          <cell r="L2479" t="str">
            <v>T2A</v>
          </cell>
          <cell r="M2479">
            <v>1</v>
          </cell>
          <cell r="O2479" t="str">
            <v>T1A</v>
          </cell>
        </row>
        <row r="2480">
          <cell r="B2480" t="str">
            <v>541449020706218182</v>
          </cell>
          <cell r="L2480" t="str">
            <v>T1A</v>
          </cell>
          <cell r="M2480">
            <v>1</v>
          </cell>
          <cell r="O2480" t="str">
            <v>T1A</v>
          </cell>
        </row>
        <row r="2481">
          <cell r="B2481" t="str">
            <v>541449020706282749</v>
          </cell>
          <cell r="L2481" t="str">
            <v>T2A</v>
          </cell>
          <cell r="M2481">
            <v>1</v>
          </cell>
          <cell r="O2481" t="str">
            <v>T2A</v>
          </cell>
        </row>
        <row r="2482">
          <cell r="B2482" t="str">
            <v>541449020706512631</v>
          </cell>
          <cell r="L2482" t="str">
            <v>T2A</v>
          </cell>
          <cell r="M2482">
            <v>1</v>
          </cell>
          <cell r="O2482" t="str">
            <v>T1A</v>
          </cell>
        </row>
        <row r="2483">
          <cell r="B2483" t="str">
            <v>541449060001838340</v>
          </cell>
          <cell r="L2483" t="str">
            <v>T3A</v>
          </cell>
          <cell r="M2483">
            <v>1</v>
          </cell>
          <cell r="O2483" t="str">
            <v>T3A</v>
          </cell>
        </row>
        <row r="2484">
          <cell r="B2484" t="str">
            <v>541449060007002516</v>
          </cell>
          <cell r="L2484" t="str">
            <v>T2A</v>
          </cell>
          <cell r="M2484">
            <v>1</v>
          </cell>
          <cell r="O2484" t="str">
            <v>T4B</v>
          </cell>
        </row>
        <row r="2485">
          <cell r="B2485" t="str">
            <v>541449060007166119</v>
          </cell>
          <cell r="L2485" t="str">
            <v>T1A</v>
          </cell>
          <cell r="M2485">
            <v>1</v>
          </cell>
          <cell r="O2485" t="str">
            <v>T2A</v>
          </cell>
        </row>
        <row r="2486">
          <cell r="B2486" t="str">
            <v>541449012700126211</v>
          </cell>
          <cell r="L2486" t="str">
            <v>T2A</v>
          </cell>
          <cell r="M2486">
            <v>1</v>
          </cell>
          <cell r="O2486" t="str">
            <v>T2A</v>
          </cell>
        </row>
        <row r="2487">
          <cell r="B2487" t="str">
            <v>541449012700232172</v>
          </cell>
          <cell r="L2487" t="str">
            <v>T2A</v>
          </cell>
          <cell r="M2487">
            <v>1</v>
          </cell>
          <cell r="O2487" t="str">
            <v>T2A</v>
          </cell>
        </row>
        <row r="2488">
          <cell r="B2488" t="str">
            <v>541449012700113884</v>
          </cell>
          <cell r="L2488" t="str">
            <v>T2A</v>
          </cell>
          <cell r="M2488">
            <v>1</v>
          </cell>
          <cell r="O2488" t="str">
            <v>T2A</v>
          </cell>
        </row>
        <row r="2489">
          <cell r="B2489" t="str">
            <v>541449012700113891</v>
          </cell>
          <cell r="L2489" t="str">
            <v>T2A</v>
          </cell>
          <cell r="M2489">
            <v>1</v>
          </cell>
          <cell r="O2489" t="str">
            <v>T2A</v>
          </cell>
        </row>
        <row r="2490">
          <cell r="B2490" t="str">
            <v>541449012700113877</v>
          </cell>
          <cell r="L2490" t="str">
            <v>T2A</v>
          </cell>
          <cell r="M2490">
            <v>1</v>
          </cell>
          <cell r="O2490" t="str">
            <v>T2A</v>
          </cell>
        </row>
        <row r="2491">
          <cell r="B2491" t="str">
            <v>541449012700113822</v>
          </cell>
          <cell r="L2491" t="str">
            <v>T2A</v>
          </cell>
          <cell r="M2491">
            <v>1</v>
          </cell>
          <cell r="O2491" t="str">
            <v>T2A</v>
          </cell>
        </row>
        <row r="2492">
          <cell r="B2492" t="str">
            <v>541449012700113860</v>
          </cell>
          <cell r="L2492" t="str">
            <v>T2A</v>
          </cell>
          <cell r="M2492">
            <v>1</v>
          </cell>
          <cell r="O2492" t="str">
            <v>T2A</v>
          </cell>
        </row>
        <row r="2493">
          <cell r="B2493" t="str">
            <v>541449012700113907</v>
          </cell>
          <cell r="L2493" t="str">
            <v>T2A</v>
          </cell>
          <cell r="M2493">
            <v>1</v>
          </cell>
          <cell r="O2493" t="str">
            <v>T3A</v>
          </cell>
        </row>
        <row r="2494">
          <cell r="B2494" t="str">
            <v>541449012700249279</v>
          </cell>
          <cell r="L2494" t="str">
            <v>T2A</v>
          </cell>
          <cell r="M2494">
            <v>1</v>
          </cell>
          <cell r="O2494" t="str">
            <v>T2A</v>
          </cell>
        </row>
        <row r="2495">
          <cell r="B2495" t="str">
            <v>541449011000116991</v>
          </cell>
          <cell r="L2495" t="str">
            <v>T3A</v>
          </cell>
          <cell r="M2495">
            <v>1</v>
          </cell>
          <cell r="O2495" t="str">
            <v>T2A</v>
          </cell>
        </row>
        <row r="2496">
          <cell r="B2496" t="str">
            <v>541449012700207118</v>
          </cell>
          <cell r="L2496" t="str">
            <v>T2A</v>
          </cell>
          <cell r="M2496">
            <v>1</v>
          </cell>
          <cell r="O2496" t="str">
            <v>T2A</v>
          </cell>
        </row>
        <row r="2497">
          <cell r="B2497" t="str">
            <v>541449012700118445</v>
          </cell>
          <cell r="L2497" t="str">
            <v>T3A</v>
          </cell>
          <cell r="M2497">
            <v>1</v>
          </cell>
          <cell r="O2497" t="str">
            <v>T3A</v>
          </cell>
        </row>
        <row r="2498">
          <cell r="B2498" t="str">
            <v>541449012700197419</v>
          </cell>
          <cell r="L2498" t="str">
            <v>T2A</v>
          </cell>
          <cell r="M2498">
            <v>1</v>
          </cell>
          <cell r="O2498" t="str">
            <v>T2A</v>
          </cell>
        </row>
        <row r="2499">
          <cell r="B2499" t="str">
            <v>541449012700118414</v>
          </cell>
          <cell r="L2499" t="str">
            <v>T2A</v>
          </cell>
          <cell r="M2499">
            <v>1</v>
          </cell>
          <cell r="O2499" t="str">
            <v>T2A</v>
          </cell>
        </row>
        <row r="2500">
          <cell r="B2500" t="str">
            <v>541449060007360159</v>
          </cell>
          <cell r="L2500" t="str">
            <v>T3A</v>
          </cell>
          <cell r="M2500">
            <v>1</v>
          </cell>
          <cell r="O2500" t="str">
            <v>T3A</v>
          </cell>
        </row>
        <row r="2501">
          <cell r="B2501" t="str">
            <v>541449012700114560</v>
          </cell>
          <cell r="L2501" t="str">
            <v>T1A</v>
          </cell>
          <cell r="M2501">
            <v>1</v>
          </cell>
          <cell r="O2501" t="str">
            <v>T2A</v>
          </cell>
        </row>
        <row r="2502">
          <cell r="B2502" t="str">
            <v>541449012700227345</v>
          </cell>
          <cell r="L2502" t="str">
            <v>T2A</v>
          </cell>
          <cell r="M2502">
            <v>1</v>
          </cell>
          <cell r="O2502" t="str">
            <v>T2A</v>
          </cell>
        </row>
        <row r="2503">
          <cell r="B2503" t="str">
            <v>541449012700225662</v>
          </cell>
          <cell r="L2503" t="str">
            <v>T3A</v>
          </cell>
          <cell r="M2503">
            <v>1</v>
          </cell>
          <cell r="O2503" t="str">
            <v>T3A</v>
          </cell>
        </row>
        <row r="2504">
          <cell r="B2504" t="str">
            <v>541449011000074024</v>
          </cell>
          <cell r="L2504" t="str">
            <v>T3A</v>
          </cell>
          <cell r="M2504">
            <v>1</v>
          </cell>
          <cell r="O2504" t="str">
            <v>T3A</v>
          </cell>
        </row>
        <row r="2505">
          <cell r="B2505" t="str">
            <v xml:space="preserve">541449011000058758 </v>
          </cell>
          <cell r="L2505" t="str">
            <v>T3A</v>
          </cell>
          <cell r="M2505">
            <v>1</v>
          </cell>
          <cell r="O2505" t="str">
            <v>T3A</v>
          </cell>
        </row>
        <row r="2506">
          <cell r="B2506" t="str">
            <v xml:space="preserve">541449012000001003 </v>
          </cell>
          <cell r="L2506" t="str">
            <v>T3A</v>
          </cell>
          <cell r="M2506">
            <v>1</v>
          </cell>
          <cell r="O2506" t="str">
            <v>T3A</v>
          </cell>
        </row>
        <row r="2507">
          <cell r="B2507" t="str">
            <v xml:space="preserve">541449012000000952 </v>
          </cell>
          <cell r="L2507" t="str">
            <v>T2A</v>
          </cell>
          <cell r="M2507">
            <v>1</v>
          </cell>
          <cell r="O2507" t="str">
            <v>T2A</v>
          </cell>
        </row>
        <row r="2508">
          <cell r="B2508" t="str">
            <v xml:space="preserve">541449011000058741 </v>
          </cell>
          <cell r="L2508" t="str">
            <v>T3A</v>
          </cell>
          <cell r="M2508">
            <v>1</v>
          </cell>
          <cell r="O2508" t="str">
            <v>T3A</v>
          </cell>
        </row>
        <row r="2509">
          <cell r="B2509" t="str">
            <v xml:space="preserve">541449011000058765 </v>
          </cell>
          <cell r="L2509" t="str">
            <v>T3A</v>
          </cell>
          <cell r="M2509">
            <v>1</v>
          </cell>
          <cell r="O2509" t="str">
            <v>T3A</v>
          </cell>
        </row>
        <row r="2510">
          <cell r="B2510" t="str">
            <v xml:space="preserve">541449012700118261 </v>
          </cell>
          <cell r="L2510" t="str">
            <v>T2A</v>
          </cell>
          <cell r="M2510">
            <v>1</v>
          </cell>
          <cell r="O2510" t="str">
            <v>T2A</v>
          </cell>
        </row>
        <row r="2511">
          <cell r="B2511" t="str">
            <v xml:space="preserve">541449012700118094 </v>
          </cell>
          <cell r="L2511" t="str">
            <v>T2A</v>
          </cell>
          <cell r="M2511">
            <v>1</v>
          </cell>
          <cell r="O2511" t="str">
            <v>T2A</v>
          </cell>
        </row>
        <row r="2512">
          <cell r="B2512" t="str">
            <v xml:space="preserve">541449012700118087 </v>
          </cell>
          <cell r="L2512" t="str">
            <v>T2A</v>
          </cell>
          <cell r="M2512">
            <v>1</v>
          </cell>
          <cell r="O2512" t="str">
            <v>T2A</v>
          </cell>
        </row>
        <row r="2513">
          <cell r="B2513" t="str">
            <v xml:space="preserve">541449012700118216 </v>
          </cell>
          <cell r="L2513" t="str">
            <v>T2A</v>
          </cell>
          <cell r="M2513">
            <v>1</v>
          </cell>
          <cell r="O2513" t="str">
            <v>T2A</v>
          </cell>
        </row>
        <row r="2514">
          <cell r="B2514" t="str">
            <v xml:space="preserve">541449020708900375 </v>
          </cell>
          <cell r="L2514" t="str">
            <v>T2A</v>
          </cell>
          <cell r="M2514">
            <v>1</v>
          </cell>
          <cell r="O2514" t="str">
            <v>T2A</v>
          </cell>
        </row>
        <row r="2515">
          <cell r="B2515" t="str">
            <v xml:space="preserve">541449020715569732 </v>
          </cell>
          <cell r="L2515" t="str">
            <v>T2A</v>
          </cell>
          <cell r="M2515">
            <v>1</v>
          </cell>
          <cell r="O2515" t="str">
            <v>T2A</v>
          </cell>
        </row>
        <row r="2516">
          <cell r="B2516" t="str">
            <v xml:space="preserve">541449012700118063 </v>
          </cell>
          <cell r="L2516" t="str">
            <v>T2A</v>
          </cell>
          <cell r="M2516">
            <v>1</v>
          </cell>
          <cell r="O2516" t="str">
            <v>T2A</v>
          </cell>
        </row>
        <row r="2517">
          <cell r="B2517" t="str">
            <v xml:space="preserve">541449012700118148 </v>
          </cell>
          <cell r="L2517" t="str">
            <v>T2A</v>
          </cell>
          <cell r="M2517">
            <v>1</v>
          </cell>
          <cell r="O2517" t="str">
            <v>T2A</v>
          </cell>
        </row>
        <row r="2518">
          <cell r="B2518" t="str">
            <v xml:space="preserve">541449012700118186 </v>
          </cell>
          <cell r="L2518" t="str">
            <v>T2A</v>
          </cell>
          <cell r="M2518">
            <v>1</v>
          </cell>
          <cell r="O2518" t="str">
            <v>T2A</v>
          </cell>
        </row>
        <row r="2519">
          <cell r="B2519" t="str">
            <v>541449012700118179</v>
          </cell>
          <cell r="L2519" t="str">
            <v>T2A</v>
          </cell>
          <cell r="M2519">
            <v>1</v>
          </cell>
          <cell r="O2519" t="str">
            <v>T2A</v>
          </cell>
        </row>
        <row r="2520">
          <cell r="B2520" t="str">
            <v xml:space="preserve">541449012700118162 </v>
          </cell>
          <cell r="L2520" t="str">
            <v>T2A</v>
          </cell>
          <cell r="M2520">
            <v>1</v>
          </cell>
          <cell r="O2520" t="str">
            <v>T2A</v>
          </cell>
        </row>
        <row r="2521">
          <cell r="B2521" t="str">
            <v xml:space="preserve">541449012700118032 </v>
          </cell>
          <cell r="L2521" t="str">
            <v>T2A</v>
          </cell>
          <cell r="M2521">
            <v>1</v>
          </cell>
          <cell r="O2521" t="str">
            <v>T2A</v>
          </cell>
        </row>
        <row r="2522">
          <cell r="B2522" t="str">
            <v>541449012000001027</v>
          </cell>
          <cell r="L2522" t="str">
            <v>T2A</v>
          </cell>
          <cell r="M2522">
            <v>1</v>
          </cell>
          <cell r="O2522" t="str">
            <v>T2A</v>
          </cell>
        </row>
        <row r="2523">
          <cell r="B2523" t="str">
            <v>541449060004763021</v>
          </cell>
          <cell r="L2523" t="str">
            <v>T2A</v>
          </cell>
          <cell r="M2523">
            <v>1</v>
          </cell>
          <cell r="O2523" t="str">
            <v>T2A</v>
          </cell>
        </row>
        <row r="2524">
          <cell r="B2524" t="str">
            <v>541449012700118254</v>
          </cell>
          <cell r="L2524" t="str">
            <v>T1A</v>
          </cell>
          <cell r="M2524">
            <v>1</v>
          </cell>
          <cell r="O2524" t="str">
            <v>T1A</v>
          </cell>
        </row>
        <row r="2525">
          <cell r="B2525" t="str">
            <v>541449060004774461</v>
          </cell>
          <cell r="L2525" t="str">
            <v>T2A</v>
          </cell>
          <cell r="M2525">
            <v>1</v>
          </cell>
          <cell r="O2525" t="str">
            <v>T2A</v>
          </cell>
        </row>
        <row r="2526">
          <cell r="B2526" t="str">
            <v>541449012700125603</v>
          </cell>
          <cell r="L2526" t="str">
            <v>T1A</v>
          </cell>
          <cell r="M2526">
            <v>1</v>
          </cell>
          <cell r="O2526" t="str">
            <v>T1A</v>
          </cell>
        </row>
        <row r="2527">
          <cell r="B2527" t="str">
            <v>541449012700125580</v>
          </cell>
          <cell r="L2527" t="str">
            <v>T2A</v>
          </cell>
          <cell r="M2527">
            <v>1</v>
          </cell>
          <cell r="O2527" t="str">
            <v>T2A</v>
          </cell>
        </row>
        <row r="2528">
          <cell r="B2528" t="str">
            <v>541449012700125528</v>
          </cell>
          <cell r="L2528" t="str">
            <v>T2A</v>
          </cell>
          <cell r="M2528">
            <v>1</v>
          </cell>
          <cell r="O2528" t="str">
            <v>T2A</v>
          </cell>
        </row>
        <row r="2529">
          <cell r="B2529" t="str">
            <v>541449012000002130</v>
          </cell>
          <cell r="L2529" t="str">
            <v>T2A</v>
          </cell>
          <cell r="M2529">
            <v>1</v>
          </cell>
          <cell r="O2529" t="str">
            <v>T3A</v>
          </cell>
        </row>
        <row r="2530">
          <cell r="B2530" t="str">
            <v>541449012700125573</v>
          </cell>
          <cell r="L2530" t="str">
            <v>T2A</v>
          </cell>
          <cell r="M2530">
            <v>1</v>
          </cell>
          <cell r="O2530" t="str">
            <v>T2A</v>
          </cell>
        </row>
        <row r="2531">
          <cell r="B2531" t="str">
            <v>541449012700204353</v>
          </cell>
          <cell r="L2531" t="str">
            <v>T2A</v>
          </cell>
          <cell r="M2531">
            <v>1</v>
          </cell>
          <cell r="O2531" t="str">
            <v>T2A</v>
          </cell>
        </row>
        <row r="2532">
          <cell r="B2532" t="str">
            <v>541449012700133127</v>
          </cell>
          <cell r="L2532" t="str">
            <v>T3A</v>
          </cell>
          <cell r="M2532">
            <v>1</v>
          </cell>
          <cell r="O2532" t="str">
            <v>T3A</v>
          </cell>
        </row>
        <row r="2533">
          <cell r="B2533" t="str">
            <v>541449011000123845</v>
          </cell>
          <cell r="L2533" t="str">
            <v>T3A</v>
          </cell>
          <cell r="M2533">
            <v>1</v>
          </cell>
          <cell r="O2533" t="str">
            <v>T3A</v>
          </cell>
        </row>
        <row r="2534">
          <cell r="B2534" t="str">
            <v>541449012000003076</v>
          </cell>
          <cell r="L2534" t="str">
            <v>T3A</v>
          </cell>
          <cell r="M2534">
            <v>1</v>
          </cell>
          <cell r="O2534" t="str">
            <v>T3A</v>
          </cell>
        </row>
        <row r="2535">
          <cell r="B2535" t="str">
            <v>541449012000002154</v>
          </cell>
          <cell r="L2535" t="str">
            <v>T3A</v>
          </cell>
          <cell r="M2535">
            <v>1</v>
          </cell>
          <cell r="O2535" t="str">
            <v>T3A</v>
          </cell>
        </row>
        <row r="2536">
          <cell r="B2536" t="str">
            <v>541449012000002147</v>
          </cell>
          <cell r="L2536" t="str">
            <v>T3A</v>
          </cell>
          <cell r="M2536">
            <v>1</v>
          </cell>
          <cell r="O2536" t="str">
            <v>T3A</v>
          </cell>
        </row>
        <row r="2537">
          <cell r="B2537" t="str">
            <v>541449012700198614</v>
          </cell>
          <cell r="L2537" t="str">
            <v>T1A</v>
          </cell>
          <cell r="M2537">
            <v>1</v>
          </cell>
          <cell r="O2537" t="str">
            <v>T2A</v>
          </cell>
        </row>
        <row r="2538">
          <cell r="B2538" t="str">
            <v>541449012700206739</v>
          </cell>
          <cell r="L2538" t="str">
            <v>T1A</v>
          </cell>
          <cell r="M2538">
            <v>1</v>
          </cell>
          <cell r="O2538" t="str">
            <v>T3A</v>
          </cell>
        </row>
        <row r="2539">
          <cell r="B2539" t="str">
            <v>541449012700125542</v>
          </cell>
          <cell r="L2539" t="str">
            <v>T1A</v>
          </cell>
          <cell r="M2539">
            <v>1</v>
          </cell>
          <cell r="O2539" t="str">
            <v>T2A</v>
          </cell>
        </row>
        <row r="2540">
          <cell r="B2540" t="str">
            <v>541449012700131451</v>
          </cell>
          <cell r="L2540" t="str">
            <v>T3A</v>
          </cell>
          <cell r="M2540">
            <v>1</v>
          </cell>
          <cell r="O2540" t="str">
            <v>T3A</v>
          </cell>
        </row>
        <row r="2541">
          <cell r="B2541" t="str">
            <v>541449020708086970</v>
          </cell>
          <cell r="L2541" t="str">
            <v>T2A</v>
          </cell>
          <cell r="M2541">
            <v>1</v>
          </cell>
          <cell r="O2541" t="str">
            <v>T2A</v>
          </cell>
        </row>
        <row r="2542">
          <cell r="B2542" t="str">
            <v>541449020708043430</v>
          </cell>
          <cell r="L2542" t="str">
            <v>T2A</v>
          </cell>
          <cell r="M2542">
            <v>1</v>
          </cell>
          <cell r="O2542" t="str">
            <v>T2A</v>
          </cell>
        </row>
        <row r="2543">
          <cell r="B2543" t="str">
            <v>541449012700124965</v>
          </cell>
          <cell r="L2543" t="str">
            <v>T1A</v>
          </cell>
          <cell r="M2543">
            <v>1</v>
          </cell>
          <cell r="O2543" t="str">
            <v>T2A</v>
          </cell>
        </row>
        <row r="2544">
          <cell r="B2544" t="str">
            <v>541449012700178364</v>
          </cell>
          <cell r="L2544" t="str">
            <v>T2A</v>
          </cell>
          <cell r="M2544">
            <v>1</v>
          </cell>
          <cell r="O2544" t="str">
            <v>T2A</v>
          </cell>
        </row>
        <row r="2545">
          <cell r="B2545" t="str">
            <v>541449020708054818</v>
          </cell>
          <cell r="L2545" t="str">
            <v>T1A</v>
          </cell>
          <cell r="M2545">
            <v>1</v>
          </cell>
          <cell r="O2545" t="str">
            <v>T1A</v>
          </cell>
        </row>
        <row r="2546">
          <cell r="B2546" t="str">
            <v>541449012000003069</v>
          </cell>
          <cell r="L2546" t="str">
            <v>T3A</v>
          </cell>
          <cell r="M2546">
            <v>1</v>
          </cell>
          <cell r="O2546" t="str">
            <v>T3A</v>
          </cell>
        </row>
        <row r="2547">
          <cell r="B2547" t="str">
            <v>541449012000002666</v>
          </cell>
          <cell r="L2547" t="str">
            <v>T3A</v>
          </cell>
          <cell r="M2547">
            <v>1</v>
          </cell>
          <cell r="O2547" t="str">
            <v>T3A</v>
          </cell>
        </row>
        <row r="2548">
          <cell r="B2548" t="str">
            <v>541449012700131482</v>
          </cell>
          <cell r="L2548" t="str">
            <v>T1A</v>
          </cell>
          <cell r="M2548">
            <v>1</v>
          </cell>
          <cell r="O2548" t="str">
            <v>T1A</v>
          </cell>
        </row>
        <row r="2549">
          <cell r="B2549" t="str">
            <v>541449012000003090</v>
          </cell>
          <cell r="L2549" t="str">
            <v>T3A</v>
          </cell>
          <cell r="M2549">
            <v>1</v>
          </cell>
          <cell r="O2549" t="str">
            <v>T2A</v>
          </cell>
        </row>
        <row r="2550">
          <cell r="B2550" t="str">
            <v>541449011000055269</v>
          </cell>
          <cell r="L2550" t="str">
            <v>T3A</v>
          </cell>
          <cell r="M2550">
            <v>1</v>
          </cell>
          <cell r="O2550" t="str">
            <v>T3A</v>
          </cell>
        </row>
        <row r="2551">
          <cell r="B2551" t="str">
            <v>541449012700117172</v>
          </cell>
          <cell r="L2551" t="str">
            <v>T2A</v>
          </cell>
          <cell r="M2551">
            <v>1</v>
          </cell>
          <cell r="O2551" t="str">
            <v>T2A</v>
          </cell>
        </row>
        <row r="2552">
          <cell r="B2552" t="str">
            <v>541449012700134988</v>
          </cell>
          <cell r="L2552" t="str">
            <v>T2A</v>
          </cell>
          <cell r="M2552">
            <v>1</v>
          </cell>
          <cell r="O2552" t="str">
            <v>T2A</v>
          </cell>
        </row>
        <row r="2553">
          <cell r="B2553" t="str">
            <v>541449012700114935</v>
          </cell>
          <cell r="L2553" t="str">
            <v>T3A</v>
          </cell>
          <cell r="M2553">
            <v>1</v>
          </cell>
          <cell r="O2553" t="str">
            <v>T3A</v>
          </cell>
        </row>
        <row r="2554">
          <cell r="B2554" t="str">
            <v>541449012700135039</v>
          </cell>
          <cell r="L2554" t="str">
            <v>T2A</v>
          </cell>
          <cell r="M2554">
            <v>1</v>
          </cell>
          <cell r="O2554" t="str">
            <v>T2A</v>
          </cell>
        </row>
        <row r="2555">
          <cell r="B2555" t="str">
            <v>541449012700114621</v>
          </cell>
          <cell r="L2555" t="str">
            <v>T3A</v>
          </cell>
          <cell r="M2555">
            <v>1</v>
          </cell>
          <cell r="O2555" t="str">
            <v>T2A</v>
          </cell>
        </row>
        <row r="2556">
          <cell r="B2556" t="str">
            <v>541449011000055382</v>
          </cell>
          <cell r="L2556" t="str">
            <v>T3A</v>
          </cell>
          <cell r="M2556">
            <v>1</v>
          </cell>
          <cell r="O2556" t="str">
            <v>T3A</v>
          </cell>
        </row>
        <row r="2557">
          <cell r="B2557" t="str">
            <v>541449012700135015</v>
          </cell>
          <cell r="L2557" t="str">
            <v>T2A</v>
          </cell>
          <cell r="M2557">
            <v>1</v>
          </cell>
          <cell r="O2557" t="str">
            <v>T2A</v>
          </cell>
        </row>
        <row r="2558">
          <cell r="B2558" t="str">
            <v>541449012700134995</v>
          </cell>
          <cell r="L2558" t="str">
            <v>T2A</v>
          </cell>
          <cell r="M2558">
            <v>1</v>
          </cell>
          <cell r="O2558" t="str">
            <v>T2A</v>
          </cell>
        </row>
        <row r="2559">
          <cell r="B2559" t="str">
            <v>541449012000002710</v>
          </cell>
          <cell r="L2559" t="str">
            <v>T3A</v>
          </cell>
          <cell r="M2559">
            <v>1</v>
          </cell>
          <cell r="O2559" t="str">
            <v>T3A</v>
          </cell>
        </row>
        <row r="2560">
          <cell r="B2560" t="str">
            <v>541449011000055290</v>
          </cell>
          <cell r="L2560" t="str">
            <v>T4B</v>
          </cell>
          <cell r="M2560">
            <v>1</v>
          </cell>
          <cell r="O2560" t="str">
            <v>T3A</v>
          </cell>
        </row>
        <row r="2561">
          <cell r="B2561" t="str">
            <v>541449012700131475</v>
          </cell>
          <cell r="L2561" t="str">
            <v>T3A</v>
          </cell>
          <cell r="M2561">
            <v>1</v>
          </cell>
          <cell r="O2561" t="str">
            <v>T2A</v>
          </cell>
        </row>
        <row r="2562">
          <cell r="B2562" t="str">
            <v>541449020715627869</v>
          </cell>
          <cell r="L2562" t="str">
            <v>T1A</v>
          </cell>
          <cell r="M2562">
            <v>1</v>
          </cell>
          <cell r="O2562" t="str">
            <v>T1A</v>
          </cell>
        </row>
        <row r="2563">
          <cell r="B2563" t="str">
            <v>541449060007852463</v>
          </cell>
          <cell r="L2563" t="str">
            <v>T1A</v>
          </cell>
          <cell r="M2563">
            <v>1</v>
          </cell>
          <cell r="O2563" t="str">
            <v>T2A</v>
          </cell>
        </row>
        <row r="2564">
          <cell r="B2564" t="str">
            <v>541449012700133240</v>
          </cell>
          <cell r="L2564" t="str">
            <v>T2A</v>
          </cell>
          <cell r="M2564">
            <v>1</v>
          </cell>
          <cell r="O2564" t="str">
            <v>T2A</v>
          </cell>
        </row>
        <row r="2565">
          <cell r="B2565" t="str">
            <v>541449020710676633</v>
          </cell>
          <cell r="L2565" t="str">
            <v>T2A</v>
          </cell>
          <cell r="M2565">
            <v>1</v>
          </cell>
          <cell r="O2565" t="str">
            <v>T2A</v>
          </cell>
        </row>
        <row r="2566">
          <cell r="B2566" t="str">
            <v>541449012700136920</v>
          </cell>
          <cell r="L2566" t="str">
            <v>T2A</v>
          </cell>
          <cell r="M2566">
            <v>1</v>
          </cell>
          <cell r="O2566" t="str">
            <v>T3A</v>
          </cell>
        </row>
        <row r="2567">
          <cell r="B2567" t="str">
            <v>541449012700180237</v>
          </cell>
          <cell r="L2567" t="str">
            <v>T3A</v>
          </cell>
          <cell r="M2567">
            <v>1</v>
          </cell>
          <cell r="O2567" t="str">
            <v>T3A</v>
          </cell>
        </row>
        <row r="2568">
          <cell r="B2568" t="str">
            <v>541449011000041552</v>
          </cell>
          <cell r="L2568" t="str">
            <v>T3A</v>
          </cell>
          <cell r="M2568">
            <v>1</v>
          </cell>
          <cell r="O2568" t="str">
            <v>T3A</v>
          </cell>
        </row>
        <row r="2569">
          <cell r="B2569" t="str">
            <v>541449060007097819</v>
          </cell>
          <cell r="L2569" t="str">
            <v>T2A</v>
          </cell>
          <cell r="M2569">
            <v>1</v>
          </cell>
          <cell r="O2569" t="str">
            <v>T2A</v>
          </cell>
        </row>
        <row r="2570">
          <cell r="B2570" t="str">
            <v>541449011000156133</v>
          </cell>
          <cell r="L2570" t="str">
            <v>T1A</v>
          </cell>
          <cell r="M2570">
            <v>1</v>
          </cell>
          <cell r="O2570" t="str">
            <v>T3A</v>
          </cell>
        </row>
        <row r="2571">
          <cell r="B2571" t="str">
            <v>541449012000000884</v>
          </cell>
          <cell r="L2571" t="str">
            <v>T2A</v>
          </cell>
          <cell r="M2571">
            <v>1</v>
          </cell>
          <cell r="O2571" t="str">
            <v>T2A</v>
          </cell>
        </row>
        <row r="2572">
          <cell r="B2572" t="str">
            <v>541449012000000877</v>
          </cell>
          <cell r="L2572" t="str">
            <v>T2A</v>
          </cell>
          <cell r="M2572">
            <v>1</v>
          </cell>
          <cell r="O2572" t="str">
            <v>T2A</v>
          </cell>
        </row>
        <row r="2573">
          <cell r="B2573" t="str">
            <v>541449012700117912</v>
          </cell>
          <cell r="L2573" t="str">
            <v>T2A</v>
          </cell>
          <cell r="M2573">
            <v>1</v>
          </cell>
          <cell r="O2573" t="str">
            <v>T2A</v>
          </cell>
        </row>
        <row r="2574">
          <cell r="B2574" t="str">
            <v>541449012700117936</v>
          </cell>
          <cell r="L2574" t="str">
            <v>T2A</v>
          </cell>
          <cell r="M2574">
            <v>1</v>
          </cell>
          <cell r="O2574" t="str">
            <v>T2A</v>
          </cell>
        </row>
        <row r="2575">
          <cell r="B2575" t="str">
            <v>541449012700117929</v>
          </cell>
          <cell r="L2575" t="str">
            <v>T2A</v>
          </cell>
          <cell r="M2575">
            <v>1</v>
          </cell>
          <cell r="O2575" t="str">
            <v>T2A</v>
          </cell>
        </row>
        <row r="2576">
          <cell r="B2576" t="str">
            <v>541449011000058529</v>
          </cell>
          <cell r="L2576" t="str">
            <v>T1A</v>
          </cell>
          <cell r="M2576">
            <v>1</v>
          </cell>
          <cell r="O2576" t="str">
            <v>T3A</v>
          </cell>
        </row>
        <row r="2577">
          <cell r="B2577" t="str">
            <v>541449011000067583</v>
          </cell>
          <cell r="L2577" t="str">
            <v>T1A</v>
          </cell>
          <cell r="M2577">
            <v>1</v>
          </cell>
          <cell r="O2577" t="str">
            <v>T1A</v>
          </cell>
        </row>
        <row r="2578">
          <cell r="B2578" t="str">
            <v>541449060005417992</v>
          </cell>
          <cell r="L2578" t="str">
            <v>T2A</v>
          </cell>
          <cell r="M2578">
            <v>1</v>
          </cell>
          <cell r="O2578" t="str">
            <v>T4B</v>
          </cell>
        </row>
        <row r="2579">
          <cell r="B2579" t="str">
            <v>541449060004064111</v>
          </cell>
          <cell r="L2579" t="str">
            <v>T3A</v>
          </cell>
          <cell r="M2579">
            <v>1</v>
          </cell>
          <cell r="O2579" t="str">
            <v>T3A</v>
          </cell>
        </row>
        <row r="2580">
          <cell r="B2580" t="str">
            <v>541449060009071596</v>
          </cell>
          <cell r="L2580" t="str">
            <v>T1A</v>
          </cell>
          <cell r="M2580">
            <v>1</v>
          </cell>
          <cell r="O2580" t="str">
            <v>T1A</v>
          </cell>
        </row>
        <row r="2581">
          <cell r="B2581" t="str">
            <v>541449012700113747</v>
          </cell>
          <cell r="L2581" t="str">
            <v>T2A</v>
          </cell>
          <cell r="M2581">
            <v>1</v>
          </cell>
          <cell r="O2581" t="str">
            <v>T2A</v>
          </cell>
        </row>
        <row r="2582">
          <cell r="B2582" t="str">
            <v>541449060005502438</v>
          </cell>
          <cell r="L2582" t="str">
            <v>T2A</v>
          </cell>
          <cell r="M2582">
            <v>1</v>
          </cell>
          <cell r="O2582" t="str">
            <v>T2A</v>
          </cell>
        </row>
        <row r="2583">
          <cell r="B2583" t="str">
            <v>541449020707990605</v>
          </cell>
          <cell r="L2583" t="str">
            <v>T2A</v>
          </cell>
          <cell r="M2583">
            <v>1</v>
          </cell>
          <cell r="O2583" t="str">
            <v>T2A</v>
          </cell>
        </row>
        <row r="2584">
          <cell r="B2584" t="str">
            <v>541449060008879568</v>
          </cell>
          <cell r="L2584" t="str">
            <v>T2A</v>
          </cell>
          <cell r="M2584">
            <v>1</v>
          </cell>
          <cell r="O2584" t="str">
            <v>T2A</v>
          </cell>
        </row>
        <row r="2585">
          <cell r="B2585" t="str">
            <v>541449012700131437</v>
          </cell>
          <cell r="L2585" t="str">
            <v>T2A</v>
          </cell>
          <cell r="M2585">
            <v>1</v>
          </cell>
          <cell r="O2585" t="str">
            <v>T2A</v>
          </cell>
        </row>
        <row r="2586">
          <cell r="B2586" t="str">
            <v>541449012700114508</v>
          </cell>
          <cell r="L2586" t="str">
            <v>T2A</v>
          </cell>
          <cell r="M2586">
            <v>1</v>
          </cell>
          <cell r="O2586" t="str">
            <v>T2A</v>
          </cell>
        </row>
        <row r="2587">
          <cell r="B2587" t="str">
            <v>541449012700131444</v>
          </cell>
          <cell r="L2587" t="str">
            <v>T2A</v>
          </cell>
          <cell r="M2587">
            <v>1</v>
          </cell>
          <cell r="O2587" t="str">
            <v>T2A</v>
          </cell>
        </row>
        <row r="2588">
          <cell r="B2588" t="str">
            <v>541449012700147469</v>
          </cell>
          <cell r="L2588" t="str">
            <v>T2A</v>
          </cell>
          <cell r="M2588">
            <v>1</v>
          </cell>
          <cell r="O2588" t="str">
            <v>T2A</v>
          </cell>
        </row>
        <row r="2589">
          <cell r="B2589" t="str">
            <v>541449011000038040</v>
          </cell>
          <cell r="L2589" t="str">
            <v>T3A</v>
          </cell>
          <cell r="M2589">
            <v>1</v>
          </cell>
          <cell r="O2589" t="str">
            <v>T3A</v>
          </cell>
        </row>
        <row r="2590">
          <cell r="B2590" t="str">
            <v>541449011000114577</v>
          </cell>
          <cell r="L2590" t="str">
            <v>T3A</v>
          </cell>
          <cell r="M2590">
            <v>1</v>
          </cell>
          <cell r="O2590" t="str">
            <v>T3A</v>
          </cell>
        </row>
        <row r="2591">
          <cell r="B2591" t="str">
            <v>541449012000003137</v>
          </cell>
          <cell r="L2591" t="str">
            <v>T3A</v>
          </cell>
          <cell r="M2591">
            <v>1</v>
          </cell>
          <cell r="O2591" t="str">
            <v>T2A</v>
          </cell>
        </row>
        <row r="2592">
          <cell r="B2592" t="str">
            <v>541449012700190991</v>
          </cell>
          <cell r="L2592" t="str">
            <v>T2A</v>
          </cell>
          <cell r="M2592">
            <v>1</v>
          </cell>
          <cell r="O2592" t="str">
            <v>T2A</v>
          </cell>
        </row>
        <row r="2593">
          <cell r="B2593" t="str">
            <v>541449012700173918</v>
          </cell>
          <cell r="L2593" t="str">
            <v>T2A</v>
          </cell>
          <cell r="M2593">
            <v>1</v>
          </cell>
          <cell r="O2593" t="str">
            <v>T2A</v>
          </cell>
        </row>
        <row r="2594">
          <cell r="B2594" t="str">
            <v>541449060004579455</v>
          </cell>
          <cell r="L2594" t="str">
            <v>T3A</v>
          </cell>
          <cell r="M2594">
            <v>1</v>
          </cell>
          <cell r="O2594" t="str">
            <v>T3A</v>
          </cell>
        </row>
        <row r="2595">
          <cell r="B2595" t="str">
            <v>541449060005112941</v>
          </cell>
          <cell r="L2595" t="str">
            <v>T2A</v>
          </cell>
          <cell r="M2595">
            <v>1</v>
          </cell>
          <cell r="O2595" t="str">
            <v>T2A</v>
          </cell>
        </row>
        <row r="2596">
          <cell r="B2596" t="str">
            <v>541449012700190403</v>
          </cell>
          <cell r="L2596" t="str">
            <v>T2A</v>
          </cell>
          <cell r="M2596">
            <v>1</v>
          </cell>
          <cell r="O2596" t="str">
            <v>T2A</v>
          </cell>
        </row>
        <row r="2597">
          <cell r="B2597" t="str">
            <v>541449060005012128</v>
          </cell>
          <cell r="L2597" t="str">
            <v>T3A</v>
          </cell>
          <cell r="M2597">
            <v>1</v>
          </cell>
          <cell r="O2597" t="str">
            <v>T3A</v>
          </cell>
        </row>
        <row r="2598">
          <cell r="B2598" t="str">
            <v>541449012700200324</v>
          </cell>
          <cell r="L2598" t="str">
            <v>T2A</v>
          </cell>
          <cell r="M2598">
            <v>1</v>
          </cell>
          <cell r="O2598" t="str">
            <v>T2A</v>
          </cell>
        </row>
        <row r="2599">
          <cell r="B2599" t="str">
            <v>541449012700132618</v>
          </cell>
          <cell r="L2599" t="str">
            <v>T2A</v>
          </cell>
          <cell r="M2599">
            <v>1</v>
          </cell>
          <cell r="O2599" t="str">
            <v>T2A</v>
          </cell>
        </row>
        <row r="2600">
          <cell r="B2600" t="str">
            <v>541449012700176278</v>
          </cell>
          <cell r="L2600" t="str">
            <v>T2A</v>
          </cell>
          <cell r="M2600">
            <v>1</v>
          </cell>
          <cell r="O2600" t="str">
            <v>T2A</v>
          </cell>
        </row>
        <row r="2601">
          <cell r="B2601" t="str">
            <v>541449012700167269</v>
          </cell>
          <cell r="L2601" t="str">
            <v>T2A</v>
          </cell>
          <cell r="M2601">
            <v>1</v>
          </cell>
          <cell r="O2601" t="str">
            <v>T2A</v>
          </cell>
        </row>
        <row r="2602">
          <cell r="B2602" t="str">
            <v>541449012700231144</v>
          </cell>
          <cell r="L2602" t="str">
            <v>T2A</v>
          </cell>
          <cell r="M2602">
            <v>1</v>
          </cell>
          <cell r="O2602" t="str">
            <v>T2A</v>
          </cell>
        </row>
        <row r="2603">
          <cell r="B2603" t="str">
            <v>541449060006727755</v>
          </cell>
          <cell r="L2603" t="str">
            <v>T2A</v>
          </cell>
          <cell r="M2603">
            <v>1</v>
          </cell>
          <cell r="O2603" t="str">
            <v>T2A</v>
          </cell>
        </row>
        <row r="2604">
          <cell r="B2604" t="str">
            <v>541449012700132595</v>
          </cell>
          <cell r="L2604" t="str">
            <v>T2A</v>
          </cell>
          <cell r="M2604">
            <v>1</v>
          </cell>
          <cell r="O2604" t="str">
            <v>T2A</v>
          </cell>
        </row>
        <row r="2605">
          <cell r="B2605" t="str">
            <v>541449012700135077</v>
          </cell>
          <cell r="L2605" t="str">
            <v>T2A</v>
          </cell>
          <cell r="M2605">
            <v>1</v>
          </cell>
          <cell r="O2605" t="str">
            <v>T2A</v>
          </cell>
        </row>
        <row r="2606">
          <cell r="B2606" t="str">
            <v>541449011000055184</v>
          </cell>
          <cell r="L2606" t="str">
            <v>T3A</v>
          </cell>
          <cell r="M2606">
            <v>1</v>
          </cell>
          <cell r="O2606" t="str">
            <v>T3A</v>
          </cell>
        </row>
        <row r="2607">
          <cell r="B2607" t="str">
            <v>541449012700168846</v>
          </cell>
          <cell r="L2607" t="str">
            <v>T2A</v>
          </cell>
          <cell r="M2607">
            <v>1</v>
          </cell>
          <cell r="O2607" t="str">
            <v>T2A</v>
          </cell>
        </row>
        <row r="2608">
          <cell r="B2608" t="str">
            <v>541449012700214000</v>
          </cell>
          <cell r="L2608" t="str">
            <v>T1A</v>
          </cell>
          <cell r="M2608">
            <v>1</v>
          </cell>
          <cell r="O2608" t="str">
            <v>T1A</v>
          </cell>
        </row>
        <row r="2609">
          <cell r="B2609" t="str">
            <v>541449012700135114</v>
          </cell>
          <cell r="L2609" t="str">
            <v>T1A</v>
          </cell>
          <cell r="M2609">
            <v>1</v>
          </cell>
          <cell r="O2609" t="str">
            <v>T1A</v>
          </cell>
        </row>
        <row r="2610">
          <cell r="B2610" t="str">
            <v>541449060004448973</v>
          </cell>
          <cell r="L2610" t="str">
            <v>T2A</v>
          </cell>
          <cell r="M2610">
            <v>1</v>
          </cell>
          <cell r="O2610" t="str">
            <v>T2A</v>
          </cell>
        </row>
        <row r="2611">
          <cell r="B2611" t="str">
            <v>541449012700131147</v>
          </cell>
          <cell r="L2611" t="str">
            <v>T2A</v>
          </cell>
          <cell r="M2611">
            <v>1</v>
          </cell>
          <cell r="O2611" t="str">
            <v>T2A</v>
          </cell>
        </row>
        <row r="2612">
          <cell r="B2612" t="str">
            <v>541449012700131185</v>
          </cell>
          <cell r="L2612" t="str">
            <v>T2A</v>
          </cell>
          <cell r="M2612">
            <v>1</v>
          </cell>
          <cell r="O2612" t="str">
            <v>T2A</v>
          </cell>
        </row>
        <row r="2613">
          <cell r="B2613" t="str">
            <v>541449012700131192</v>
          </cell>
          <cell r="L2613" t="str">
            <v>T2A</v>
          </cell>
          <cell r="M2613">
            <v>1</v>
          </cell>
          <cell r="O2613" t="str">
            <v>T2A</v>
          </cell>
        </row>
        <row r="2614">
          <cell r="B2614" t="str">
            <v>541449012700131130</v>
          </cell>
          <cell r="L2614" t="str">
            <v>T2A</v>
          </cell>
          <cell r="M2614">
            <v>1</v>
          </cell>
          <cell r="O2614" t="str">
            <v>T2A</v>
          </cell>
        </row>
        <row r="2615">
          <cell r="B2615" t="str">
            <v>541449012700131178</v>
          </cell>
          <cell r="L2615" t="str">
            <v>T2A</v>
          </cell>
          <cell r="M2615">
            <v>1</v>
          </cell>
          <cell r="O2615" t="str">
            <v>T2A</v>
          </cell>
        </row>
        <row r="2616">
          <cell r="B2616" t="str">
            <v>541449012700131123</v>
          </cell>
          <cell r="L2616" t="str">
            <v>T2A</v>
          </cell>
          <cell r="M2616">
            <v>1</v>
          </cell>
          <cell r="O2616" t="str">
            <v>T2A</v>
          </cell>
        </row>
        <row r="2617">
          <cell r="B2617" t="str">
            <v>541449012700135107</v>
          </cell>
          <cell r="L2617" t="str">
            <v>T3A</v>
          </cell>
          <cell r="M2617">
            <v>1</v>
          </cell>
          <cell r="O2617" t="str">
            <v>T3A</v>
          </cell>
        </row>
        <row r="2618">
          <cell r="B2618" t="str">
            <v>541449011000037821</v>
          </cell>
          <cell r="L2618" t="str">
            <v>T3A</v>
          </cell>
          <cell r="M2618">
            <v>1</v>
          </cell>
          <cell r="O2618" t="str">
            <v>T3A</v>
          </cell>
        </row>
        <row r="2619">
          <cell r="B2619" t="str">
            <v>541449011000037845</v>
          </cell>
          <cell r="L2619" t="str">
            <v>T3A</v>
          </cell>
          <cell r="M2619">
            <v>1</v>
          </cell>
          <cell r="O2619" t="str">
            <v>T3A</v>
          </cell>
        </row>
        <row r="2620">
          <cell r="B2620" t="str">
            <v>541449011000037883</v>
          </cell>
          <cell r="L2620" t="str">
            <v>T3A</v>
          </cell>
          <cell r="M2620">
            <v>1</v>
          </cell>
          <cell r="O2620" t="str">
            <v>T3A</v>
          </cell>
        </row>
        <row r="2621">
          <cell r="B2621" t="str">
            <v>541449011000037852</v>
          </cell>
          <cell r="L2621" t="str">
            <v>T3A</v>
          </cell>
          <cell r="M2621">
            <v>1</v>
          </cell>
          <cell r="O2621" t="str">
            <v>T3A</v>
          </cell>
        </row>
        <row r="2622">
          <cell r="B2622" t="str">
            <v>541449012700205305</v>
          </cell>
          <cell r="L2622" t="str">
            <v>T1A</v>
          </cell>
          <cell r="M2622">
            <v>1</v>
          </cell>
          <cell r="O2622" t="str">
            <v>T2A</v>
          </cell>
        </row>
        <row r="2623">
          <cell r="B2623" t="str">
            <v>541449012000000761</v>
          </cell>
          <cell r="L2623" t="str">
            <v>T3A</v>
          </cell>
          <cell r="M2623">
            <v>1</v>
          </cell>
          <cell r="O2623" t="str">
            <v>T3A</v>
          </cell>
        </row>
        <row r="2624">
          <cell r="B2624" t="str">
            <v>541449012700129649</v>
          </cell>
          <cell r="L2624" t="str">
            <v>T2A</v>
          </cell>
          <cell r="M2624">
            <v>1</v>
          </cell>
          <cell r="O2624" t="str">
            <v>T2A</v>
          </cell>
        </row>
        <row r="2625">
          <cell r="B2625" t="str">
            <v>541449012700129663</v>
          </cell>
          <cell r="L2625" t="str">
            <v>T2A</v>
          </cell>
          <cell r="M2625">
            <v>1</v>
          </cell>
          <cell r="O2625" t="str">
            <v>T2A</v>
          </cell>
        </row>
        <row r="2626">
          <cell r="B2626" t="str">
            <v>541449012700132090</v>
          </cell>
          <cell r="L2626" t="str">
            <v>T2A</v>
          </cell>
          <cell r="M2626">
            <v>1</v>
          </cell>
          <cell r="O2626" t="str">
            <v>T2A</v>
          </cell>
        </row>
        <row r="2627">
          <cell r="B2627" t="str">
            <v>541449020708681380</v>
          </cell>
          <cell r="L2627" t="str">
            <v>T2A</v>
          </cell>
          <cell r="M2627">
            <v>1</v>
          </cell>
          <cell r="O2627" t="str">
            <v>T2A</v>
          </cell>
        </row>
        <row r="2628">
          <cell r="B2628" t="str">
            <v>541449012700150803</v>
          </cell>
          <cell r="L2628" t="str">
            <v>T2A</v>
          </cell>
          <cell r="M2628">
            <v>1</v>
          </cell>
          <cell r="O2628" t="str">
            <v>T2A</v>
          </cell>
        </row>
        <row r="2629">
          <cell r="B2629" t="str">
            <v>541449012700215199</v>
          </cell>
          <cell r="L2629" t="str">
            <v>T2A</v>
          </cell>
          <cell r="M2629">
            <v>1</v>
          </cell>
          <cell r="O2629" t="str">
            <v>T2A</v>
          </cell>
        </row>
        <row r="2630">
          <cell r="B2630" t="str">
            <v>541449020704137416</v>
          </cell>
          <cell r="L2630" t="str">
            <v>T2A</v>
          </cell>
          <cell r="M2630">
            <v>1</v>
          </cell>
          <cell r="O2630" t="str">
            <v>T2A</v>
          </cell>
        </row>
      </sheetData>
      <sheetData sheetId="6" refreshError="1"/>
      <sheetData sheetId="7" refreshError="1"/>
      <sheetData sheetId="8" refreshError="1"/>
      <sheetData sheetId="9" refreshError="1"/>
      <sheetData sheetId="10">
        <row r="2">
          <cell r="A2" t="str">
            <v>CLEF</v>
          </cell>
        </row>
      </sheetData>
      <sheetData sheetId="11"/>
      <sheetData sheetId="12" refreshError="1"/>
      <sheetData sheetId="13">
        <row r="1">
          <cell r="A1" t="str">
            <v>AP GSRN</v>
          </cell>
        </row>
      </sheetData>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perçu global"/>
      <sheetName val="Planning"/>
      <sheetName val="Ressource Plan"/>
      <sheetName val="Sheet3"/>
    </sheetNames>
    <sheetDataSet>
      <sheetData sheetId="0" refreshError="1"/>
      <sheetData sheetId="1" refreshError="1"/>
      <sheetData sheetId="2" refreshError="1"/>
      <sheetData sheetId="3" refreshError="1"/>
      <sheetData sheetId="4">
        <row r="2">
          <cell r="A2" t="str">
            <v>Project Manager</v>
          </cell>
          <cell r="C2" t="str">
            <v>ARCH</v>
          </cell>
          <cell r="E2" t="str">
            <v>Interne</v>
          </cell>
          <cell r="G2" t="str">
            <v>Define</v>
          </cell>
        </row>
        <row r="3">
          <cell r="A3" t="str">
            <v>Architectes</v>
          </cell>
          <cell r="C3" t="str">
            <v>ADES</v>
          </cell>
          <cell r="E3" t="str">
            <v>Externe</v>
          </cell>
          <cell r="G3" t="str">
            <v>Design</v>
          </cell>
        </row>
        <row r="4">
          <cell r="A4" t="str">
            <v>Sécurité</v>
          </cell>
          <cell r="C4" t="str">
            <v>AGES</v>
          </cell>
          <cell r="E4" t="str">
            <v>TBD</v>
          </cell>
          <cell r="G4" t="str">
            <v>Build</v>
          </cell>
        </row>
        <row r="5">
          <cell r="A5" t="str">
            <v>Business Analyst</v>
          </cell>
          <cell r="C5" t="str">
            <v>AGIS</v>
          </cell>
          <cell r="G5" t="str">
            <v>Implement</v>
          </cell>
        </row>
        <row r="6">
          <cell r="A6" t="str">
            <v>Développeur</v>
          </cell>
          <cell r="C6" t="str">
            <v>GSOP</v>
          </cell>
          <cell r="G6" t="str">
            <v>Close</v>
          </cell>
        </row>
        <row r="7">
          <cell r="A7" t="str">
            <v>Infra/BF/APP</v>
          </cell>
          <cell r="C7" t="str">
            <v>MPGR</v>
          </cell>
        </row>
        <row r="8">
          <cell r="A8" t="str">
            <v>Designer Web</v>
          </cell>
          <cell r="C8" t="str">
            <v>E-Business</v>
          </cell>
        </row>
        <row r="9">
          <cell r="A9" t="str">
            <v>Change Management</v>
          </cell>
        </row>
        <row r="10">
          <cell r="A10" t="str">
            <v>Test Manager/Coordinateur</v>
          </cell>
          <cell r="C10" t="str">
            <v>TBD</v>
          </cell>
        </row>
        <row r="11">
          <cell r="A11" t="str">
            <v>Autres : à préciser en commentaires</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ldPMT"/>
      <sheetName val="TableauxParUO"/>
      <sheetName val="ChartsEnergie1"/>
      <sheetName val="ChartsEnergie2"/>
      <sheetName val="ChartsEnergie3"/>
      <sheetName val="ChartsParZoneGeo"/>
      <sheetName val="OldPMT-RCNqpZone"/>
      <sheetName val="Graph bulles CA"/>
      <sheetName val="Graph bulles 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ED"/>
      <sheetName val="Invest. GD"/>
      <sheetName val="Invest. TD"/>
      <sheetName val="Invest. WP-WD"/>
      <sheetName val="Invest. MX"/>
      <sheetName val="Entret. ED"/>
      <sheetName val="Entret. GD"/>
      <sheetName val="Entret. TD"/>
      <sheetName val="Entret. WP-WD"/>
      <sheetName val="Exploit. MX et autres"/>
      <sheetName val="HBUD"/>
      <sheetName val="Suppres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dFee_Wallonie_VO"/>
      <sheetName val="GridFee_Wallonie_TbCrDyn"/>
      <sheetName val="BD Supplier"/>
      <sheetName val="BD_Clients"/>
      <sheetName val="BD_GRD"/>
      <sheetName val="BD_T2003"/>
      <sheetName val="BD_regroupement"/>
    </sheetNames>
    <sheetDataSet>
      <sheetData sheetId="0" refreshError="1"/>
      <sheetData sheetId="1">
        <row r="1">
          <cell r="A1" t="str">
            <v>GSRN</v>
          </cell>
          <cell r="O1" t="str">
            <v>TIME_FRAME</v>
          </cell>
          <cell r="P1" t="str">
            <v>UNT_CODE</v>
          </cell>
          <cell r="Q1" t="str">
            <v>VALUE</v>
          </cell>
        </row>
        <row r="2">
          <cell r="A2" t="str">
            <v>541449000000000034</v>
          </cell>
          <cell r="O2" t="str">
            <v>HI</v>
          </cell>
          <cell r="P2" t="str">
            <v>KWH</v>
          </cell>
          <cell r="Q2">
            <v>612429</v>
          </cell>
        </row>
        <row r="3">
          <cell r="A3" t="str">
            <v>541449000000000034</v>
          </cell>
          <cell r="O3" t="str">
            <v>LO</v>
          </cell>
          <cell r="P3" t="str">
            <v>KWH</v>
          </cell>
          <cell r="Q3">
            <v>391121</v>
          </cell>
        </row>
        <row r="4">
          <cell r="A4" t="str">
            <v>541449000000000034</v>
          </cell>
          <cell r="O4" t="str">
            <v>HI</v>
          </cell>
          <cell r="P4" t="str">
            <v>KW</v>
          </cell>
          <cell r="Q4">
            <v>2360</v>
          </cell>
        </row>
        <row r="5">
          <cell r="A5" t="str">
            <v>541449000000000034</v>
          </cell>
          <cell r="O5" t="str">
            <v>LO</v>
          </cell>
          <cell r="P5" t="str">
            <v>KW</v>
          </cell>
          <cell r="Q5">
            <v>1463</v>
          </cell>
        </row>
        <row r="6">
          <cell r="A6" t="str">
            <v>541449000000000034</v>
          </cell>
          <cell r="O6" t="str">
            <v>TH</v>
          </cell>
          <cell r="P6" t="str">
            <v>KRH</v>
          </cell>
          <cell r="Q6">
            <v>0</v>
          </cell>
        </row>
        <row r="7">
          <cell r="A7" t="str">
            <v>541449000000000034</v>
          </cell>
          <cell r="O7" t="str">
            <v>TH</v>
          </cell>
          <cell r="P7" t="str">
            <v>KRH</v>
          </cell>
          <cell r="Q7">
            <v>347406</v>
          </cell>
        </row>
        <row r="8">
          <cell r="A8" t="str">
            <v>541449010000000316</v>
          </cell>
          <cell r="O8" t="str">
            <v>HI</v>
          </cell>
          <cell r="P8" t="str">
            <v>KWH</v>
          </cell>
          <cell r="Q8">
            <v>581476</v>
          </cell>
        </row>
        <row r="9">
          <cell r="A9" t="str">
            <v>541449010000000316</v>
          </cell>
          <cell r="O9" t="str">
            <v>LO</v>
          </cell>
          <cell r="P9" t="str">
            <v>KWH</v>
          </cell>
          <cell r="Q9">
            <v>312312</v>
          </cell>
        </row>
        <row r="10">
          <cell r="A10" t="str">
            <v>541449010000000316</v>
          </cell>
          <cell r="O10" t="str">
            <v>PE</v>
          </cell>
          <cell r="P10" t="str">
            <v>KWH</v>
          </cell>
          <cell r="Q10">
            <v>0</v>
          </cell>
        </row>
        <row r="11">
          <cell r="A11" t="str">
            <v>541449010000000316</v>
          </cell>
          <cell r="O11" t="str">
            <v>HI</v>
          </cell>
          <cell r="P11" t="str">
            <v>KW</v>
          </cell>
          <cell r="Q11">
            <v>2002</v>
          </cell>
        </row>
        <row r="12">
          <cell r="A12" t="str">
            <v>541449010000000316</v>
          </cell>
          <cell r="O12" t="str">
            <v>LO</v>
          </cell>
          <cell r="P12" t="str">
            <v>KW</v>
          </cell>
          <cell r="Q12">
            <v>1755</v>
          </cell>
        </row>
        <row r="13">
          <cell r="A13" t="str">
            <v>541449010000000316</v>
          </cell>
          <cell r="O13" t="str">
            <v>PE</v>
          </cell>
          <cell r="P13" t="str">
            <v>KW</v>
          </cell>
          <cell r="Q13">
            <v>0</v>
          </cell>
        </row>
        <row r="14">
          <cell r="A14" t="str">
            <v>541449010000000316</v>
          </cell>
          <cell r="O14" t="str">
            <v>TH</v>
          </cell>
          <cell r="P14" t="str">
            <v>KRH</v>
          </cell>
          <cell r="Q14">
            <v>24696</v>
          </cell>
        </row>
        <row r="15">
          <cell r="A15" t="str">
            <v>541449010000000316</v>
          </cell>
          <cell r="O15" t="str">
            <v>TH</v>
          </cell>
          <cell r="P15" t="str">
            <v>KRH</v>
          </cell>
          <cell r="Q15">
            <v>125076</v>
          </cell>
        </row>
        <row r="16">
          <cell r="A16" t="str">
            <v>541449010000000002</v>
          </cell>
          <cell r="O16" t="str">
            <v>HI</v>
          </cell>
          <cell r="P16" t="str">
            <v>KWH</v>
          </cell>
          <cell r="Q16">
            <v>447625</v>
          </cell>
        </row>
        <row r="17">
          <cell r="A17" t="str">
            <v>541449010000000002</v>
          </cell>
          <cell r="O17" t="str">
            <v>LO</v>
          </cell>
          <cell r="P17" t="str">
            <v>KWH</v>
          </cell>
          <cell r="Q17">
            <v>332820</v>
          </cell>
        </row>
        <row r="18">
          <cell r="A18" t="str">
            <v>541449010000000002</v>
          </cell>
          <cell r="O18" t="str">
            <v>HI</v>
          </cell>
          <cell r="P18" t="str">
            <v>KW</v>
          </cell>
          <cell r="Q18">
            <v>1640</v>
          </cell>
        </row>
        <row r="19">
          <cell r="A19" t="str">
            <v>541449010000000002</v>
          </cell>
          <cell r="O19" t="str">
            <v>LO</v>
          </cell>
          <cell r="P19" t="str">
            <v>KW</v>
          </cell>
          <cell r="Q19">
            <v>1580</v>
          </cell>
        </row>
        <row r="20">
          <cell r="A20" t="str">
            <v>541449010000000002</v>
          </cell>
          <cell r="O20" t="str">
            <v>TH</v>
          </cell>
          <cell r="P20" t="str">
            <v>KRH</v>
          </cell>
          <cell r="Q20">
            <v>22140</v>
          </cell>
        </row>
        <row r="21">
          <cell r="A21" t="str">
            <v>541449010000000002</v>
          </cell>
          <cell r="O21" t="str">
            <v>TH</v>
          </cell>
          <cell r="P21" t="str">
            <v>KRH</v>
          </cell>
          <cell r="Q21">
            <v>232760</v>
          </cell>
        </row>
        <row r="22">
          <cell r="A22" t="str">
            <v>541449010000000361</v>
          </cell>
          <cell r="O22" t="str">
            <v>HI</v>
          </cell>
          <cell r="P22" t="str">
            <v>KWH</v>
          </cell>
          <cell r="Q22">
            <v>142251</v>
          </cell>
        </row>
        <row r="23">
          <cell r="A23" t="str">
            <v>541449010000000361</v>
          </cell>
          <cell r="O23" t="str">
            <v>LO</v>
          </cell>
          <cell r="P23" t="str">
            <v>KWH</v>
          </cell>
          <cell r="Q23">
            <v>154491</v>
          </cell>
        </row>
        <row r="24">
          <cell r="A24" t="str">
            <v>541449010000000361</v>
          </cell>
          <cell r="O24" t="str">
            <v>HI</v>
          </cell>
          <cell r="P24" t="str">
            <v>KW</v>
          </cell>
          <cell r="Q24">
            <v>627</v>
          </cell>
        </row>
        <row r="25">
          <cell r="A25" t="str">
            <v>541449010000000361</v>
          </cell>
          <cell r="O25" t="str">
            <v>LO</v>
          </cell>
          <cell r="P25" t="str">
            <v>KW</v>
          </cell>
          <cell r="Q25">
            <v>630</v>
          </cell>
        </row>
        <row r="26">
          <cell r="A26" t="str">
            <v>541449010000000361</v>
          </cell>
          <cell r="O26" t="str">
            <v>TH</v>
          </cell>
          <cell r="P26" t="str">
            <v>KRH</v>
          </cell>
          <cell r="Q26">
            <v>13678</v>
          </cell>
        </row>
        <row r="27">
          <cell r="A27" t="str">
            <v>541449010000000361</v>
          </cell>
          <cell r="O27" t="str">
            <v>TH</v>
          </cell>
          <cell r="P27" t="str">
            <v>KRH</v>
          </cell>
          <cell r="Q27">
            <v>4093</v>
          </cell>
        </row>
        <row r="28">
          <cell r="A28" t="str">
            <v>541449000000000010</v>
          </cell>
          <cell r="O28" t="str">
            <v>HI</v>
          </cell>
          <cell r="P28" t="str">
            <v>KWH</v>
          </cell>
          <cell r="Q28">
            <v>813168</v>
          </cell>
        </row>
        <row r="29">
          <cell r="A29" t="str">
            <v>541449000000000010</v>
          </cell>
          <cell r="O29" t="str">
            <v>LO</v>
          </cell>
          <cell r="P29" t="str">
            <v>KWH</v>
          </cell>
          <cell r="Q29">
            <v>887623</v>
          </cell>
        </row>
        <row r="30">
          <cell r="A30" t="str">
            <v>541449000000000010</v>
          </cell>
          <cell r="O30" t="str">
            <v>HI</v>
          </cell>
          <cell r="P30" t="str">
            <v>KW</v>
          </cell>
          <cell r="Q30">
            <v>2935</v>
          </cell>
        </row>
        <row r="31">
          <cell r="A31" t="str">
            <v>541449000000000010</v>
          </cell>
          <cell r="O31" t="str">
            <v>LO</v>
          </cell>
          <cell r="P31" t="str">
            <v>KW</v>
          </cell>
          <cell r="Q31">
            <v>2850</v>
          </cell>
        </row>
        <row r="32">
          <cell r="A32" t="str">
            <v>541449000000000010</v>
          </cell>
          <cell r="O32" t="str">
            <v>TH</v>
          </cell>
          <cell r="P32" t="str">
            <v>KRH</v>
          </cell>
          <cell r="Q32">
            <v>0</v>
          </cell>
        </row>
        <row r="33">
          <cell r="A33" t="str">
            <v>541449000000000010</v>
          </cell>
          <cell r="O33" t="str">
            <v>TH</v>
          </cell>
          <cell r="P33" t="str">
            <v>KRH</v>
          </cell>
          <cell r="Q33">
            <v>739230</v>
          </cell>
        </row>
        <row r="34">
          <cell r="A34" t="str">
            <v>541449000000000027</v>
          </cell>
          <cell r="O34" t="str">
            <v>HI</v>
          </cell>
          <cell r="P34" t="str">
            <v>KWH</v>
          </cell>
          <cell r="Q34">
            <v>1338106</v>
          </cell>
        </row>
        <row r="35">
          <cell r="A35" t="str">
            <v>541449000000000027</v>
          </cell>
          <cell r="O35" t="str">
            <v>LO</v>
          </cell>
          <cell r="P35" t="str">
            <v>KWH</v>
          </cell>
          <cell r="Q35">
            <v>1040159</v>
          </cell>
        </row>
        <row r="36">
          <cell r="A36" t="str">
            <v>541449000000000027</v>
          </cell>
          <cell r="O36" t="str">
            <v>HI</v>
          </cell>
          <cell r="P36" t="str">
            <v>KW</v>
          </cell>
          <cell r="Q36">
            <v>5500</v>
          </cell>
        </row>
        <row r="37">
          <cell r="A37" t="str">
            <v>541449000000000027</v>
          </cell>
          <cell r="O37" t="str">
            <v>LO</v>
          </cell>
          <cell r="P37" t="str">
            <v>KW</v>
          </cell>
          <cell r="Q37">
            <v>4464</v>
          </cell>
        </row>
        <row r="38">
          <cell r="A38" t="str">
            <v>541449000000000027</v>
          </cell>
          <cell r="O38" t="str">
            <v>TH</v>
          </cell>
          <cell r="P38" t="str">
            <v>KRH</v>
          </cell>
          <cell r="Q38">
            <v>0</v>
          </cell>
        </row>
        <row r="39">
          <cell r="A39" t="str">
            <v>541449000000000027</v>
          </cell>
          <cell r="O39" t="str">
            <v>TH</v>
          </cell>
          <cell r="P39" t="str">
            <v>KRH</v>
          </cell>
          <cell r="Q39">
            <v>988026</v>
          </cell>
        </row>
        <row r="40">
          <cell r="A40" t="str">
            <v>541449000000000041</v>
          </cell>
          <cell r="O40" t="str">
            <v>HI</v>
          </cell>
          <cell r="P40" t="str">
            <v>KWH</v>
          </cell>
          <cell r="Q40">
            <v>1120270</v>
          </cell>
        </row>
        <row r="41">
          <cell r="A41" t="str">
            <v>541449000000000041</v>
          </cell>
          <cell r="O41" t="str">
            <v>LO</v>
          </cell>
          <cell r="P41" t="str">
            <v>KWH</v>
          </cell>
          <cell r="Q41">
            <v>960820</v>
          </cell>
        </row>
        <row r="42">
          <cell r="A42" t="str">
            <v>541449000000000041</v>
          </cell>
          <cell r="O42" t="str">
            <v>HI</v>
          </cell>
          <cell r="P42" t="str">
            <v>KW</v>
          </cell>
          <cell r="Q42">
            <v>4240</v>
          </cell>
        </row>
        <row r="43">
          <cell r="A43" t="str">
            <v>541449000000000041</v>
          </cell>
          <cell r="O43" t="str">
            <v>LO</v>
          </cell>
          <cell r="P43" t="str">
            <v>KW</v>
          </cell>
          <cell r="Q43">
            <v>4160</v>
          </cell>
        </row>
        <row r="44">
          <cell r="A44" t="str">
            <v>541449000000000041</v>
          </cell>
          <cell r="O44" t="str">
            <v>TH</v>
          </cell>
          <cell r="P44" t="str">
            <v>KRH</v>
          </cell>
          <cell r="Q44">
            <v>4350</v>
          </cell>
        </row>
        <row r="45">
          <cell r="A45" t="str">
            <v>541449000000000041</v>
          </cell>
          <cell r="O45" t="str">
            <v>TH</v>
          </cell>
          <cell r="P45" t="str">
            <v>KRH</v>
          </cell>
          <cell r="Q45">
            <v>490350</v>
          </cell>
        </row>
        <row r="46">
          <cell r="A46" t="str">
            <v>541449000000000065</v>
          </cell>
          <cell r="O46" t="str">
            <v>HI</v>
          </cell>
          <cell r="P46" t="str">
            <v>KWH</v>
          </cell>
          <cell r="Q46">
            <v>1381754</v>
          </cell>
        </row>
        <row r="47">
          <cell r="A47" t="str">
            <v>541449000000000065</v>
          </cell>
          <cell r="O47" t="str">
            <v>LO</v>
          </cell>
          <cell r="P47" t="str">
            <v>KWH</v>
          </cell>
          <cell r="Q47">
            <v>1298713</v>
          </cell>
        </row>
        <row r="48">
          <cell r="A48" t="str">
            <v>541449000000000065</v>
          </cell>
          <cell r="O48" t="str">
            <v>HI</v>
          </cell>
          <cell r="P48" t="str">
            <v>KW</v>
          </cell>
          <cell r="Q48">
            <v>5432</v>
          </cell>
        </row>
        <row r="49">
          <cell r="A49" t="str">
            <v>541449000000000065</v>
          </cell>
          <cell r="O49" t="str">
            <v>LO</v>
          </cell>
          <cell r="P49" t="str">
            <v>KW</v>
          </cell>
          <cell r="Q49">
            <v>5362</v>
          </cell>
        </row>
        <row r="50">
          <cell r="A50" t="str">
            <v>541449000000000065</v>
          </cell>
          <cell r="O50" t="str">
            <v>TH</v>
          </cell>
          <cell r="P50" t="str">
            <v>KRH</v>
          </cell>
          <cell r="Q50">
            <v>0</v>
          </cell>
        </row>
        <row r="51">
          <cell r="A51" t="str">
            <v>541449000000000065</v>
          </cell>
          <cell r="O51" t="str">
            <v>TH</v>
          </cell>
          <cell r="P51" t="str">
            <v>KRH</v>
          </cell>
          <cell r="Q51">
            <v>1107949</v>
          </cell>
        </row>
        <row r="52">
          <cell r="A52" t="str">
            <v>541449000000000072</v>
          </cell>
          <cell r="O52" t="str">
            <v>HI</v>
          </cell>
          <cell r="P52" t="str">
            <v>KWH</v>
          </cell>
          <cell r="Q52">
            <v>774092</v>
          </cell>
        </row>
        <row r="53">
          <cell r="A53" t="str">
            <v>541449000000000072</v>
          </cell>
          <cell r="O53" t="str">
            <v>LO</v>
          </cell>
          <cell r="P53" t="str">
            <v>KWH</v>
          </cell>
          <cell r="Q53">
            <v>922921</v>
          </cell>
        </row>
        <row r="54">
          <cell r="A54" t="str">
            <v>541449000000000072</v>
          </cell>
          <cell r="O54" t="str">
            <v>HI</v>
          </cell>
          <cell r="P54" t="str">
            <v>KW</v>
          </cell>
          <cell r="Q54">
            <v>2884</v>
          </cell>
        </row>
        <row r="55">
          <cell r="A55" t="str">
            <v>541449000000000072</v>
          </cell>
          <cell r="O55" t="str">
            <v>LO</v>
          </cell>
          <cell r="P55" t="str">
            <v>KW</v>
          </cell>
          <cell r="Q55">
            <v>2853</v>
          </cell>
        </row>
        <row r="56">
          <cell r="A56" t="str">
            <v>541449000000000072</v>
          </cell>
          <cell r="O56" t="str">
            <v>TH</v>
          </cell>
          <cell r="P56" t="str">
            <v>KRH</v>
          </cell>
          <cell r="Q56">
            <v>22</v>
          </cell>
        </row>
        <row r="57">
          <cell r="A57" t="str">
            <v>541449000000000072</v>
          </cell>
          <cell r="O57" t="str">
            <v>TH</v>
          </cell>
          <cell r="P57" t="str">
            <v>KRH</v>
          </cell>
          <cell r="Q57">
            <v>613737</v>
          </cell>
        </row>
        <row r="58">
          <cell r="A58" t="str">
            <v>541449000000000089</v>
          </cell>
          <cell r="O58" t="str">
            <v>HI</v>
          </cell>
          <cell r="P58" t="str">
            <v>KWH</v>
          </cell>
          <cell r="Q58">
            <v>1328840</v>
          </cell>
        </row>
        <row r="59">
          <cell r="A59" t="str">
            <v>541449000000000089</v>
          </cell>
          <cell r="O59" t="str">
            <v>LO</v>
          </cell>
          <cell r="P59" t="str">
            <v>KWH</v>
          </cell>
          <cell r="Q59">
            <v>1213420</v>
          </cell>
        </row>
        <row r="60">
          <cell r="A60" t="str">
            <v>541449000000000089</v>
          </cell>
          <cell r="O60" t="str">
            <v>HI</v>
          </cell>
          <cell r="P60" t="str">
            <v>KW</v>
          </cell>
          <cell r="Q60">
            <v>4581</v>
          </cell>
        </row>
        <row r="61">
          <cell r="A61" t="str">
            <v>541449000000000089</v>
          </cell>
          <cell r="O61" t="str">
            <v>LO</v>
          </cell>
          <cell r="P61" t="str">
            <v>KW</v>
          </cell>
          <cell r="Q61">
            <v>4665</v>
          </cell>
        </row>
        <row r="62">
          <cell r="A62" t="str">
            <v>541449000000000089</v>
          </cell>
          <cell r="O62" t="str">
            <v>TH</v>
          </cell>
          <cell r="P62" t="str">
            <v>KRH</v>
          </cell>
          <cell r="Q62">
            <v>679340</v>
          </cell>
        </row>
        <row r="63">
          <cell r="A63" t="str">
            <v>541449000000000096</v>
          </cell>
          <cell r="O63" t="str">
            <v>HI</v>
          </cell>
          <cell r="P63" t="str">
            <v>KWH</v>
          </cell>
          <cell r="Q63">
            <v>1149480</v>
          </cell>
        </row>
        <row r="64">
          <cell r="A64" t="str">
            <v>541449000000000096</v>
          </cell>
          <cell r="O64" t="str">
            <v>LO</v>
          </cell>
          <cell r="P64" t="str">
            <v>KWH</v>
          </cell>
          <cell r="Q64">
            <v>1096574</v>
          </cell>
        </row>
        <row r="65">
          <cell r="A65" t="str">
            <v>541449000000000096</v>
          </cell>
          <cell r="O65" t="str">
            <v>HI</v>
          </cell>
          <cell r="P65" t="str">
            <v>KW</v>
          </cell>
          <cell r="Q65">
            <v>4309</v>
          </cell>
        </row>
        <row r="66">
          <cell r="A66" t="str">
            <v>541449000000000096</v>
          </cell>
          <cell r="O66" t="str">
            <v>LO</v>
          </cell>
          <cell r="P66" t="str">
            <v>KW</v>
          </cell>
          <cell r="Q66">
            <v>4268</v>
          </cell>
        </row>
        <row r="67">
          <cell r="A67" t="str">
            <v>541449000000000096</v>
          </cell>
          <cell r="O67" t="str">
            <v>TH</v>
          </cell>
          <cell r="P67" t="str">
            <v>KRH</v>
          </cell>
          <cell r="Q67">
            <v>68</v>
          </cell>
        </row>
        <row r="68">
          <cell r="A68" t="str">
            <v>541449000000000096</v>
          </cell>
          <cell r="O68" t="str">
            <v>TH</v>
          </cell>
          <cell r="P68" t="str">
            <v>KRH</v>
          </cell>
          <cell r="Q68">
            <v>495342</v>
          </cell>
        </row>
        <row r="69">
          <cell r="A69" t="str">
            <v>541449000000000119</v>
          </cell>
          <cell r="O69" t="str">
            <v>HI</v>
          </cell>
          <cell r="P69" t="str">
            <v>KWH</v>
          </cell>
          <cell r="Q69">
            <v>3061128</v>
          </cell>
        </row>
        <row r="70">
          <cell r="A70" t="str">
            <v>541449000000000119</v>
          </cell>
          <cell r="O70" t="str">
            <v>LO</v>
          </cell>
          <cell r="P70" t="str">
            <v>KWH</v>
          </cell>
          <cell r="Q70">
            <v>3546828</v>
          </cell>
        </row>
        <row r="71">
          <cell r="A71" t="str">
            <v>541449000000000119</v>
          </cell>
          <cell r="O71" t="str">
            <v>HI</v>
          </cell>
          <cell r="P71" t="str">
            <v>KW</v>
          </cell>
          <cell r="Q71">
            <v>9864</v>
          </cell>
        </row>
        <row r="72">
          <cell r="A72" t="str">
            <v>541449000000000119</v>
          </cell>
          <cell r="O72" t="str">
            <v>LO</v>
          </cell>
          <cell r="P72" t="str">
            <v>KW</v>
          </cell>
          <cell r="Q72">
            <v>9768</v>
          </cell>
        </row>
        <row r="73">
          <cell r="A73" t="str">
            <v>541449000000000119</v>
          </cell>
          <cell r="O73" t="str">
            <v>TH</v>
          </cell>
          <cell r="P73" t="str">
            <v>KRH</v>
          </cell>
          <cell r="Q73">
            <v>0</v>
          </cell>
        </row>
        <row r="74">
          <cell r="A74" t="str">
            <v>541449000000000119</v>
          </cell>
          <cell r="O74" t="str">
            <v>TH</v>
          </cell>
          <cell r="P74" t="str">
            <v>KRH</v>
          </cell>
          <cell r="Q74">
            <v>1416084</v>
          </cell>
        </row>
        <row r="75">
          <cell r="A75" t="str">
            <v>541449000000000126</v>
          </cell>
          <cell r="O75" t="str">
            <v>HI</v>
          </cell>
          <cell r="P75" t="str">
            <v>KWH</v>
          </cell>
          <cell r="Q75">
            <v>2794480</v>
          </cell>
        </row>
        <row r="76">
          <cell r="A76" t="str">
            <v>541449000000000126</v>
          </cell>
          <cell r="O76" t="str">
            <v>LO</v>
          </cell>
          <cell r="P76" t="str">
            <v>KWH</v>
          </cell>
          <cell r="Q76">
            <v>3215720</v>
          </cell>
        </row>
        <row r="77">
          <cell r="A77" t="str">
            <v>541449000000000126</v>
          </cell>
          <cell r="O77" t="str">
            <v>HI</v>
          </cell>
          <cell r="P77" t="str">
            <v>KW</v>
          </cell>
          <cell r="Q77">
            <v>8920</v>
          </cell>
        </row>
        <row r="78">
          <cell r="A78" t="str">
            <v>541449000000000126</v>
          </cell>
          <cell r="O78" t="str">
            <v>LO</v>
          </cell>
          <cell r="P78" t="str">
            <v>KW</v>
          </cell>
          <cell r="Q78">
            <v>8800</v>
          </cell>
        </row>
        <row r="79">
          <cell r="A79" t="str">
            <v>541449000000000126</v>
          </cell>
          <cell r="O79" t="str">
            <v>TH</v>
          </cell>
          <cell r="P79" t="str">
            <v>KRH</v>
          </cell>
          <cell r="Q79">
            <v>0</v>
          </cell>
        </row>
        <row r="80">
          <cell r="A80" t="str">
            <v>541449000000000126</v>
          </cell>
          <cell r="O80" t="str">
            <v>TH</v>
          </cell>
          <cell r="P80" t="str">
            <v>KRH</v>
          </cell>
          <cell r="Q80">
            <v>1677400</v>
          </cell>
        </row>
        <row r="81">
          <cell r="A81" t="str">
            <v>541449000000000133</v>
          </cell>
          <cell r="O81" t="str">
            <v>HI</v>
          </cell>
          <cell r="P81" t="str">
            <v>KWH</v>
          </cell>
          <cell r="Q81">
            <v>1339928</v>
          </cell>
        </row>
        <row r="82">
          <cell r="A82" t="str">
            <v>541449000000000133</v>
          </cell>
          <cell r="O82" t="str">
            <v>LO</v>
          </cell>
          <cell r="P82" t="str">
            <v>KWH</v>
          </cell>
          <cell r="Q82">
            <v>1552258</v>
          </cell>
        </row>
        <row r="83">
          <cell r="A83" t="str">
            <v>541449000000000133</v>
          </cell>
          <cell r="O83" t="str">
            <v>HI</v>
          </cell>
          <cell r="P83" t="str">
            <v>KW</v>
          </cell>
          <cell r="Q83">
            <v>5008</v>
          </cell>
        </row>
        <row r="84">
          <cell r="A84" t="str">
            <v>541449000000000133</v>
          </cell>
          <cell r="O84" t="str">
            <v>LO</v>
          </cell>
          <cell r="P84" t="str">
            <v>KW</v>
          </cell>
          <cell r="Q84">
            <v>5041</v>
          </cell>
        </row>
        <row r="85">
          <cell r="A85" t="str">
            <v>541449000000000133</v>
          </cell>
          <cell r="O85" t="str">
            <v>TH</v>
          </cell>
          <cell r="P85" t="str">
            <v>KRH</v>
          </cell>
          <cell r="Q85">
            <v>832026</v>
          </cell>
        </row>
        <row r="86">
          <cell r="A86" t="str">
            <v>541449000000000140</v>
          </cell>
          <cell r="O86" t="str">
            <v>HI</v>
          </cell>
          <cell r="P86" t="str">
            <v>KWH</v>
          </cell>
          <cell r="Q86">
            <v>961161</v>
          </cell>
        </row>
        <row r="87">
          <cell r="A87" t="str">
            <v>541449000000000140</v>
          </cell>
          <cell r="O87" t="str">
            <v>LO</v>
          </cell>
          <cell r="P87" t="str">
            <v>KWH</v>
          </cell>
          <cell r="Q87">
            <v>886440</v>
          </cell>
        </row>
        <row r="88">
          <cell r="A88" t="str">
            <v>541449000000000140</v>
          </cell>
          <cell r="O88" t="str">
            <v>HI</v>
          </cell>
          <cell r="P88" t="str">
            <v>KW</v>
          </cell>
          <cell r="Q88">
            <v>3500</v>
          </cell>
        </row>
        <row r="89">
          <cell r="A89" t="str">
            <v>541449000000000140</v>
          </cell>
          <cell r="O89" t="str">
            <v>LO</v>
          </cell>
          <cell r="P89" t="str">
            <v>KW</v>
          </cell>
          <cell r="Q89">
            <v>3424</v>
          </cell>
        </row>
        <row r="90">
          <cell r="A90" t="str">
            <v>541449000000000140</v>
          </cell>
          <cell r="O90" t="str">
            <v>TH</v>
          </cell>
          <cell r="P90" t="str">
            <v>KRH</v>
          </cell>
          <cell r="Q90">
            <v>0</v>
          </cell>
        </row>
        <row r="91">
          <cell r="A91" t="str">
            <v>541449000000000140</v>
          </cell>
          <cell r="O91" t="str">
            <v>TH</v>
          </cell>
          <cell r="P91" t="str">
            <v>KRH</v>
          </cell>
          <cell r="Q91">
            <v>471892</v>
          </cell>
        </row>
        <row r="92">
          <cell r="A92" t="str">
            <v>541449000000000157</v>
          </cell>
          <cell r="O92" t="str">
            <v>HI</v>
          </cell>
          <cell r="P92" t="str">
            <v>KWH</v>
          </cell>
          <cell r="Q92">
            <v>3170011</v>
          </cell>
        </row>
        <row r="93">
          <cell r="A93" t="str">
            <v>541449000000000157</v>
          </cell>
          <cell r="O93" t="str">
            <v>LO</v>
          </cell>
          <cell r="P93" t="str">
            <v>KWH</v>
          </cell>
          <cell r="Q93">
            <v>3747168</v>
          </cell>
        </row>
        <row r="94">
          <cell r="A94" t="str">
            <v>541449000000000157</v>
          </cell>
          <cell r="O94" t="str">
            <v>HI</v>
          </cell>
          <cell r="P94" t="str">
            <v>KW</v>
          </cell>
          <cell r="Q94">
            <v>10944</v>
          </cell>
        </row>
        <row r="95">
          <cell r="A95" t="str">
            <v>541449000000000157</v>
          </cell>
          <cell r="O95" t="str">
            <v>LO</v>
          </cell>
          <cell r="P95" t="str">
            <v>KW</v>
          </cell>
          <cell r="Q95">
            <v>10824</v>
          </cell>
        </row>
        <row r="96">
          <cell r="A96" t="str">
            <v>541449000000000157</v>
          </cell>
          <cell r="O96" t="str">
            <v>TH</v>
          </cell>
          <cell r="P96" t="str">
            <v>KRH</v>
          </cell>
          <cell r="Q96">
            <v>15310</v>
          </cell>
        </row>
        <row r="97">
          <cell r="A97" t="str">
            <v>541449000000000157</v>
          </cell>
          <cell r="O97" t="str">
            <v>TH</v>
          </cell>
          <cell r="P97" t="str">
            <v>KRH</v>
          </cell>
          <cell r="Q97">
            <v>1986296</v>
          </cell>
        </row>
        <row r="98">
          <cell r="A98" t="str">
            <v>541449000000000164</v>
          </cell>
          <cell r="O98" t="str">
            <v>HI</v>
          </cell>
          <cell r="P98" t="str">
            <v>KWH</v>
          </cell>
          <cell r="Q98">
            <v>1439005</v>
          </cell>
        </row>
        <row r="99">
          <cell r="A99" t="str">
            <v>541449000000000164</v>
          </cell>
          <cell r="O99" t="str">
            <v>LO</v>
          </cell>
          <cell r="P99" t="str">
            <v>KWH</v>
          </cell>
          <cell r="Q99">
            <v>888310</v>
          </cell>
        </row>
        <row r="100">
          <cell r="A100" t="str">
            <v>541449000000000164</v>
          </cell>
          <cell r="O100" t="str">
            <v>HI</v>
          </cell>
          <cell r="P100" t="str">
            <v>KW</v>
          </cell>
          <cell r="Q100">
            <v>4980</v>
          </cell>
        </row>
        <row r="101">
          <cell r="A101" t="str">
            <v>541449000000000164</v>
          </cell>
          <cell r="O101" t="str">
            <v>LO</v>
          </cell>
          <cell r="P101" t="str">
            <v>KW</v>
          </cell>
          <cell r="Q101">
            <v>4460</v>
          </cell>
        </row>
        <row r="102">
          <cell r="A102" t="str">
            <v>541449000000000164</v>
          </cell>
          <cell r="O102" t="str">
            <v>TH</v>
          </cell>
          <cell r="P102" t="str">
            <v>KRH</v>
          </cell>
          <cell r="Q102">
            <v>5940</v>
          </cell>
        </row>
        <row r="103">
          <cell r="A103" t="str">
            <v>541449000000000164</v>
          </cell>
          <cell r="O103" t="str">
            <v>TH</v>
          </cell>
          <cell r="P103" t="str">
            <v>KRH</v>
          </cell>
          <cell r="Q103">
            <v>664690</v>
          </cell>
        </row>
        <row r="104">
          <cell r="A104" t="str">
            <v>541449000000000171</v>
          </cell>
          <cell r="O104" t="str">
            <v>HI</v>
          </cell>
          <cell r="P104" t="str">
            <v>KWH</v>
          </cell>
          <cell r="Q104">
            <v>1780955</v>
          </cell>
        </row>
        <row r="105">
          <cell r="A105" t="str">
            <v>541449000000000171</v>
          </cell>
          <cell r="O105" t="str">
            <v>LO</v>
          </cell>
          <cell r="P105" t="str">
            <v>KWH</v>
          </cell>
          <cell r="Q105">
            <v>1946822</v>
          </cell>
        </row>
        <row r="106">
          <cell r="A106" t="str">
            <v>541449000000000171</v>
          </cell>
          <cell r="O106" t="str">
            <v>HI</v>
          </cell>
          <cell r="P106" t="str">
            <v>KW</v>
          </cell>
          <cell r="Q106">
            <v>5920</v>
          </cell>
        </row>
        <row r="107">
          <cell r="A107" t="str">
            <v>541449000000000171</v>
          </cell>
          <cell r="O107" t="str">
            <v>LO</v>
          </cell>
          <cell r="P107" t="str">
            <v>KW</v>
          </cell>
          <cell r="Q107">
            <v>5880</v>
          </cell>
        </row>
        <row r="108">
          <cell r="A108" t="str">
            <v>541449000000000171</v>
          </cell>
          <cell r="O108" t="str">
            <v>TH</v>
          </cell>
          <cell r="P108" t="str">
            <v>KRH</v>
          </cell>
          <cell r="Q108">
            <v>0</v>
          </cell>
        </row>
        <row r="109">
          <cell r="A109" t="str">
            <v>541449000000000171</v>
          </cell>
          <cell r="O109" t="str">
            <v>TH</v>
          </cell>
          <cell r="P109" t="str">
            <v>KRH</v>
          </cell>
          <cell r="Q109">
            <v>1273077</v>
          </cell>
        </row>
        <row r="110">
          <cell r="A110" t="str">
            <v>541449000000000201</v>
          </cell>
          <cell r="O110" t="str">
            <v>HI</v>
          </cell>
          <cell r="P110" t="str">
            <v>KWH</v>
          </cell>
          <cell r="Q110">
            <v>2448408</v>
          </cell>
        </row>
        <row r="111">
          <cell r="A111" t="str">
            <v>541449000000000201</v>
          </cell>
          <cell r="O111" t="str">
            <v>LO</v>
          </cell>
          <cell r="P111" t="str">
            <v>KWH</v>
          </cell>
          <cell r="Q111">
            <v>1483558</v>
          </cell>
        </row>
        <row r="112">
          <cell r="A112" t="str">
            <v>541449000000000201</v>
          </cell>
          <cell r="O112" t="str">
            <v>HI</v>
          </cell>
          <cell r="P112" t="str">
            <v>KW</v>
          </cell>
          <cell r="Q112">
            <v>8940</v>
          </cell>
        </row>
        <row r="113">
          <cell r="A113" t="str">
            <v>541449000000000201</v>
          </cell>
          <cell r="O113" t="str">
            <v>LO</v>
          </cell>
          <cell r="P113" t="str">
            <v>KW</v>
          </cell>
          <cell r="Q113">
            <v>8528</v>
          </cell>
        </row>
        <row r="114">
          <cell r="A114" t="str">
            <v>541449000000000201</v>
          </cell>
          <cell r="O114" t="str">
            <v>TH</v>
          </cell>
          <cell r="P114" t="str">
            <v>KRH</v>
          </cell>
          <cell r="Q114">
            <v>7007</v>
          </cell>
        </row>
        <row r="115">
          <cell r="A115" t="str">
            <v>541449000000000201</v>
          </cell>
          <cell r="O115" t="str">
            <v>TH</v>
          </cell>
          <cell r="P115" t="str">
            <v>KRH</v>
          </cell>
          <cell r="Q115">
            <v>1210244</v>
          </cell>
        </row>
        <row r="116">
          <cell r="A116" t="str">
            <v>541449000000000218</v>
          </cell>
          <cell r="O116" t="str">
            <v>HI</v>
          </cell>
          <cell r="P116" t="str">
            <v>KWH</v>
          </cell>
          <cell r="Q116">
            <v>3446115</v>
          </cell>
        </row>
        <row r="117">
          <cell r="A117" t="str">
            <v>541449000000000218</v>
          </cell>
          <cell r="O117" t="str">
            <v>LO</v>
          </cell>
          <cell r="P117" t="str">
            <v>KWH</v>
          </cell>
          <cell r="Q117">
            <v>3128180</v>
          </cell>
        </row>
        <row r="118">
          <cell r="A118" t="str">
            <v>541449000000000218</v>
          </cell>
          <cell r="O118" t="str">
            <v>HI</v>
          </cell>
          <cell r="P118" t="str">
            <v>KW</v>
          </cell>
          <cell r="Q118">
            <v>11220</v>
          </cell>
        </row>
        <row r="119">
          <cell r="A119" t="str">
            <v>541449000000000218</v>
          </cell>
          <cell r="O119" t="str">
            <v>LO</v>
          </cell>
          <cell r="P119" t="str">
            <v>KW</v>
          </cell>
          <cell r="Q119">
            <v>11200</v>
          </cell>
        </row>
        <row r="120">
          <cell r="A120" t="str">
            <v>541449000000000218</v>
          </cell>
          <cell r="O120" t="str">
            <v>TH</v>
          </cell>
          <cell r="P120" t="str">
            <v>KRH</v>
          </cell>
          <cell r="Q120">
            <v>0</v>
          </cell>
        </row>
        <row r="121">
          <cell r="A121" t="str">
            <v>541449000000000218</v>
          </cell>
          <cell r="O121" t="str">
            <v>TH</v>
          </cell>
          <cell r="P121" t="str">
            <v>KRH</v>
          </cell>
          <cell r="Q121">
            <v>3731225</v>
          </cell>
        </row>
        <row r="122">
          <cell r="A122" t="str">
            <v>541449000000000225</v>
          </cell>
          <cell r="O122" t="str">
            <v>HI</v>
          </cell>
          <cell r="P122" t="str">
            <v>KWH</v>
          </cell>
          <cell r="Q122">
            <v>2415265</v>
          </cell>
        </row>
        <row r="123">
          <cell r="A123" t="str">
            <v>541449000000000225</v>
          </cell>
          <cell r="O123" t="str">
            <v>LO</v>
          </cell>
          <cell r="P123" t="str">
            <v>KWH</v>
          </cell>
          <cell r="Q123">
            <v>2379255</v>
          </cell>
        </row>
        <row r="124">
          <cell r="A124" t="str">
            <v>541449000000000225</v>
          </cell>
          <cell r="O124" t="str">
            <v>HI</v>
          </cell>
          <cell r="P124" t="str">
            <v>KW</v>
          </cell>
          <cell r="Q124">
            <v>7520</v>
          </cell>
        </row>
        <row r="125">
          <cell r="A125" t="str">
            <v>541449000000000225</v>
          </cell>
          <cell r="O125" t="str">
            <v>LO</v>
          </cell>
          <cell r="P125" t="str">
            <v>KW</v>
          </cell>
          <cell r="Q125">
            <v>7380</v>
          </cell>
        </row>
        <row r="126">
          <cell r="A126" t="str">
            <v>541449000000000225</v>
          </cell>
          <cell r="O126" t="str">
            <v>TH</v>
          </cell>
          <cell r="P126" t="str">
            <v>KRH</v>
          </cell>
          <cell r="Q126">
            <v>0</v>
          </cell>
        </row>
        <row r="127">
          <cell r="A127" t="str">
            <v>541449000000000225</v>
          </cell>
          <cell r="O127" t="str">
            <v>TH</v>
          </cell>
          <cell r="P127" t="str">
            <v>KRH</v>
          </cell>
          <cell r="Q127">
            <v>1667085</v>
          </cell>
        </row>
        <row r="128">
          <cell r="A128" t="str">
            <v>541449000000000232</v>
          </cell>
          <cell r="O128" t="str">
            <v>HI</v>
          </cell>
          <cell r="P128" t="str">
            <v>KWH</v>
          </cell>
          <cell r="Q128">
            <v>1748551</v>
          </cell>
        </row>
        <row r="129">
          <cell r="A129" t="str">
            <v>541449000000000232</v>
          </cell>
          <cell r="O129" t="str">
            <v>LO</v>
          </cell>
          <cell r="P129" t="str">
            <v>KWH</v>
          </cell>
          <cell r="Q129">
            <v>1070887</v>
          </cell>
        </row>
        <row r="130">
          <cell r="A130" t="str">
            <v>541449000000000232</v>
          </cell>
          <cell r="O130" t="str">
            <v>HI</v>
          </cell>
          <cell r="P130" t="str">
            <v>KW</v>
          </cell>
          <cell r="Q130">
            <v>6288</v>
          </cell>
        </row>
        <row r="131">
          <cell r="A131" t="str">
            <v>541449000000000232</v>
          </cell>
          <cell r="O131" t="str">
            <v>LO</v>
          </cell>
          <cell r="P131" t="str">
            <v>KW</v>
          </cell>
          <cell r="Q131">
            <v>6172</v>
          </cell>
        </row>
        <row r="132">
          <cell r="A132" t="str">
            <v>541449000000000232</v>
          </cell>
          <cell r="O132" t="str">
            <v>TH</v>
          </cell>
          <cell r="P132" t="str">
            <v>KRH</v>
          </cell>
          <cell r="Q132">
            <v>1010</v>
          </cell>
        </row>
        <row r="133">
          <cell r="A133" t="str">
            <v>541449000000000232</v>
          </cell>
          <cell r="O133" t="str">
            <v>TH</v>
          </cell>
          <cell r="P133" t="str">
            <v>KRH</v>
          </cell>
          <cell r="Q133">
            <v>768408</v>
          </cell>
        </row>
        <row r="134">
          <cell r="A134" t="str">
            <v>541449000000000249</v>
          </cell>
          <cell r="O134" t="str">
            <v>HI</v>
          </cell>
          <cell r="P134" t="str">
            <v>KWH</v>
          </cell>
          <cell r="Q134">
            <v>826910</v>
          </cell>
        </row>
        <row r="135">
          <cell r="A135" t="str">
            <v>541449000000000249</v>
          </cell>
          <cell r="O135" t="str">
            <v>LO</v>
          </cell>
          <cell r="P135" t="str">
            <v>KWH</v>
          </cell>
          <cell r="Q135">
            <v>795570</v>
          </cell>
        </row>
        <row r="136">
          <cell r="A136" t="str">
            <v>541449000000000249</v>
          </cell>
          <cell r="O136" t="str">
            <v>HI</v>
          </cell>
          <cell r="P136" t="str">
            <v>KW</v>
          </cell>
          <cell r="Q136">
            <v>2780</v>
          </cell>
        </row>
        <row r="137">
          <cell r="A137" t="str">
            <v>541449000000000249</v>
          </cell>
          <cell r="O137" t="str">
            <v>LO</v>
          </cell>
          <cell r="P137" t="str">
            <v>KW</v>
          </cell>
          <cell r="Q137">
            <v>2720</v>
          </cell>
        </row>
        <row r="138">
          <cell r="A138" t="str">
            <v>541449000000000249</v>
          </cell>
          <cell r="O138" t="str">
            <v>TH</v>
          </cell>
          <cell r="P138" t="str">
            <v>KRH</v>
          </cell>
          <cell r="Q138">
            <v>0</v>
          </cell>
        </row>
        <row r="139">
          <cell r="A139" t="str">
            <v>541449000000000249</v>
          </cell>
          <cell r="O139" t="str">
            <v>TH</v>
          </cell>
          <cell r="P139" t="str">
            <v>KRH</v>
          </cell>
          <cell r="Q139">
            <v>474985</v>
          </cell>
        </row>
        <row r="140">
          <cell r="A140" t="str">
            <v>541449000000000256</v>
          </cell>
          <cell r="O140" t="str">
            <v>HI</v>
          </cell>
          <cell r="P140" t="str">
            <v>KWH</v>
          </cell>
          <cell r="Q140">
            <v>2023995</v>
          </cell>
        </row>
        <row r="141">
          <cell r="A141" t="str">
            <v>541449000000000256</v>
          </cell>
          <cell r="O141" t="str">
            <v>LO</v>
          </cell>
          <cell r="P141" t="str">
            <v>KWH</v>
          </cell>
          <cell r="Q141">
            <v>1961075</v>
          </cell>
        </row>
        <row r="142">
          <cell r="A142" t="str">
            <v>541449000000000256</v>
          </cell>
          <cell r="O142" t="str">
            <v>HI</v>
          </cell>
          <cell r="P142" t="str">
            <v>KW</v>
          </cell>
          <cell r="Q142">
            <v>6580</v>
          </cell>
        </row>
        <row r="143">
          <cell r="A143" t="str">
            <v>541449000000000256</v>
          </cell>
          <cell r="O143" t="str">
            <v>LO</v>
          </cell>
          <cell r="P143" t="str">
            <v>KW</v>
          </cell>
          <cell r="Q143">
            <v>5840</v>
          </cell>
        </row>
        <row r="144">
          <cell r="A144" t="str">
            <v>541449000000000256</v>
          </cell>
          <cell r="O144" t="str">
            <v>TH</v>
          </cell>
          <cell r="P144" t="str">
            <v>KRH</v>
          </cell>
          <cell r="Q144">
            <v>0</v>
          </cell>
        </row>
        <row r="145">
          <cell r="A145" t="str">
            <v>541449000000000256</v>
          </cell>
          <cell r="O145" t="str">
            <v>TH</v>
          </cell>
          <cell r="P145" t="str">
            <v>KRH</v>
          </cell>
          <cell r="Q145">
            <v>1061615</v>
          </cell>
        </row>
        <row r="146">
          <cell r="A146" t="str">
            <v>541449000000000263</v>
          </cell>
          <cell r="O146" t="str">
            <v>HI</v>
          </cell>
          <cell r="P146" t="str">
            <v>KWH</v>
          </cell>
          <cell r="Q146">
            <v>3505555</v>
          </cell>
        </row>
        <row r="147">
          <cell r="A147" t="str">
            <v>541449000000000263</v>
          </cell>
          <cell r="O147" t="str">
            <v>LO</v>
          </cell>
          <cell r="P147" t="str">
            <v>KWH</v>
          </cell>
          <cell r="Q147">
            <v>4436400</v>
          </cell>
        </row>
        <row r="148">
          <cell r="A148" t="str">
            <v>541449000000000263</v>
          </cell>
          <cell r="O148" t="str">
            <v>HI</v>
          </cell>
          <cell r="P148" t="str">
            <v>KW</v>
          </cell>
          <cell r="Q148">
            <v>11900</v>
          </cell>
        </row>
        <row r="149">
          <cell r="A149" t="str">
            <v>541449000000000263</v>
          </cell>
          <cell r="O149" t="str">
            <v>LO</v>
          </cell>
          <cell r="P149" t="str">
            <v>KW</v>
          </cell>
          <cell r="Q149">
            <v>11880</v>
          </cell>
        </row>
        <row r="150">
          <cell r="A150" t="str">
            <v>541449000000000263</v>
          </cell>
          <cell r="O150" t="str">
            <v>TH</v>
          </cell>
          <cell r="P150" t="str">
            <v>KRH</v>
          </cell>
          <cell r="Q150">
            <v>48005</v>
          </cell>
        </row>
        <row r="151">
          <cell r="A151" t="str">
            <v>541449000000000263</v>
          </cell>
          <cell r="O151" t="str">
            <v>TH</v>
          </cell>
          <cell r="P151" t="str">
            <v>KRH</v>
          </cell>
          <cell r="Q151">
            <v>1916810</v>
          </cell>
        </row>
        <row r="152">
          <cell r="A152" t="str">
            <v>541449000000000270</v>
          </cell>
          <cell r="O152" t="str">
            <v>HI</v>
          </cell>
          <cell r="P152" t="str">
            <v>KWH</v>
          </cell>
          <cell r="Q152">
            <v>1020834</v>
          </cell>
        </row>
        <row r="153">
          <cell r="A153" t="str">
            <v>541449000000000270</v>
          </cell>
          <cell r="O153" t="str">
            <v>LO</v>
          </cell>
          <cell r="P153" t="str">
            <v>KWH</v>
          </cell>
          <cell r="Q153">
            <v>1011685</v>
          </cell>
        </row>
        <row r="154">
          <cell r="A154" t="str">
            <v>541449000000000270</v>
          </cell>
          <cell r="O154" t="str">
            <v>HI</v>
          </cell>
          <cell r="P154" t="str">
            <v>KW</v>
          </cell>
          <cell r="Q154">
            <v>4960</v>
          </cell>
        </row>
        <row r="155">
          <cell r="A155" t="str">
            <v>541449000000000270</v>
          </cell>
          <cell r="O155" t="str">
            <v>LO</v>
          </cell>
          <cell r="P155" t="str">
            <v>KW</v>
          </cell>
          <cell r="Q155">
            <v>5344</v>
          </cell>
        </row>
        <row r="156">
          <cell r="A156" t="str">
            <v>541449000000000270</v>
          </cell>
          <cell r="O156" t="str">
            <v>TH</v>
          </cell>
          <cell r="P156" t="str">
            <v>KRH</v>
          </cell>
          <cell r="Q156">
            <v>12</v>
          </cell>
        </row>
        <row r="157">
          <cell r="A157" t="str">
            <v>541449000000000270</v>
          </cell>
          <cell r="O157" t="str">
            <v>TH</v>
          </cell>
          <cell r="P157" t="str">
            <v>KRH</v>
          </cell>
          <cell r="Q157">
            <v>593605</v>
          </cell>
        </row>
        <row r="158">
          <cell r="A158" t="str">
            <v>541449000000000294</v>
          </cell>
          <cell r="O158" t="str">
            <v>HI</v>
          </cell>
          <cell r="P158" t="str">
            <v>KWH</v>
          </cell>
          <cell r="Q158">
            <v>938709</v>
          </cell>
        </row>
        <row r="159">
          <cell r="A159" t="str">
            <v>541449000000000294</v>
          </cell>
          <cell r="O159" t="str">
            <v>LO</v>
          </cell>
          <cell r="P159" t="str">
            <v>KWH</v>
          </cell>
          <cell r="Q159">
            <v>890748</v>
          </cell>
        </row>
        <row r="160">
          <cell r="A160" t="str">
            <v>541449000000000294</v>
          </cell>
          <cell r="O160" t="str">
            <v>HI</v>
          </cell>
          <cell r="P160" t="str">
            <v>KW</v>
          </cell>
          <cell r="Q160">
            <v>3411</v>
          </cell>
        </row>
        <row r="161">
          <cell r="A161" t="str">
            <v>541449000000000294</v>
          </cell>
          <cell r="O161" t="str">
            <v>LO</v>
          </cell>
          <cell r="P161" t="str">
            <v>KW</v>
          </cell>
          <cell r="Q161">
            <v>3312</v>
          </cell>
        </row>
        <row r="162">
          <cell r="A162" t="str">
            <v>541449000000000294</v>
          </cell>
          <cell r="O162" t="str">
            <v>TH</v>
          </cell>
          <cell r="P162" t="str">
            <v>KRH</v>
          </cell>
          <cell r="Q162">
            <v>0</v>
          </cell>
        </row>
        <row r="163">
          <cell r="A163" t="str">
            <v>541449000000000294</v>
          </cell>
          <cell r="O163" t="str">
            <v>TH</v>
          </cell>
          <cell r="P163" t="str">
            <v>KRH</v>
          </cell>
          <cell r="Q163">
            <v>722634</v>
          </cell>
        </row>
        <row r="164">
          <cell r="A164" t="str">
            <v>541449000000000300</v>
          </cell>
          <cell r="O164" t="str">
            <v>HI</v>
          </cell>
          <cell r="P164" t="str">
            <v>KWH</v>
          </cell>
          <cell r="Q164">
            <v>537765</v>
          </cell>
        </row>
        <row r="165">
          <cell r="A165" t="str">
            <v>541449000000000300</v>
          </cell>
          <cell r="O165" t="str">
            <v>LO</v>
          </cell>
          <cell r="P165" t="str">
            <v>KWH</v>
          </cell>
          <cell r="Q165">
            <v>480500</v>
          </cell>
        </row>
        <row r="166">
          <cell r="A166" t="str">
            <v>541449000000000300</v>
          </cell>
          <cell r="O166" t="str">
            <v>HI</v>
          </cell>
          <cell r="P166" t="str">
            <v>KW</v>
          </cell>
          <cell r="Q166">
            <v>2580</v>
          </cell>
        </row>
        <row r="167">
          <cell r="A167" t="str">
            <v>541449000000000300</v>
          </cell>
          <cell r="O167" t="str">
            <v>LO</v>
          </cell>
          <cell r="P167" t="str">
            <v>KW</v>
          </cell>
          <cell r="Q167">
            <v>2500</v>
          </cell>
        </row>
        <row r="168">
          <cell r="A168" t="str">
            <v>541449000000000300</v>
          </cell>
          <cell r="O168" t="str">
            <v>TH</v>
          </cell>
          <cell r="P168" t="str">
            <v>KRH</v>
          </cell>
          <cell r="Q168">
            <v>0</v>
          </cell>
        </row>
        <row r="169">
          <cell r="A169" t="str">
            <v>541449000000000300</v>
          </cell>
          <cell r="O169" t="str">
            <v>TH</v>
          </cell>
          <cell r="P169" t="str">
            <v>KRH</v>
          </cell>
          <cell r="Q169">
            <v>308490</v>
          </cell>
        </row>
        <row r="170">
          <cell r="A170" t="str">
            <v>541449000000000317</v>
          </cell>
          <cell r="O170" t="str">
            <v>HI</v>
          </cell>
          <cell r="P170" t="str">
            <v>KWH</v>
          </cell>
          <cell r="Q170">
            <v>552460</v>
          </cell>
        </row>
        <row r="171">
          <cell r="A171" t="str">
            <v>541449000000000317</v>
          </cell>
          <cell r="O171" t="str">
            <v>LO</v>
          </cell>
          <cell r="P171" t="str">
            <v>KWH</v>
          </cell>
          <cell r="Q171">
            <v>501829</v>
          </cell>
        </row>
        <row r="172">
          <cell r="A172" t="str">
            <v>541449000000000317</v>
          </cell>
          <cell r="O172" t="str">
            <v>HI</v>
          </cell>
          <cell r="P172" t="str">
            <v>KW</v>
          </cell>
          <cell r="Q172">
            <v>2355</v>
          </cell>
        </row>
        <row r="173">
          <cell r="A173" t="str">
            <v>541449000000000317</v>
          </cell>
          <cell r="O173" t="str">
            <v>LO</v>
          </cell>
          <cell r="P173" t="str">
            <v>KW</v>
          </cell>
          <cell r="Q173">
            <v>2040</v>
          </cell>
        </row>
        <row r="174">
          <cell r="A174" t="str">
            <v>541449000000000317</v>
          </cell>
          <cell r="O174" t="str">
            <v>TH</v>
          </cell>
          <cell r="P174" t="str">
            <v>KRH</v>
          </cell>
          <cell r="Q174">
            <v>0</v>
          </cell>
        </row>
        <row r="175">
          <cell r="A175" t="str">
            <v>541449000000000317</v>
          </cell>
          <cell r="O175" t="str">
            <v>TH</v>
          </cell>
          <cell r="P175" t="str">
            <v>KRH</v>
          </cell>
          <cell r="Q175">
            <v>536408</v>
          </cell>
        </row>
        <row r="176">
          <cell r="A176" t="str">
            <v>541449000000000331</v>
          </cell>
          <cell r="O176" t="str">
            <v>HI</v>
          </cell>
          <cell r="P176" t="str">
            <v>KWH</v>
          </cell>
          <cell r="Q176">
            <v>1168962</v>
          </cell>
        </row>
        <row r="177">
          <cell r="A177" t="str">
            <v>541449000000000331</v>
          </cell>
          <cell r="O177" t="str">
            <v>LO</v>
          </cell>
          <cell r="P177" t="str">
            <v>KWH</v>
          </cell>
          <cell r="Q177">
            <v>784460</v>
          </cell>
        </row>
        <row r="178">
          <cell r="A178" t="str">
            <v>541449000000000331</v>
          </cell>
          <cell r="O178" t="str">
            <v>HI</v>
          </cell>
          <cell r="P178" t="str">
            <v>KW</v>
          </cell>
          <cell r="Q178">
            <v>4496</v>
          </cell>
        </row>
        <row r="179">
          <cell r="A179" t="str">
            <v>541449000000000331</v>
          </cell>
          <cell r="O179" t="str">
            <v>LO</v>
          </cell>
          <cell r="P179" t="str">
            <v>KW</v>
          </cell>
          <cell r="Q179">
            <v>4264</v>
          </cell>
        </row>
        <row r="180">
          <cell r="A180" t="str">
            <v>541449000000000331</v>
          </cell>
          <cell r="O180" t="str">
            <v>TH</v>
          </cell>
          <cell r="P180" t="str">
            <v>KRH</v>
          </cell>
          <cell r="Q180">
            <v>10</v>
          </cell>
        </row>
        <row r="181">
          <cell r="A181" t="str">
            <v>541449000000000331</v>
          </cell>
          <cell r="O181" t="str">
            <v>TH</v>
          </cell>
          <cell r="P181" t="str">
            <v>KRH</v>
          </cell>
          <cell r="Q181">
            <v>587120</v>
          </cell>
        </row>
        <row r="182">
          <cell r="A182" t="str">
            <v>541449000000000348</v>
          </cell>
          <cell r="O182" t="str">
            <v>HI</v>
          </cell>
          <cell r="P182" t="str">
            <v>KWH</v>
          </cell>
          <cell r="Q182">
            <v>1208927</v>
          </cell>
        </row>
        <row r="183">
          <cell r="A183" t="str">
            <v>541449000000000348</v>
          </cell>
          <cell r="O183" t="str">
            <v>LO</v>
          </cell>
          <cell r="P183" t="str">
            <v>KWH</v>
          </cell>
          <cell r="Q183">
            <v>1023497</v>
          </cell>
        </row>
        <row r="184">
          <cell r="A184" t="str">
            <v>541449000000000348</v>
          </cell>
          <cell r="O184" t="str">
            <v>HI</v>
          </cell>
          <cell r="P184" t="str">
            <v>KW</v>
          </cell>
          <cell r="Q184">
            <v>6955</v>
          </cell>
        </row>
        <row r="185">
          <cell r="A185" t="str">
            <v>541449000000000348</v>
          </cell>
          <cell r="O185" t="str">
            <v>LO</v>
          </cell>
          <cell r="P185" t="str">
            <v>KW</v>
          </cell>
          <cell r="Q185">
            <v>7168</v>
          </cell>
        </row>
        <row r="186">
          <cell r="A186" t="str">
            <v>541449000000000348</v>
          </cell>
          <cell r="O186" t="str">
            <v>TH</v>
          </cell>
          <cell r="P186" t="str">
            <v>KRH</v>
          </cell>
          <cell r="Q186">
            <v>0</v>
          </cell>
        </row>
        <row r="187">
          <cell r="A187" t="str">
            <v>541449000000000348</v>
          </cell>
          <cell r="O187" t="str">
            <v>TH</v>
          </cell>
          <cell r="P187" t="str">
            <v>KRH</v>
          </cell>
          <cell r="Q187">
            <v>671453</v>
          </cell>
        </row>
        <row r="188">
          <cell r="A188" t="str">
            <v>541449000000000355</v>
          </cell>
          <cell r="O188" t="str">
            <v>HI</v>
          </cell>
          <cell r="P188" t="str">
            <v>KWH</v>
          </cell>
          <cell r="Q188">
            <v>418500</v>
          </cell>
        </row>
        <row r="189">
          <cell r="A189" t="str">
            <v>541449000000000355</v>
          </cell>
          <cell r="O189" t="str">
            <v>LO</v>
          </cell>
          <cell r="P189" t="str">
            <v>KWH</v>
          </cell>
          <cell r="Q189">
            <v>422010</v>
          </cell>
        </row>
        <row r="190">
          <cell r="A190" t="str">
            <v>541449000000000355</v>
          </cell>
          <cell r="O190" t="str">
            <v>HI</v>
          </cell>
          <cell r="P190" t="str">
            <v>KW</v>
          </cell>
          <cell r="Q190">
            <v>1660</v>
          </cell>
        </row>
        <row r="191">
          <cell r="A191" t="str">
            <v>541449000000000355</v>
          </cell>
          <cell r="O191" t="str">
            <v>LO</v>
          </cell>
          <cell r="P191" t="str">
            <v>KW</v>
          </cell>
          <cell r="Q191">
            <v>1560</v>
          </cell>
        </row>
        <row r="192">
          <cell r="A192" t="str">
            <v>541449000000000355</v>
          </cell>
          <cell r="O192" t="str">
            <v>TH</v>
          </cell>
          <cell r="P192" t="str">
            <v>KRH</v>
          </cell>
          <cell r="Q192">
            <v>0</v>
          </cell>
        </row>
        <row r="193">
          <cell r="A193" t="str">
            <v>541449000000000355</v>
          </cell>
          <cell r="O193" t="str">
            <v>TH</v>
          </cell>
          <cell r="P193" t="str">
            <v>KRH</v>
          </cell>
          <cell r="Q193">
            <v>307910</v>
          </cell>
        </row>
        <row r="194">
          <cell r="A194" t="str">
            <v>541449000000000379</v>
          </cell>
          <cell r="O194" t="str">
            <v>HI</v>
          </cell>
          <cell r="P194" t="str">
            <v>KWH</v>
          </cell>
          <cell r="Q194">
            <v>956506</v>
          </cell>
        </row>
        <row r="195">
          <cell r="A195" t="str">
            <v>541449000000000379</v>
          </cell>
          <cell r="O195" t="str">
            <v>LO</v>
          </cell>
          <cell r="P195" t="str">
            <v>KWH</v>
          </cell>
          <cell r="Q195">
            <v>766286</v>
          </cell>
        </row>
        <row r="196">
          <cell r="A196" t="str">
            <v>541449000000000379</v>
          </cell>
          <cell r="O196" t="str">
            <v>HI</v>
          </cell>
          <cell r="P196" t="str">
            <v>KW</v>
          </cell>
          <cell r="Q196">
            <v>5584</v>
          </cell>
        </row>
        <row r="197">
          <cell r="A197" t="str">
            <v>541449000000000379</v>
          </cell>
          <cell r="O197" t="str">
            <v>LO</v>
          </cell>
          <cell r="P197" t="str">
            <v>KW</v>
          </cell>
          <cell r="Q197">
            <v>5560</v>
          </cell>
        </row>
        <row r="198">
          <cell r="A198" t="str">
            <v>541449000000000379</v>
          </cell>
          <cell r="O198" t="str">
            <v>TH</v>
          </cell>
          <cell r="P198" t="str">
            <v>KRH</v>
          </cell>
          <cell r="Q198">
            <v>16</v>
          </cell>
        </row>
        <row r="199">
          <cell r="A199" t="str">
            <v>541449000000000379</v>
          </cell>
          <cell r="O199" t="str">
            <v>TH</v>
          </cell>
          <cell r="P199" t="str">
            <v>KRH</v>
          </cell>
          <cell r="Q199">
            <v>658374</v>
          </cell>
        </row>
        <row r="200">
          <cell r="A200" t="str">
            <v>541449010000000132</v>
          </cell>
          <cell r="O200" t="str">
            <v>HI</v>
          </cell>
          <cell r="P200" t="str">
            <v>KWH</v>
          </cell>
          <cell r="Q200">
            <v>650883</v>
          </cell>
        </row>
        <row r="201">
          <cell r="A201" t="str">
            <v>541449010000000132</v>
          </cell>
          <cell r="O201" t="str">
            <v>LO</v>
          </cell>
          <cell r="P201" t="str">
            <v>KWH</v>
          </cell>
          <cell r="Q201">
            <v>605507</v>
          </cell>
        </row>
        <row r="202">
          <cell r="A202" t="str">
            <v>541449010000000132</v>
          </cell>
          <cell r="O202" t="str">
            <v>HI</v>
          </cell>
          <cell r="P202" t="str">
            <v>KW</v>
          </cell>
          <cell r="Q202">
            <v>2860</v>
          </cell>
        </row>
        <row r="203">
          <cell r="A203" t="str">
            <v>541449010000000132</v>
          </cell>
          <cell r="O203" t="str">
            <v>LO</v>
          </cell>
          <cell r="P203" t="str">
            <v>KW</v>
          </cell>
          <cell r="Q203">
            <v>2424</v>
          </cell>
        </row>
        <row r="204">
          <cell r="A204" t="str">
            <v>541449010000000132</v>
          </cell>
          <cell r="O204" t="str">
            <v>TH</v>
          </cell>
          <cell r="P204" t="str">
            <v>KRH</v>
          </cell>
          <cell r="Q204">
            <v>425</v>
          </cell>
        </row>
        <row r="205">
          <cell r="A205" t="str">
            <v>541449010000000132</v>
          </cell>
          <cell r="O205" t="str">
            <v>TH</v>
          </cell>
          <cell r="P205" t="str">
            <v>KRH</v>
          </cell>
          <cell r="Q205">
            <v>234905</v>
          </cell>
        </row>
        <row r="206">
          <cell r="A206" t="str">
            <v>541449010000000033</v>
          </cell>
          <cell r="O206" t="str">
            <v>HI</v>
          </cell>
          <cell r="P206" t="str">
            <v>KWH</v>
          </cell>
          <cell r="Q206">
            <v>504482</v>
          </cell>
        </row>
        <row r="207">
          <cell r="A207" t="str">
            <v>541449010000000033</v>
          </cell>
          <cell r="O207" t="str">
            <v>LO</v>
          </cell>
          <cell r="P207" t="str">
            <v>KWH</v>
          </cell>
          <cell r="Q207">
            <v>475971</v>
          </cell>
        </row>
        <row r="208">
          <cell r="A208" t="str">
            <v>541449010000000033</v>
          </cell>
          <cell r="O208" t="str">
            <v>HI</v>
          </cell>
          <cell r="P208" t="str">
            <v>KW</v>
          </cell>
          <cell r="Q208">
            <v>1872</v>
          </cell>
        </row>
        <row r="209">
          <cell r="A209" t="str">
            <v>541449010000000033</v>
          </cell>
          <cell r="O209" t="str">
            <v>LO</v>
          </cell>
          <cell r="P209" t="str">
            <v>KW</v>
          </cell>
          <cell r="Q209">
            <v>1468</v>
          </cell>
        </row>
        <row r="210">
          <cell r="A210" t="str">
            <v>541449010000000033</v>
          </cell>
          <cell r="O210" t="str">
            <v>TH</v>
          </cell>
          <cell r="P210" t="str">
            <v>KRH</v>
          </cell>
          <cell r="Q210">
            <v>334323</v>
          </cell>
        </row>
        <row r="211">
          <cell r="A211" t="str">
            <v>541449010000000309</v>
          </cell>
          <cell r="O211" t="str">
            <v>HI</v>
          </cell>
          <cell r="P211" t="str">
            <v>KWH</v>
          </cell>
          <cell r="Q211">
            <v>575786</v>
          </cell>
        </row>
        <row r="212">
          <cell r="A212" t="str">
            <v>541449010000000309</v>
          </cell>
          <cell r="O212" t="str">
            <v>LO</v>
          </cell>
          <cell r="P212" t="str">
            <v>KWH</v>
          </cell>
          <cell r="Q212">
            <v>563905</v>
          </cell>
        </row>
        <row r="213">
          <cell r="A213" t="str">
            <v>541449010000000309</v>
          </cell>
          <cell r="O213" t="str">
            <v>HI</v>
          </cell>
          <cell r="P213" t="str">
            <v>KW</v>
          </cell>
          <cell r="Q213">
            <v>2265</v>
          </cell>
        </row>
        <row r="214">
          <cell r="A214" t="str">
            <v>541449010000000309</v>
          </cell>
          <cell r="O214" t="str">
            <v>LO</v>
          </cell>
          <cell r="P214" t="str">
            <v>KW</v>
          </cell>
          <cell r="Q214">
            <v>2010</v>
          </cell>
        </row>
        <row r="215">
          <cell r="A215" t="str">
            <v>541449010000000309</v>
          </cell>
          <cell r="O215" t="str">
            <v>TH</v>
          </cell>
          <cell r="P215" t="str">
            <v>KRH</v>
          </cell>
          <cell r="Q215">
            <v>0</v>
          </cell>
        </row>
        <row r="216">
          <cell r="A216" t="str">
            <v>541449010000000309</v>
          </cell>
          <cell r="O216" t="str">
            <v>TH</v>
          </cell>
          <cell r="P216" t="str">
            <v>KRH</v>
          </cell>
          <cell r="Q216">
            <v>603287</v>
          </cell>
        </row>
        <row r="217">
          <cell r="A217" t="str">
            <v>541449010000000088</v>
          </cell>
          <cell r="O217" t="str">
            <v>HI</v>
          </cell>
          <cell r="P217" t="str">
            <v>KWH</v>
          </cell>
          <cell r="Q217">
            <v>509326</v>
          </cell>
        </row>
        <row r="218">
          <cell r="A218" t="str">
            <v>541449010000000088</v>
          </cell>
          <cell r="O218" t="str">
            <v>LO</v>
          </cell>
          <cell r="P218" t="str">
            <v>KWH</v>
          </cell>
          <cell r="Q218">
            <v>334263</v>
          </cell>
        </row>
        <row r="219">
          <cell r="A219" t="str">
            <v>541449010000000088</v>
          </cell>
          <cell r="O219" t="str">
            <v>HI</v>
          </cell>
          <cell r="P219" t="str">
            <v>KW</v>
          </cell>
          <cell r="Q219">
            <v>1669</v>
          </cell>
        </row>
        <row r="220">
          <cell r="A220" t="str">
            <v>541449010000000088</v>
          </cell>
          <cell r="O220" t="str">
            <v>LO</v>
          </cell>
          <cell r="P220" t="str">
            <v>KW</v>
          </cell>
          <cell r="Q220">
            <v>1598</v>
          </cell>
        </row>
        <row r="221">
          <cell r="A221" t="str">
            <v>541449010000000088</v>
          </cell>
          <cell r="O221" t="str">
            <v>TH</v>
          </cell>
          <cell r="P221" t="str">
            <v>KRH</v>
          </cell>
          <cell r="Q221">
            <v>12</v>
          </cell>
        </row>
        <row r="222">
          <cell r="A222" t="str">
            <v>541449010000000088</v>
          </cell>
          <cell r="O222" t="str">
            <v>TH</v>
          </cell>
          <cell r="P222" t="str">
            <v>KRH</v>
          </cell>
          <cell r="Q222">
            <v>424813</v>
          </cell>
        </row>
        <row r="223">
          <cell r="A223" t="str">
            <v>541449010000000163</v>
          </cell>
          <cell r="O223" t="str">
            <v>HI</v>
          </cell>
          <cell r="P223" t="str">
            <v>KWH</v>
          </cell>
          <cell r="Q223">
            <v>968422</v>
          </cell>
        </row>
        <row r="224">
          <cell r="A224" t="str">
            <v>541449010000000163</v>
          </cell>
          <cell r="O224" t="str">
            <v>LO</v>
          </cell>
          <cell r="P224" t="str">
            <v>KWH</v>
          </cell>
          <cell r="Q224">
            <v>513492</v>
          </cell>
        </row>
        <row r="225">
          <cell r="A225" t="str">
            <v>541449010000000163</v>
          </cell>
          <cell r="O225" t="str">
            <v>HI</v>
          </cell>
          <cell r="P225" t="str">
            <v>KW</v>
          </cell>
          <cell r="Q225">
            <v>3660</v>
          </cell>
        </row>
        <row r="226">
          <cell r="A226" t="str">
            <v>541449010000000163</v>
          </cell>
          <cell r="O226" t="str">
            <v>LO</v>
          </cell>
          <cell r="P226" t="str">
            <v>KW</v>
          </cell>
          <cell r="Q226">
            <v>3076</v>
          </cell>
        </row>
        <row r="227">
          <cell r="A227" t="str">
            <v>541449010000000163</v>
          </cell>
          <cell r="O227" t="str">
            <v>TH</v>
          </cell>
          <cell r="P227" t="str">
            <v>KRH</v>
          </cell>
          <cell r="Q227">
            <v>430801</v>
          </cell>
        </row>
        <row r="228">
          <cell r="A228" t="str">
            <v>541449010000000224</v>
          </cell>
          <cell r="O228" t="str">
            <v>HI</v>
          </cell>
          <cell r="P228" t="str">
            <v>KWH</v>
          </cell>
          <cell r="Q228">
            <v>613444</v>
          </cell>
        </row>
        <row r="229">
          <cell r="A229" t="str">
            <v>541449010000000224</v>
          </cell>
          <cell r="O229" t="str">
            <v>LO</v>
          </cell>
          <cell r="P229" t="str">
            <v>KWH</v>
          </cell>
          <cell r="Q229">
            <v>479351</v>
          </cell>
        </row>
        <row r="230">
          <cell r="A230" t="str">
            <v>541449010000000224</v>
          </cell>
          <cell r="O230" t="str">
            <v>HI</v>
          </cell>
          <cell r="P230" t="str">
            <v>KW</v>
          </cell>
          <cell r="Q230">
            <v>2115</v>
          </cell>
        </row>
        <row r="231">
          <cell r="A231" t="str">
            <v>541449010000000224</v>
          </cell>
          <cell r="O231" t="str">
            <v>LO</v>
          </cell>
          <cell r="P231" t="str">
            <v>KW</v>
          </cell>
          <cell r="Q231">
            <v>1971</v>
          </cell>
        </row>
        <row r="232">
          <cell r="A232" t="str">
            <v>541449010000000224</v>
          </cell>
          <cell r="O232" t="str">
            <v>TH</v>
          </cell>
          <cell r="P232" t="str">
            <v>KRH</v>
          </cell>
          <cell r="Q232">
            <v>0</v>
          </cell>
        </row>
        <row r="233">
          <cell r="A233" t="str">
            <v>541449010000000224</v>
          </cell>
          <cell r="O233" t="str">
            <v>TH</v>
          </cell>
          <cell r="P233" t="str">
            <v>KRH</v>
          </cell>
          <cell r="Q233">
            <v>451858</v>
          </cell>
        </row>
        <row r="234">
          <cell r="A234" t="str">
            <v>541449010000000040</v>
          </cell>
          <cell r="O234" t="str">
            <v>HI</v>
          </cell>
          <cell r="P234" t="str">
            <v>KWH</v>
          </cell>
          <cell r="Q234">
            <v>501114</v>
          </cell>
        </row>
        <row r="235">
          <cell r="A235" t="str">
            <v>541449010000000040</v>
          </cell>
          <cell r="O235" t="str">
            <v>LO</v>
          </cell>
          <cell r="P235" t="str">
            <v>KWH</v>
          </cell>
          <cell r="Q235">
            <v>403145</v>
          </cell>
        </row>
        <row r="236">
          <cell r="A236" t="str">
            <v>541449010000000040</v>
          </cell>
          <cell r="O236" t="str">
            <v>HI</v>
          </cell>
          <cell r="P236" t="str">
            <v>KW</v>
          </cell>
          <cell r="Q236">
            <v>1702</v>
          </cell>
        </row>
        <row r="237">
          <cell r="A237" t="str">
            <v>541449010000000040</v>
          </cell>
          <cell r="O237" t="str">
            <v>LO</v>
          </cell>
          <cell r="P237" t="str">
            <v>KW</v>
          </cell>
          <cell r="Q237">
            <v>1809</v>
          </cell>
        </row>
        <row r="238">
          <cell r="A238" t="str">
            <v>541449010000000040</v>
          </cell>
          <cell r="O238" t="str">
            <v>TH</v>
          </cell>
          <cell r="P238" t="str">
            <v>KRH</v>
          </cell>
          <cell r="Q238">
            <v>163</v>
          </cell>
        </row>
        <row r="239">
          <cell r="A239" t="str">
            <v>541449010000000040</v>
          </cell>
          <cell r="O239" t="str">
            <v>TH</v>
          </cell>
          <cell r="P239" t="str">
            <v>KRH</v>
          </cell>
          <cell r="Q239">
            <v>308810</v>
          </cell>
        </row>
        <row r="240">
          <cell r="A240" t="str">
            <v>541449010000000026</v>
          </cell>
          <cell r="O240" t="str">
            <v>HI</v>
          </cell>
          <cell r="P240" t="str">
            <v>KWH</v>
          </cell>
          <cell r="Q240">
            <v>520354</v>
          </cell>
        </row>
        <row r="241">
          <cell r="A241" t="str">
            <v>541449010000000026</v>
          </cell>
          <cell r="O241" t="str">
            <v>LO</v>
          </cell>
          <cell r="P241" t="str">
            <v>KWH</v>
          </cell>
          <cell r="Q241">
            <v>380960</v>
          </cell>
        </row>
        <row r="242">
          <cell r="A242" t="str">
            <v>541449010000000026</v>
          </cell>
          <cell r="O242" t="str">
            <v>HI</v>
          </cell>
          <cell r="P242" t="str">
            <v>KW</v>
          </cell>
          <cell r="Q242">
            <v>2232</v>
          </cell>
        </row>
        <row r="243">
          <cell r="A243" t="str">
            <v>541449010000000026</v>
          </cell>
          <cell r="O243" t="str">
            <v>LO</v>
          </cell>
          <cell r="P243" t="str">
            <v>KW</v>
          </cell>
          <cell r="Q243">
            <v>2192</v>
          </cell>
        </row>
        <row r="244">
          <cell r="A244" t="str">
            <v>541449010000000026</v>
          </cell>
          <cell r="O244" t="str">
            <v>TH</v>
          </cell>
          <cell r="P244" t="str">
            <v>KRH</v>
          </cell>
          <cell r="Q244">
            <v>0</v>
          </cell>
        </row>
        <row r="245">
          <cell r="A245" t="str">
            <v>541449010000000026</v>
          </cell>
          <cell r="O245" t="str">
            <v>TH</v>
          </cell>
          <cell r="P245" t="str">
            <v>KRH</v>
          </cell>
          <cell r="Q245">
            <v>351436</v>
          </cell>
        </row>
        <row r="246">
          <cell r="A246" t="str">
            <v>541449010000000323</v>
          </cell>
          <cell r="O246" t="str">
            <v>HI</v>
          </cell>
          <cell r="P246" t="str">
            <v>KWH</v>
          </cell>
          <cell r="Q246">
            <v>606216</v>
          </cell>
        </row>
        <row r="247">
          <cell r="A247" t="str">
            <v>541449010000000323</v>
          </cell>
          <cell r="O247" t="str">
            <v>LO</v>
          </cell>
          <cell r="P247" t="str">
            <v>KWH</v>
          </cell>
          <cell r="Q247">
            <v>597249</v>
          </cell>
        </row>
        <row r="248">
          <cell r="A248" t="str">
            <v>541449010000000323</v>
          </cell>
          <cell r="O248" t="str">
            <v>HI</v>
          </cell>
          <cell r="P248" t="str">
            <v>KW</v>
          </cell>
          <cell r="Q248">
            <v>2115</v>
          </cell>
        </row>
        <row r="249">
          <cell r="A249" t="str">
            <v>541449010000000323</v>
          </cell>
          <cell r="O249" t="str">
            <v>LO</v>
          </cell>
          <cell r="P249" t="str">
            <v>KW</v>
          </cell>
          <cell r="Q249">
            <v>2010</v>
          </cell>
        </row>
        <row r="250">
          <cell r="A250" t="str">
            <v>541449010000000323</v>
          </cell>
          <cell r="O250" t="str">
            <v>TH</v>
          </cell>
          <cell r="P250" t="str">
            <v>KRH</v>
          </cell>
          <cell r="Q250">
            <v>0</v>
          </cell>
        </row>
        <row r="251">
          <cell r="A251" t="str">
            <v>541449010000000323</v>
          </cell>
          <cell r="O251" t="str">
            <v>TH</v>
          </cell>
          <cell r="P251" t="str">
            <v>KRH</v>
          </cell>
          <cell r="Q251">
            <v>488585</v>
          </cell>
        </row>
        <row r="252">
          <cell r="A252" t="str">
            <v>541449010000000118</v>
          </cell>
          <cell r="O252" t="str">
            <v>HI</v>
          </cell>
          <cell r="P252" t="str">
            <v>KWH</v>
          </cell>
          <cell r="Q252">
            <v>36930</v>
          </cell>
        </row>
        <row r="253">
          <cell r="A253" t="str">
            <v>541449010000000118</v>
          </cell>
          <cell r="O253" t="str">
            <v>LO</v>
          </cell>
          <cell r="P253" t="str">
            <v>KWH</v>
          </cell>
          <cell r="Q253">
            <v>45860</v>
          </cell>
        </row>
        <row r="254">
          <cell r="A254" t="str">
            <v>541449010000000118</v>
          </cell>
          <cell r="O254" t="str">
            <v>HI</v>
          </cell>
          <cell r="P254" t="str">
            <v>KW</v>
          </cell>
          <cell r="Q254">
            <v>630</v>
          </cell>
        </row>
        <row r="255">
          <cell r="A255" t="str">
            <v>541449010000000118</v>
          </cell>
          <cell r="O255" t="str">
            <v>LO</v>
          </cell>
          <cell r="P255" t="str">
            <v>KW</v>
          </cell>
          <cell r="Q255">
            <v>622</v>
          </cell>
        </row>
        <row r="256">
          <cell r="A256" t="str">
            <v>541449010000000118</v>
          </cell>
          <cell r="O256" t="str">
            <v>TH</v>
          </cell>
          <cell r="P256" t="str">
            <v>KRH</v>
          </cell>
          <cell r="Q256">
            <v>377</v>
          </cell>
        </row>
        <row r="257">
          <cell r="A257" t="str">
            <v>541449010000000118</v>
          </cell>
          <cell r="O257" t="str">
            <v>TH</v>
          </cell>
          <cell r="P257" t="str">
            <v>KRH</v>
          </cell>
          <cell r="Q257">
            <v>9362</v>
          </cell>
        </row>
        <row r="258">
          <cell r="A258" t="str">
            <v>541449010000000347</v>
          </cell>
          <cell r="O258" t="str">
            <v>HI</v>
          </cell>
          <cell r="P258" t="str">
            <v>KWH</v>
          </cell>
          <cell r="Q258">
            <v>38369</v>
          </cell>
        </row>
        <row r="259">
          <cell r="A259" t="str">
            <v>541449010000000347</v>
          </cell>
          <cell r="O259" t="str">
            <v>LO</v>
          </cell>
          <cell r="P259" t="str">
            <v>KWH</v>
          </cell>
          <cell r="Q259">
            <v>37410</v>
          </cell>
        </row>
        <row r="260">
          <cell r="A260" t="str">
            <v>541449010000000347</v>
          </cell>
          <cell r="O260" t="str">
            <v>HI</v>
          </cell>
          <cell r="P260" t="str">
            <v>KW</v>
          </cell>
          <cell r="Q260">
            <v>196</v>
          </cell>
        </row>
        <row r="261">
          <cell r="A261" t="str">
            <v>541449010000000347</v>
          </cell>
          <cell r="O261" t="str">
            <v>LO</v>
          </cell>
          <cell r="P261" t="str">
            <v>KW</v>
          </cell>
          <cell r="Q261">
            <v>179</v>
          </cell>
        </row>
        <row r="262">
          <cell r="A262" t="str">
            <v>541449010000000347</v>
          </cell>
          <cell r="O262" t="str">
            <v>TH</v>
          </cell>
          <cell r="P262" t="str">
            <v>KRH</v>
          </cell>
          <cell r="Q262">
            <v>945</v>
          </cell>
        </row>
        <row r="263">
          <cell r="A263" t="str">
            <v>541449010000000347</v>
          </cell>
          <cell r="O263" t="str">
            <v>TH</v>
          </cell>
          <cell r="P263" t="str">
            <v>KRH</v>
          </cell>
          <cell r="Q263">
            <v>72333</v>
          </cell>
        </row>
        <row r="264">
          <cell r="A264" t="str">
            <v>541449010000000170</v>
          </cell>
          <cell r="O264" t="str">
            <v>HI</v>
          </cell>
          <cell r="P264" t="str">
            <v>KWH</v>
          </cell>
          <cell r="Q264">
            <v>570935</v>
          </cell>
        </row>
        <row r="265">
          <cell r="A265" t="str">
            <v>541449010000000170</v>
          </cell>
          <cell r="O265" t="str">
            <v>LO</v>
          </cell>
          <cell r="P265" t="str">
            <v>KWH</v>
          </cell>
          <cell r="Q265">
            <v>570120</v>
          </cell>
        </row>
        <row r="266">
          <cell r="A266" t="str">
            <v>541449010000000170</v>
          </cell>
          <cell r="O266" t="str">
            <v>HI</v>
          </cell>
          <cell r="P266" t="str">
            <v>KW</v>
          </cell>
          <cell r="Q266">
            <v>2105</v>
          </cell>
        </row>
        <row r="267">
          <cell r="A267" t="str">
            <v>541449010000000170</v>
          </cell>
          <cell r="O267" t="str">
            <v>LO</v>
          </cell>
          <cell r="P267" t="str">
            <v>KW</v>
          </cell>
          <cell r="Q267">
            <v>2010</v>
          </cell>
        </row>
        <row r="268">
          <cell r="A268" t="str">
            <v>541449010000000170</v>
          </cell>
          <cell r="O268" t="str">
            <v>TH</v>
          </cell>
          <cell r="P268" t="str">
            <v>KRH</v>
          </cell>
          <cell r="Q268">
            <v>0</v>
          </cell>
        </row>
        <row r="269">
          <cell r="A269" t="str">
            <v>541449010000000170</v>
          </cell>
          <cell r="O269" t="str">
            <v>TH</v>
          </cell>
          <cell r="P269" t="str">
            <v>KRH</v>
          </cell>
          <cell r="Q269">
            <v>541796</v>
          </cell>
        </row>
        <row r="270">
          <cell r="A270" t="str">
            <v>541449010000000293</v>
          </cell>
          <cell r="O270" t="str">
            <v>HI</v>
          </cell>
          <cell r="P270" t="str">
            <v>KWH</v>
          </cell>
          <cell r="Q270">
            <v>901683</v>
          </cell>
        </row>
        <row r="271">
          <cell r="A271" t="str">
            <v>541449010000000293</v>
          </cell>
          <cell r="O271" t="str">
            <v>LO</v>
          </cell>
          <cell r="P271" t="str">
            <v>KWH</v>
          </cell>
          <cell r="Q271">
            <v>832642</v>
          </cell>
        </row>
        <row r="272">
          <cell r="A272" t="str">
            <v>541449010000000293</v>
          </cell>
          <cell r="O272" t="str">
            <v>HI</v>
          </cell>
          <cell r="P272" t="str">
            <v>KW</v>
          </cell>
          <cell r="Q272">
            <v>3496</v>
          </cell>
        </row>
        <row r="273">
          <cell r="A273" t="str">
            <v>541449010000000293</v>
          </cell>
          <cell r="O273" t="str">
            <v>LO</v>
          </cell>
          <cell r="P273" t="str">
            <v>KW</v>
          </cell>
          <cell r="Q273">
            <v>3420</v>
          </cell>
        </row>
        <row r="274">
          <cell r="A274" t="str">
            <v>541449010000000293</v>
          </cell>
          <cell r="O274" t="str">
            <v>TH</v>
          </cell>
          <cell r="P274" t="str">
            <v>KRH</v>
          </cell>
          <cell r="Q274">
            <v>0</v>
          </cell>
        </row>
        <row r="275">
          <cell r="A275" t="str">
            <v>541449010000000293</v>
          </cell>
          <cell r="O275" t="str">
            <v>TH</v>
          </cell>
          <cell r="P275" t="str">
            <v>KRH</v>
          </cell>
          <cell r="Q275">
            <v>815711</v>
          </cell>
        </row>
        <row r="276">
          <cell r="A276" t="str">
            <v>541449010000000019</v>
          </cell>
          <cell r="O276" t="str">
            <v>HI</v>
          </cell>
          <cell r="P276" t="str">
            <v>KWH</v>
          </cell>
          <cell r="Q276">
            <v>342832</v>
          </cell>
        </row>
        <row r="277">
          <cell r="A277" t="str">
            <v>541449010000000019</v>
          </cell>
          <cell r="O277" t="str">
            <v>LO</v>
          </cell>
          <cell r="P277" t="str">
            <v>KWH</v>
          </cell>
          <cell r="Q277">
            <v>408350</v>
          </cell>
        </row>
        <row r="278">
          <cell r="A278" t="str">
            <v>541449010000000019</v>
          </cell>
          <cell r="O278" t="str">
            <v>HI</v>
          </cell>
          <cell r="P278" t="str">
            <v>KW</v>
          </cell>
          <cell r="Q278">
            <v>1787</v>
          </cell>
        </row>
        <row r="279">
          <cell r="A279" t="str">
            <v>541449010000000019</v>
          </cell>
          <cell r="O279" t="str">
            <v>LO</v>
          </cell>
          <cell r="P279" t="str">
            <v>KW</v>
          </cell>
          <cell r="Q279">
            <v>1793</v>
          </cell>
        </row>
        <row r="280">
          <cell r="A280" t="str">
            <v>541449010000000019</v>
          </cell>
          <cell r="O280" t="str">
            <v>TH</v>
          </cell>
          <cell r="P280" t="str">
            <v>KRH</v>
          </cell>
          <cell r="Q280">
            <v>103632</v>
          </cell>
        </row>
        <row r="281">
          <cell r="A281" t="str">
            <v>541449010000000019</v>
          </cell>
          <cell r="O281" t="str">
            <v>TH</v>
          </cell>
          <cell r="P281" t="str">
            <v>KRH</v>
          </cell>
          <cell r="Q281">
            <v>64451</v>
          </cell>
        </row>
        <row r="282">
          <cell r="A282" t="str">
            <v>541449000000000188</v>
          </cell>
          <cell r="O282" t="str">
            <v>HI</v>
          </cell>
          <cell r="P282" t="str">
            <v>KWH</v>
          </cell>
          <cell r="Q282">
            <v>492424</v>
          </cell>
        </row>
        <row r="283">
          <cell r="A283" t="str">
            <v>541449000000000188</v>
          </cell>
          <cell r="O283" t="str">
            <v>LO</v>
          </cell>
          <cell r="P283" t="str">
            <v>KWH</v>
          </cell>
          <cell r="Q283">
            <v>362322</v>
          </cell>
        </row>
        <row r="284">
          <cell r="A284" t="str">
            <v>541449000000000188</v>
          </cell>
          <cell r="O284" t="str">
            <v>HI</v>
          </cell>
          <cell r="P284" t="str">
            <v>KW</v>
          </cell>
          <cell r="Q284">
            <v>1825</v>
          </cell>
        </row>
        <row r="285">
          <cell r="A285" t="str">
            <v>541449000000000188</v>
          </cell>
          <cell r="O285" t="str">
            <v>LO</v>
          </cell>
          <cell r="P285" t="str">
            <v>KW</v>
          </cell>
          <cell r="Q285">
            <v>1525</v>
          </cell>
        </row>
        <row r="286">
          <cell r="A286" t="str">
            <v>541449000000000188</v>
          </cell>
          <cell r="O286" t="str">
            <v>TH</v>
          </cell>
          <cell r="P286" t="str">
            <v>KRH</v>
          </cell>
          <cell r="Q286">
            <v>0</v>
          </cell>
        </row>
        <row r="287">
          <cell r="A287" t="str">
            <v>541449000000000188</v>
          </cell>
          <cell r="O287" t="str">
            <v>TH</v>
          </cell>
          <cell r="P287" t="str">
            <v>KRH</v>
          </cell>
          <cell r="Q287">
            <v>242378</v>
          </cell>
        </row>
        <row r="288">
          <cell r="A288" t="str">
            <v>541449030000000604</v>
          </cell>
          <cell r="O288" t="str">
            <v>HI</v>
          </cell>
          <cell r="P288" t="str">
            <v>KWH</v>
          </cell>
          <cell r="Q288">
            <v>9376</v>
          </cell>
        </row>
        <row r="289">
          <cell r="A289" t="str">
            <v>541449030000000604</v>
          </cell>
          <cell r="O289" t="str">
            <v>LO</v>
          </cell>
          <cell r="P289" t="str">
            <v>KWH</v>
          </cell>
          <cell r="Q289">
            <v>10381</v>
          </cell>
        </row>
        <row r="290">
          <cell r="A290" t="str">
            <v>541449030000000604</v>
          </cell>
          <cell r="O290" t="str">
            <v>HI</v>
          </cell>
          <cell r="P290" t="str">
            <v>KW</v>
          </cell>
          <cell r="Q290">
            <v>511</v>
          </cell>
        </row>
        <row r="291">
          <cell r="A291" t="str">
            <v>541449030000000604</v>
          </cell>
          <cell r="O291" t="str">
            <v>LO</v>
          </cell>
          <cell r="P291" t="str">
            <v>KW</v>
          </cell>
          <cell r="Q291">
            <v>402</v>
          </cell>
        </row>
        <row r="292">
          <cell r="A292" t="str">
            <v>541449030000000604</v>
          </cell>
          <cell r="O292" t="str">
            <v>TH</v>
          </cell>
          <cell r="P292" t="str">
            <v>KRH</v>
          </cell>
          <cell r="Q292">
            <v>13049</v>
          </cell>
        </row>
        <row r="293">
          <cell r="A293" t="str">
            <v>541449030000000611</v>
          </cell>
          <cell r="O293" t="str">
            <v>HI</v>
          </cell>
          <cell r="P293" t="str">
            <v>KWH</v>
          </cell>
          <cell r="Q293">
            <v>385982</v>
          </cell>
        </row>
        <row r="294">
          <cell r="A294" t="str">
            <v>541449030000000611</v>
          </cell>
          <cell r="O294" t="str">
            <v>LO</v>
          </cell>
          <cell r="P294" t="str">
            <v>KWH</v>
          </cell>
          <cell r="Q294">
            <v>526135</v>
          </cell>
        </row>
        <row r="295">
          <cell r="A295" t="str">
            <v>541449030000000611</v>
          </cell>
          <cell r="O295" t="str">
            <v>HI</v>
          </cell>
          <cell r="P295" t="str">
            <v>KW</v>
          </cell>
          <cell r="Q295">
            <v>2275</v>
          </cell>
        </row>
        <row r="296">
          <cell r="A296" t="str">
            <v>541449030000000611</v>
          </cell>
          <cell r="O296" t="str">
            <v>LO</v>
          </cell>
          <cell r="P296" t="str">
            <v>KW</v>
          </cell>
          <cell r="Q296">
            <v>2210</v>
          </cell>
        </row>
        <row r="297">
          <cell r="A297" t="str">
            <v>541449030000000611</v>
          </cell>
          <cell r="O297" t="str">
            <v>TH</v>
          </cell>
          <cell r="P297" t="str">
            <v>KRH</v>
          </cell>
          <cell r="Q297">
            <v>85</v>
          </cell>
        </row>
        <row r="298">
          <cell r="A298" t="str">
            <v>541449030000000611</v>
          </cell>
          <cell r="O298" t="str">
            <v>TH</v>
          </cell>
          <cell r="P298" t="str">
            <v>KRH</v>
          </cell>
          <cell r="Q298">
            <v>453320</v>
          </cell>
        </row>
        <row r="299">
          <cell r="A299" t="str">
            <v>541449010000000279</v>
          </cell>
          <cell r="O299" t="str">
            <v>HI</v>
          </cell>
          <cell r="P299" t="str">
            <v>KWH</v>
          </cell>
          <cell r="Q299">
            <v>923178</v>
          </cell>
        </row>
        <row r="300">
          <cell r="A300" t="str">
            <v>541449010000000279</v>
          </cell>
          <cell r="O300" t="str">
            <v>LO</v>
          </cell>
          <cell r="P300" t="str">
            <v>KWH</v>
          </cell>
          <cell r="Q300">
            <v>621309</v>
          </cell>
        </row>
        <row r="301">
          <cell r="A301" t="str">
            <v>541449010000000279</v>
          </cell>
          <cell r="O301" t="str">
            <v>HI</v>
          </cell>
          <cell r="P301" t="str">
            <v>KW</v>
          </cell>
          <cell r="Q301">
            <v>4112</v>
          </cell>
        </row>
        <row r="302">
          <cell r="A302" t="str">
            <v>541449010000000279</v>
          </cell>
          <cell r="O302" t="str">
            <v>LO</v>
          </cell>
          <cell r="P302" t="str">
            <v>KW</v>
          </cell>
          <cell r="Q302">
            <v>3928</v>
          </cell>
        </row>
        <row r="303">
          <cell r="A303" t="str">
            <v>541449010000000279</v>
          </cell>
          <cell r="O303" t="str">
            <v>TH</v>
          </cell>
          <cell r="P303" t="str">
            <v>KRH</v>
          </cell>
          <cell r="Q303">
            <v>4914</v>
          </cell>
        </row>
        <row r="304">
          <cell r="A304" t="str">
            <v>541449010000000279</v>
          </cell>
          <cell r="O304" t="str">
            <v>TH</v>
          </cell>
          <cell r="P304" t="str">
            <v>KRH</v>
          </cell>
          <cell r="Q304">
            <v>611515</v>
          </cell>
        </row>
        <row r="305">
          <cell r="A305" t="str">
            <v>541449010000000095</v>
          </cell>
          <cell r="O305" t="str">
            <v>HI</v>
          </cell>
          <cell r="P305" t="str">
            <v>KWH</v>
          </cell>
          <cell r="Q305">
            <v>694242</v>
          </cell>
        </row>
        <row r="306">
          <cell r="A306" t="str">
            <v>541449010000000095</v>
          </cell>
          <cell r="O306" t="str">
            <v>LO</v>
          </cell>
          <cell r="P306" t="str">
            <v>KWH</v>
          </cell>
          <cell r="Q306">
            <v>224752</v>
          </cell>
        </row>
        <row r="307">
          <cell r="A307" t="str">
            <v>541449010000000095</v>
          </cell>
          <cell r="O307" t="str">
            <v>HI</v>
          </cell>
          <cell r="P307" t="str">
            <v>KW</v>
          </cell>
          <cell r="Q307">
            <v>3784</v>
          </cell>
        </row>
        <row r="308">
          <cell r="A308" t="str">
            <v>541449010000000095</v>
          </cell>
          <cell r="O308" t="str">
            <v>LO</v>
          </cell>
          <cell r="P308" t="str">
            <v>KW</v>
          </cell>
          <cell r="Q308">
            <v>3504</v>
          </cell>
        </row>
        <row r="309">
          <cell r="A309" t="str">
            <v>541449010000000095</v>
          </cell>
          <cell r="O309" t="str">
            <v>TH</v>
          </cell>
          <cell r="P309" t="str">
            <v>KRH</v>
          </cell>
          <cell r="Q309">
            <v>47</v>
          </cell>
        </row>
        <row r="310">
          <cell r="A310" t="str">
            <v>541449010000000095</v>
          </cell>
          <cell r="O310" t="str">
            <v>TH</v>
          </cell>
          <cell r="P310" t="str">
            <v>KRH</v>
          </cell>
          <cell r="Q310">
            <v>454245</v>
          </cell>
        </row>
        <row r="311">
          <cell r="A311" t="str">
            <v>541449030000000628</v>
          </cell>
          <cell r="O311" t="str">
            <v>HI</v>
          </cell>
          <cell r="P311" t="str">
            <v>KWH</v>
          </cell>
          <cell r="Q311">
            <v>101857</v>
          </cell>
        </row>
        <row r="312">
          <cell r="A312" t="str">
            <v>541449030000000628</v>
          </cell>
          <cell r="O312" t="str">
            <v>LO</v>
          </cell>
          <cell r="P312" t="str">
            <v>KWH</v>
          </cell>
          <cell r="Q312">
            <v>125343</v>
          </cell>
        </row>
        <row r="313">
          <cell r="A313" t="str">
            <v>541449030000000628</v>
          </cell>
          <cell r="O313" t="str">
            <v>HI</v>
          </cell>
          <cell r="P313" t="str">
            <v>KW</v>
          </cell>
          <cell r="Q313">
            <v>370</v>
          </cell>
        </row>
        <row r="314">
          <cell r="A314" t="str">
            <v>541449030000000628</v>
          </cell>
          <cell r="O314" t="str">
            <v>LO</v>
          </cell>
          <cell r="P314" t="str">
            <v>KW</v>
          </cell>
          <cell r="Q314">
            <v>370</v>
          </cell>
        </row>
        <row r="315">
          <cell r="A315" t="str">
            <v>541449030000000628</v>
          </cell>
          <cell r="O315" t="str">
            <v>TH</v>
          </cell>
          <cell r="P315" t="str">
            <v>KRH</v>
          </cell>
          <cell r="Q315">
            <v>0</v>
          </cell>
        </row>
        <row r="316">
          <cell r="A316" t="str">
            <v>541449030000000628</v>
          </cell>
          <cell r="O316" t="str">
            <v>TH</v>
          </cell>
          <cell r="P316" t="str">
            <v>KRH</v>
          </cell>
          <cell r="Q316">
            <v>90213</v>
          </cell>
        </row>
        <row r="317">
          <cell r="A317" t="str">
            <v>541449010000000248</v>
          </cell>
          <cell r="O317" t="str">
            <v>HI</v>
          </cell>
          <cell r="P317" t="str">
            <v>KWH</v>
          </cell>
          <cell r="Q317">
            <v>553922</v>
          </cell>
        </row>
        <row r="318">
          <cell r="A318" t="str">
            <v>541449010000000248</v>
          </cell>
          <cell r="O318" t="str">
            <v>LO</v>
          </cell>
          <cell r="P318" t="str">
            <v>KWH</v>
          </cell>
          <cell r="Q318">
            <v>388874</v>
          </cell>
        </row>
        <row r="319">
          <cell r="A319" t="str">
            <v>541449010000000248</v>
          </cell>
          <cell r="O319" t="str">
            <v>HI</v>
          </cell>
          <cell r="P319" t="str">
            <v>KW</v>
          </cell>
          <cell r="Q319">
            <v>2124</v>
          </cell>
        </row>
        <row r="320">
          <cell r="A320" t="str">
            <v>541449010000000248</v>
          </cell>
          <cell r="O320" t="str">
            <v>LO</v>
          </cell>
          <cell r="P320" t="str">
            <v>KW</v>
          </cell>
          <cell r="Q320">
            <v>2052</v>
          </cell>
        </row>
        <row r="321">
          <cell r="A321" t="str">
            <v>541449010000000248</v>
          </cell>
          <cell r="O321" t="str">
            <v>TH</v>
          </cell>
          <cell r="P321" t="str">
            <v>KRH</v>
          </cell>
          <cell r="Q321">
            <v>0</v>
          </cell>
        </row>
        <row r="322">
          <cell r="A322" t="str">
            <v>541449010000000248</v>
          </cell>
          <cell r="O322" t="str">
            <v>TH</v>
          </cell>
          <cell r="P322" t="str">
            <v>KRH</v>
          </cell>
          <cell r="Q322">
            <v>478688</v>
          </cell>
        </row>
        <row r="323">
          <cell r="A323" t="str">
            <v>541449010000000378</v>
          </cell>
          <cell r="O323" t="str">
            <v>HI</v>
          </cell>
          <cell r="P323" t="str">
            <v>KWH</v>
          </cell>
          <cell r="Q323">
            <v>34362</v>
          </cell>
        </row>
        <row r="324">
          <cell r="A324" t="str">
            <v>541449010000000378</v>
          </cell>
          <cell r="O324" t="str">
            <v>LO</v>
          </cell>
          <cell r="P324" t="str">
            <v>KWH</v>
          </cell>
          <cell r="Q324">
            <v>38828</v>
          </cell>
        </row>
        <row r="325">
          <cell r="A325" t="str">
            <v>541449010000000378</v>
          </cell>
          <cell r="O325" t="str">
            <v>HI</v>
          </cell>
          <cell r="P325" t="str">
            <v>KW</v>
          </cell>
          <cell r="Q325">
            <v>176</v>
          </cell>
        </row>
        <row r="326">
          <cell r="A326" t="str">
            <v>541449010000000378</v>
          </cell>
          <cell r="O326" t="str">
            <v>LO</v>
          </cell>
          <cell r="P326" t="str">
            <v>KW</v>
          </cell>
          <cell r="Q326">
            <v>152</v>
          </cell>
        </row>
        <row r="327">
          <cell r="A327" t="str">
            <v>541449010000000378</v>
          </cell>
          <cell r="O327" t="str">
            <v>TH</v>
          </cell>
          <cell r="P327" t="str">
            <v>KRH</v>
          </cell>
          <cell r="Q327">
            <v>0</v>
          </cell>
        </row>
        <row r="328">
          <cell r="A328" t="str">
            <v>541449010000000378</v>
          </cell>
          <cell r="O328" t="str">
            <v>TH</v>
          </cell>
          <cell r="P328" t="str">
            <v>KRH</v>
          </cell>
          <cell r="Q328">
            <v>32824</v>
          </cell>
        </row>
        <row r="329">
          <cell r="A329" t="str">
            <v>541449000000000287</v>
          </cell>
          <cell r="O329" t="str">
            <v>HI</v>
          </cell>
          <cell r="P329" t="str">
            <v>KWH</v>
          </cell>
          <cell r="Q329">
            <v>978763</v>
          </cell>
        </row>
        <row r="330">
          <cell r="A330" t="str">
            <v>541449000000000287</v>
          </cell>
          <cell r="O330" t="str">
            <v>LO</v>
          </cell>
          <cell r="P330" t="str">
            <v>KWH</v>
          </cell>
          <cell r="Q330">
            <v>1004668</v>
          </cell>
        </row>
        <row r="331">
          <cell r="A331" t="str">
            <v>541449000000000287</v>
          </cell>
          <cell r="O331" t="str">
            <v>HI</v>
          </cell>
          <cell r="P331" t="str">
            <v>KW</v>
          </cell>
          <cell r="Q331">
            <v>3392</v>
          </cell>
        </row>
        <row r="332">
          <cell r="A332" t="str">
            <v>541449000000000287</v>
          </cell>
          <cell r="O332" t="str">
            <v>LO</v>
          </cell>
          <cell r="P332" t="str">
            <v>KW</v>
          </cell>
          <cell r="Q332">
            <v>3251</v>
          </cell>
        </row>
        <row r="333">
          <cell r="A333" t="str">
            <v>541449000000000287</v>
          </cell>
          <cell r="O333" t="str">
            <v>TH</v>
          </cell>
          <cell r="P333" t="str">
            <v>KRH</v>
          </cell>
          <cell r="Q333">
            <v>868887</v>
          </cell>
        </row>
        <row r="334">
          <cell r="A334" t="str">
            <v>541449000000000324</v>
          </cell>
          <cell r="O334" t="str">
            <v>HI</v>
          </cell>
          <cell r="P334" t="str">
            <v>KWH</v>
          </cell>
          <cell r="Q334">
            <v>830930</v>
          </cell>
        </row>
        <row r="335">
          <cell r="A335" t="str">
            <v>541449000000000324</v>
          </cell>
          <cell r="O335" t="str">
            <v>LO</v>
          </cell>
          <cell r="P335" t="str">
            <v>KWH</v>
          </cell>
          <cell r="Q335">
            <v>711085</v>
          </cell>
        </row>
        <row r="336">
          <cell r="A336" t="str">
            <v>541449000000000324</v>
          </cell>
          <cell r="O336" t="str">
            <v>HI</v>
          </cell>
          <cell r="P336" t="str">
            <v>KW</v>
          </cell>
          <cell r="Q336">
            <v>3780</v>
          </cell>
        </row>
        <row r="337">
          <cell r="A337" t="str">
            <v>541449000000000324</v>
          </cell>
          <cell r="O337" t="str">
            <v>LO</v>
          </cell>
          <cell r="P337" t="str">
            <v>KW</v>
          </cell>
          <cell r="Q337">
            <v>3680</v>
          </cell>
        </row>
        <row r="338">
          <cell r="A338" t="str">
            <v>541449000000000324</v>
          </cell>
          <cell r="O338" t="str">
            <v>TH</v>
          </cell>
          <cell r="P338" t="str">
            <v>KRH</v>
          </cell>
          <cell r="Q338">
            <v>583685</v>
          </cell>
        </row>
        <row r="339">
          <cell r="A339" t="str">
            <v>541449000000000362</v>
          </cell>
          <cell r="O339" t="str">
            <v>HI</v>
          </cell>
          <cell r="P339" t="str">
            <v>KWH</v>
          </cell>
          <cell r="Q339">
            <v>9615</v>
          </cell>
        </row>
        <row r="340">
          <cell r="A340" t="str">
            <v>541449000000000362</v>
          </cell>
          <cell r="O340" t="str">
            <v>LO</v>
          </cell>
          <cell r="P340" t="str">
            <v>KWH</v>
          </cell>
          <cell r="Q340">
            <v>12945</v>
          </cell>
        </row>
        <row r="341">
          <cell r="A341" t="str">
            <v>541449000000000362</v>
          </cell>
          <cell r="O341" t="str">
            <v>HI</v>
          </cell>
          <cell r="P341" t="str">
            <v>KW</v>
          </cell>
          <cell r="Q341">
            <v>60</v>
          </cell>
        </row>
        <row r="342">
          <cell r="A342" t="str">
            <v>541449000000000362</v>
          </cell>
          <cell r="O342" t="str">
            <v>LO</v>
          </cell>
          <cell r="P342" t="str">
            <v>KW</v>
          </cell>
          <cell r="Q342">
            <v>60</v>
          </cell>
        </row>
        <row r="343">
          <cell r="A343" t="str">
            <v>541449000000000362</v>
          </cell>
          <cell r="O343" t="str">
            <v>TH</v>
          </cell>
          <cell r="P343" t="str">
            <v>KRH</v>
          </cell>
          <cell r="Q343">
            <v>0</v>
          </cell>
        </row>
        <row r="344">
          <cell r="A344" t="str">
            <v>541449000000000362</v>
          </cell>
          <cell r="O344" t="str">
            <v>TH</v>
          </cell>
          <cell r="P344" t="str">
            <v>KRH</v>
          </cell>
          <cell r="Q344">
            <v>66415</v>
          </cell>
        </row>
        <row r="345">
          <cell r="A345" t="str">
            <v>541449010000000156</v>
          </cell>
          <cell r="O345" t="str">
            <v>HI</v>
          </cell>
          <cell r="P345" t="str">
            <v>KWH</v>
          </cell>
          <cell r="Q345">
            <v>537243</v>
          </cell>
        </row>
        <row r="346">
          <cell r="A346" t="str">
            <v>541449010000000156</v>
          </cell>
          <cell r="O346" t="str">
            <v>LO</v>
          </cell>
          <cell r="P346" t="str">
            <v>KWH</v>
          </cell>
          <cell r="Q346">
            <v>423993</v>
          </cell>
        </row>
        <row r="347">
          <cell r="A347" t="str">
            <v>541449010000000156</v>
          </cell>
          <cell r="O347" t="str">
            <v>HI</v>
          </cell>
          <cell r="P347" t="str">
            <v>KW</v>
          </cell>
          <cell r="Q347">
            <v>1992</v>
          </cell>
        </row>
        <row r="348">
          <cell r="A348" t="str">
            <v>541449010000000156</v>
          </cell>
          <cell r="O348" t="str">
            <v>LO</v>
          </cell>
          <cell r="P348" t="str">
            <v>KW</v>
          </cell>
          <cell r="Q348">
            <v>1544</v>
          </cell>
        </row>
        <row r="349">
          <cell r="A349" t="str">
            <v>541449010000000156</v>
          </cell>
          <cell r="O349" t="str">
            <v>TH</v>
          </cell>
          <cell r="P349" t="str">
            <v>KRH</v>
          </cell>
          <cell r="Q349">
            <v>0</v>
          </cell>
        </row>
        <row r="350">
          <cell r="A350" t="str">
            <v>541449010000000156</v>
          </cell>
          <cell r="O350" t="str">
            <v>TH</v>
          </cell>
          <cell r="P350" t="str">
            <v>KRH</v>
          </cell>
          <cell r="Q350">
            <v>404815</v>
          </cell>
        </row>
        <row r="351">
          <cell r="A351" t="str">
            <v>541449000000000058</v>
          </cell>
          <cell r="O351" t="str">
            <v>HI</v>
          </cell>
          <cell r="P351" t="str">
            <v>KWH</v>
          </cell>
          <cell r="Q351">
            <v>798800</v>
          </cell>
        </row>
        <row r="352">
          <cell r="A352" t="str">
            <v>541449000000000058</v>
          </cell>
          <cell r="O352" t="str">
            <v>LO</v>
          </cell>
          <cell r="P352" t="str">
            <v>KWH</v>
          </cell>
          <cell r="Q352">
            <v>808102</v>
          </cell>
        </row>
        <row r="353">
          <cell r="A353" t="str">
            <v>541449000000000058</v>
          </cell>
          <cell r="O353" t="str">
            <v>HI</v>
          </cell>
          <cell r="P353" t="str">
            <v>KW</v>
          </cell>
          <cell r="Q353">
            <v>2777</v>
          </cell>
        </row>
        <row r="354">
          <cell r="A354" t="str">
            <v>541449000000000058</v>
          </cell>
          <cell r="O354" t="str">
            <v>LO</v>
          </cell>
          <cell r="P354" t="str">
            <v>KW</v>
          </cell>
          <cell r="Q354">
            <v>2720</v>
          </cell>
        </row>
        <row r="355">
          <cell r="A355" t="str">
            <v>541449000000000058</v>
          </cell>
          <cell r="O355" t="str">
            <v>TH</v>
          </cell>
          <cell r="P355" t="str">
            <v>KRH</v>
          </cell>
          <cell r="Q355">
            <v>720283</v>
          </cell>
        </row>
        <row r="356">
          <cell r="A356" t="str">
            <v>541449000000000102</v>
          </cell>
          <cell r="O356" t="str">
            <v>HI</v>
          </cell>
          <cell r="P356" t="str">
            <v>KWH</v>
          </cell>
          <cell r="Q356">
            <v>2057416</v>
          </cell>
        </row>
        <row r="357">
          <cell r="A357" t="str">
            <v>541449000000000102</v>
          </cell>
          <cell r="O357" t="str">
            <v>LO</v>
          </cell>
          <cell r="P357" t="str">
            <v>KWH</v>
          </cell>
          <cell r="Q357">
            <v>1335659</v>
          </cell>
        </row>
        <row r="358">
          <cell r="A358" t="str">
            <v>541449000000000102</v>
          </cell>
          <cell r="O358" t="str">
            <v>HI</v>
          </cell>
          <cell r="P358" t="str">
            <v>KW</v>
          </cell>
          <cell r="Q358">
            <v>7741</v>
          </cell>
        </row>
        <row r="359">
          <cell r="A359" t="str">
            <v>541449000000000102</v>
          </cell>
          <cell r="O359" t="str">
            <v>LO</v>
          </cell>
          <cell r="P359" t="str">
            <v>KW</v>
          </cell>
          <cell r="Q359">
            <v>4569</v>
          </cell>
        </row>
        <row r="360">
          <cell r="A360" t="str">
            <v>541449000000000102</v>
          </cell>
          <cell r="O360" t="str">
            <v>TH</v>
          </cell>
          <cell r="P360" t="str">
            <v>KRH</v>
          </cell>
          <cell r="Q360">
            <v>15203</v>
          </cell>
        </row>
        <row r="361">
          <cell r="A361" t="str">
            <v>541449000000000102</v>
          </cell>
          <cell r="O361" t="str">
            <v>TH</v>
          </cell>
          <cell r="P361" t="str">
            <v>KRH</v>
          </cell>
          <cell r="Q361">
            <v>580655</v>
          </cell>
        </row>
        <row r="362">
          <cell r="A362" t="str">
            <v>541449030000000581</v>
          </cell>
          <cell r="O362" t="str">
            <v>HI</v>
          </cell>
          <cell r="P362" t="str">
            <v>KWH</v>
          </cell>
          <cell r="Q362">
            <v>417742</v>
          </cell>
        </row>
        <row r="363">
          <cell r="A363" t="str">
            <v>541449030000000581</v>
          </cell>
          <cell r="O363" t="str">
            <v>LO</v>
          </cell>
          <cell r="P363" t="str">
            <v>KWH</v>
          </cell>
          <cell r="Q363">
            <v>460601</v>
          </cell>
        </row>
        <row r="364">
          <cell r="A364" t="str">
            <v>541449030000000581</v>
          </cell>
          <cell r="O364" t="str">
            <v>HI</v>
          </cell>
          <cell r="P364" t="str">
            <v>KW</v>
          </cell>
          <cell r="Q364">
            <v>1720</v>
          </cell>
        </row>
        <row r="365">
          <cell r="A365" t="str">
            <v>541449030000000581</v>
          </cell>
          <cell r="O365" t="str">
            <v>LO</v>
          </cell>
          <cell r="P365" t="str">
            <v>KW</v>
          </cell>
          <cell r="Q365">
            <v>1720</v>
          </cell>
        </row>
        <row r="366">
          <cell r="A366" t="str">
            <v>541449030000000581</v>
          </cell>
          <cell r="O366" t="str">
            <v>TH</v>
          </cell>
          <cell r="P366" t="str">
            <v>KRH</v>
          </cell>
          <cell r="Q366">
            <v>409</v>
          </cell>
        </row>
        <row r="367">
          <cell r="A367" t="str">
            <v>541449030000000581</v>
          </cell>
          <cell r="O367" t="str">
            <v>TH</v>
          </cell>
          <cell r="P367" t="str">
            <v>KRH</v>
          </cell>
          <cell r="Q367">
            <v>438997</v>
          </cell>
        </row>
        <row r="368">
          <cell r="A368" t="str">
            <v>541449010000000262</v>
          </cell>
          <cell r="O368" t="str">
            <v>HI</v>
          </cell>
          <cell r="P368" t="str">
            <v>KWH</v>
          </cell>
          <cell r="Q368">
            <v>671669</v>
          </cell>
        </row>
        <row r="369">
          <cell r="A369" t="str">
            <v>541449010000000262</v>
          </cell>
          <cell r="O369" t="str">
            <v>LO</v>
          </cell>
          <cell r="P369" t="str">
            <v>KWH</v>
          </cell>
          <cell r="Q369">
            <v>713122</v>
          </cell>
        </row>
        <row r="370">
          <cell r="A370" t="str">
            <v>541449010000000262</v>
          </cell>
          <cell r="O370" t="str">
            <v>HI</v>
          </cell>
          <cell r="P370" t="str">
            <v>KW</v>
          </cell>
          <cell r="Q370">
            <v>2612</v>
          </cell>
        </row>
        <row r="371">
          <cell r="A371" t="str">
            <v>541449010000000262</v>
          </cell>
          <cell r="O371" t="str">
            <v>LO</v>
          </cell>
          <cell r="P371" t="str">
            <v>KW</v>
          </cell>
          <cell r="Q371">
            <v>2619</v>
          </cell>
        </row>
        <row r="372">
          <cell r="A372" t="str">
            <v>541449010000000262</v>
          </cell>
          <cell r="O372" t="str">
            <v>TH</v>
          </cell>
          <cell r="P372" t="str">
            <v>KRH</v>
          </cell>
          <cell r="Q372">
            <v>0</v>
          </cell>
        </row>
        <row r="373">
          <cell r="A373" t="str">
            <v>541449010000000262</v>
          </cell>
          <cell r="O373" t="str">
            <v>TH</v>
          </cell>
          <cell r="P373" t="str">
            <v>KRH</v>
          </cell>
          <cell r="Q373">
            <v>587851</v>
          </cell>
        </row>
        <row r="374">
          <cell r="A374" t="str">
            <v>541449010000000255</v>
          </cell>
          <cell r="O374" t="str">
            <v>HI</v>
          </cell>
          <cell r="P374" t="str">
            <v>KWH</v>
          </cell>
          <cell r="Q374">
            <v>824942</v>
          </cell>
        </row>
        <row r="375">
          <cell r="A375" t="str">
            <v>541449010000000255</v>
          </cell>
          <cell r="O375" t="str">
            <v>LO</v>
          </cell>
          <cell r="P375" t="str">
            <v>KWH</v>
          </cell>
          <cell r="Q375">
            <v>630710</v>
          </cell>
        </row>
        <row r="376">
          <cell r="A376" t="str">
            <v>541449010000000255</v>
          </cell>
          <cell r="O376" t="str">
            <v>HI</v>
          </cell>
          <cell r="P376" t="str">
            <v>KW</v>
          </cell>
          <cell r="Q376">
            <v>2955</v>
          </cell>
        </row>
        <row r="377">
          <cell r="A377" t="str">
            <v>541449010000000255</v>
          </cell>
          <cell r="O377" t="str">
            <v>LO</v>
          </cell>
          <cell r="P377" t="str">
            <v>KW</v>
          </cell>
          <cell r="Q377">
            <v>2329</v>
          </cell>
        </row>
        <row r="378">
          <cell r="A378" t="str">
            <v>541449010000000255</v>
          </cell>
          <cell r="O378" t="str">
            <v>TH</v>
          </cell>
          <cell r="P378" t="str">
            <v>KRH</v>
          </cell>
          <cell r="Q378">
            <v>0</v>
          </cell>
        </row>
        <row r="379">
          <cell r="A379" t="str">
            <v>541449010000000255</v>
          </cell>
          <cell r="O379" t="str">
            <v>TH</v>
          </cell>
          <cell r="P379" t="str">
            <v>KRH</v>
          </cell>
          <cell r="Q379">
            <v>627702</v>
          </cell>
        </row>
        <row r="380">
          <cell r="A380" t="str">
            <v>541449010000000149</v>
          </cell>
          <cell r="O380" t="str">
            <v>HI</v>
          </cell>
          <cell r="P380" t="str">
            <v>KWH</v>
          </cell>
          <cell r="Q380">
            <v>695007</v>
          </cell>
        </row>
        <row r="381">
          <cell r="A381" t="str">
            <v>541449010000000149</v>
          </cell>
          <cell r="O381" t="str">
            <v>LO</v>
          </cell>
          <cell r="P381" t="str">
            <v>KWH</v>
          </cell>
          <cell r="Q381">
            <v>644304</v>
          </cell>
        </row>
        <row r="382">
          <cell r="A382" t="str">
            <v>541449010000000149</v>
          </cell>
          <cell r="O382" t="str">
            <v>HI</v>
          </cell>
          <cell r="P382" t="str">
            <v>KW</v>
          </cell>
          <cell r="Q382">
            <v>2259</v>
          </cell>
        </row>
        <row r="383">
          <cell r="A383" t="str">
            <v>541449010000000149</v>
          </cell>
          <cell r="O383" t="str">
            <v>LO</v>
          </cell>
          <cell r="P383" t="str">
            <v>KW</v>
          </cell>
          <cell r="Q383">
            <v>2208</v>
          </cell>
        </row>
        <row r="384">
          <cell r="A384" t="str">
            <v>541449010000000149</v>
          </cell>
          <cell r="O384" t="str">
            <v>TH</v>
          </cell>
          <cell r="P384" t="str">
            <v>KRH</v>
          </cell>
          <cell r="Q384">
            <v>0</v>
          </cell>
        </row>
        <row r="385">
          <cell r="A385" t="str">
            <v>541449010000000149</v>
          </cell>
          <cell r="O385" t="str">
            <v>TH</v>
          </cell>
          <cell r="P385" t="str">
            <v>KRH</v>
          </cell>
          <cell r="Q385">
            <v>505814</v>
          </cell>
        </row>
        <row r="386">
          <cell r="A386" t="str">
            <v>541449010000000286</v>
          </cell>
          <cell r="O386" t="str">
            <v>HI</v>
          </cell>
          <cell r="P386" t="str">
            <v>KWH</v>
          </cell>
          <cell r="Q386">
            <v>897510</v>
          </cell>
        </row>
        <row r="387">
          <cell r="A387" t="str">
            <v>541449010000000286</v>
          </cell>
          <cell r="O387" t="str">
            <v>LO</v>
          </cell>
          <cell r="P387" t="str">
            <v>KWH</v>
          </cell>
          <cell r="Q387">
            <v>923815</v>
          </cell>
        </row>
        <row r="388">
          <cell r="A388" t="str">
            <v>541449010000000286</v>
          </cell>
          <cell r="O388" t="str">
            <v>HI</v>
          </cell>
          <cell r="P388" t="str">
            <v>KW</v>
          </cell>
          <cell r="Q388">
            <v>2922</v>
          </cell>
        </row>
        <row r="389">
          <cell r="A389" t="str">
            <v>541449010000000286</v>
          </cell>
          <cell r="O389" t="str">
            <v>LO</v>
          </cell>
          <cell r="P389" t="str">
            <v>KW</v>
          </cell>
          <cell r="Q389">
            <v>2772</v>
          </cell>
        </row>
        <row r="390">
          <cell r="A390" t="str">
            <v>541449010000000286</v>
          </cell>
          <cell r="O390" t="str">
            <v>TH</v>
          </cell>
          <cell r="P390" t="str">
            <v>KRH</v>
          </cell>
          <cell r="Q390">
            <v>0</v>
          </cell>
        </row>
        <row r="391">
          <cell r="A391" t="str">
            <v>541449010000000286</v>
          </cell>
          <cell r="O391" t="str">
            <v>TH</v>
          </cell>
          <cell r="P391" t="str">
            <v>KRH</v>
          </cell>
          <cell r="Q391">
            <v>688986</v>
          </cell>
        </row>
        <row r="392">
          <cell r="A392" t="str">
            <v>541449010000000354</v>
          </cell>
          <cell r="O392" t="str">
            <v>HI</v>
          </cell>
          <cell r="P392" t="str">
            <v>KWH</v>
          </cell>
          <cell r="Q392">
            <v>97826</v>
          </cell>
        </row>
        <row r="393">
          <cell r="A393" t="str">
            <v>541449010000000354</v>
          </cell>
          <cell r="O393" t="str">
            <v>LO</v>
          </cell>
          <cell r="P393" t="str">
            <v>KWH</v>
          </cell>
          <cell r="Q393">
            <v>200361</v>
          </cell>
        </row>
        <row r="394">
          <cell r="A394" t="str">
            <v>541449010000000354</v>
          </cell>
          <cell r="O394" t="str">
            <v>HI</v>
          </cell>
          <cell r="P394" t="str">
            <v>KW</v>
          </cell>
          <cell r="Q394">
            <v>1150</v>
          </cell>
        </row>
        <row r="395">
          <cell r="A395" t="str">
            <v>541449010000000354</v>
          </cell>
          <cell r="O395" t="str">
            <v>LO</v>
          </cell>
          <cell r="P395" t="str">
            <v>KW</v>
          </cell>
          <cell r="Q395">
            <v>925</v>
          </cell>
        </row>
        <row r="396">
          <cell r="A396" t="str">
            <v>541449010000000354</v>
          </cell>
          <cell r="O396" t="str">
            <v>TH</v>
          </cell>
          <cell r="P396" t="str">
            <v>KRH</v>
          </cell>
          <cell r="Q396">
            <v>11727</v>
          </cell>
        </row>
        <row r="397">
          <cell r="A397" t="str">
            <v>541449010000000354</v>
          </cell>
          <cell r="O397" t="str">
            <v>TH</v>
          </cell>
          <cell r="P397" t="str">
            <v>KRH</v>
          </cell>
          <cell r="Q397">
            <v>102836</v>
          </cell>
        </row>
      </sheetData>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sheetData>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CEMBRE 2009"/>
      <sheetName val="2010"/>
      <sheetName val="JANVIER 2010"/>
      <sheetName val="FEVRIER 2010"/>
      <sheetName val="MARS 2010"/>
      <sheetName val="AVRIL 2010"/>
      <sheetName val="MAI 2010"/>
      <sheetName val="JUIN 2010"/>
      <sheetName val="JUILLET 2010"/>
      <sheetName val="AOUT 2010"/>
      <sheetName val="SEPTEMBRE 2010"/>
      <sheetName val="OCTOBRE 2010"/>
      <sheetName val="NOVEMBRE 2010"/>
      <sheetName val="DECEMBRE 2010"/>
      <sheetName val="Solde HS.DC par mois"/>
      <sheetName val="HEURES PRESTEES CUMULEES JANV 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DE GARDE"/>
      <sheetName val="ETAPES DU CONTRÔLE"/>
      <sheetName val="DATES CLES"/>
      <sheetName val="PROGRAMME DE CONTROLE"/>
      <sheetName val="CONFORMITE"/>
      <sheetName val="EXHAUSTIVITE"/>
      <sheetName val="VOLUME"/>
      <sheetName val="Volumes"/>
      <sheetName val="Tab_Volume elec"/>
      <sheetName val="Tab_Volume gaz"/>
      <sheetName val="ENVELOPPE BUDGETAIRE"/>
      <sheetName val="TAB_ENV BUDG"/>
      <sheetName val="TARIFS PERIODIQUES"/>
      <sheetName val="TARIFS NON PERIODIQUES"/>
      <sheetName val="BILAN ET RESULTATS"/>
      <sheetName val="Comptabilisation SR"/>
      <sheetName val="PmPs"/>
      <sheetName val="CR PAR SECTEUR"/>
      <sheetName val="Tab_S"/>
      <sheetName val="Evolution S"/>
      <sheetName val="ACTIFS REGULES"/>
      <sheetName val="Evolution AR"/>
      <sheetName val="Evolution AR global"/>
      <sheetName val="Investissements"/>
      <sheetName val="Tab_RAB"/>
      <sheetName val="Invest.hors réseau"/>
      <sheetName val="MARGE EQUITABLE"/>
      <sheetName val="REMCI"/>
      <sheetName val="COUTS GERABLES"/>
      <sheetName val="Couts gérables"/>
      <sheetName val="Projets IT"/>
      <sheetName val="Plafond CG"/>
      <sheetName val="COUTS NON GERABLES"/>
      <sheetName val="CNG ELEC"/>
      <sheetName val="CNG GAZ"/>
      <sheetName val="CNG ORES"/>
      <sheetName val="Pertes"/>
      <sheetName val="Provisions "/>
      <sheetName val="Charges financières"/>
      <sheetName val="OSP"/>
      <sheetName val="Tab_OSP ELEC"/>
      <sheetName val="ACOMPTE REGULATOIRE"/>
      <sheetName val="Tab_Soldes"/>
      <sheetName val="Soldes "/>
      <sheetName val="SURCHARGES ET PRELEVEMENTS"/>
      <sheetName val="Red.voirie"/>
      <sheetName val="TARIF TRANSPORT"/>
      <sheetName val="Conversion tarifs transport"/>
      <sheetName val="RAPPORT INTERNE"/>
    </sheetNames>
    <sheetDataSet>
      <sheetData sheetId="0" refreshError="1"/>
      <sheetData sheetId="1">
        <row r="36">
          <cell r="D36" t="str">
            <v xml:space="preserve">Contrôle des coûts non gérables  </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 val="D"/>
      <sheetName val="F"/>
      <sheetName val="Description Prix"/>
      <sheetName val="Synthèse Elec"/>
      <sheetName val="Synthèse Gaz"/>
      <sheetName val="Lotissements"/>
      <sheetName val="Lotissements Gaz"/>
      <sheetName val="Immeubles"/>
      <sheetName val="Suivi"/>
      <sheetName val="Prix moyens budgétaires ELEC"/>
      <sheetName val="Prix moyens budgétaires GAZ "/>
      <sheetName val="Prix moyens tranchées"/>
      <sheetName val="Tranchées 2005"/>
      <sheetName val="Aménagement tranchées"/>
      <sheetName val="Raccordements"/>
      <sheetName val="K"/>
      <sheetName val="Current"/>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row r="1">
          <cell r="B1" t="str">
            <v xml:space="preserve"> </v>
          </cell>
        </row>
      </sheetData>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row r="1">
          <cell r="A1" t="str">
            <v>FORFAITS APPLICABLES AUX RACCORDEMENTS DE LOTISSEMENT</v>
          </cell>
        </row>
      </sheetData>
      <sheetData sheetId="5" refreshError="1">
        <row r="3">
          <cell r="A3" t="str">
            <v>FORFAITS APPLICABLES AUX RACCORDEMENTS DE LOTISSEMENT</v>
          </cell>
        </row>
      </sheetData>
      <sheetData sheetId="6" refreshError="1">
        <row r="2">
          <cell r="A2" t="str">
            <v>Données urbanistiques</v>
          </cell>
        </row>
      </sheetData>
      <sheetData sheetId="7" refreshError="1">
        <row r="2">
          <cell r="A2" t="str">
            <v>Données urbanistiques</v>
          </cell>
        </row>
      </sheetData>
      <sheetData sheetId="8" refreshError="1">
        <row r="1">
          <cell r="G1">
            <v>50</v>
          </cell>
        </row>
      </sheetData>
      <sheetData sheetId="9" refreshError="1">
        <row r="1">
          <cell r="E1">
            <v>2008</v>
          </cell>
        </row>
      </sheetData>
      <sheetData sheetId="10" refreshError="1">
        <row r="1">
          <cell r="D1" t="str">
            <v>PRIX MOYENS ELECTRICITE BUDGET 2010 - (Base budget 2010-2012)</v>
          </cell>
        </row>
      </sheetData>
      <sheetData sheetId="11" refreshError="1">
        <row r="1">
          <cell r="A1" t="str">
            <v>PRIX MOYENS GAZ BUDGET 2010 - (Base budget 2010-2012)</v>
          </cell>
        </row>
      </sheetData>
      <sheetData sheetId="12" refreshError="1">
        <row r="2">
          <cell r="B2" t="str">
            <v>PS</v>
          </cell>
        </row>
      </sheetData>
      <sheetData sheetId="13" refreshError="1">
        <row r="1">
          <cell r="A1" t="str">
            <v>N°</v>
          </cell>
        </row>
      </sheetData>
      <sheetData sheetId="14" refreshError="1">
        <row r="1">
          <cell r="A1" t="str">
            <v>Prix construction pour les articles services ES107 et ES117 (aménagement tranchée pose simple et aménagement tranchée pose multiple)</v>
          </cell>
        </row>
      </sheetData>
      <sheetData sheetId="15" refreshError="1">
        <row r="1">
          <cell r="A1" t="str">
            <v xml:space="preserve">Tarif Raccordement Electricité Basse Tension (&gt; 100 A ) sur cabine de distribution (&lt;1 kV) (TRANS BT) </v>
          </cell>
        </row>
      </sheetData>
      <sheetData sheetId="16" refreshError="1">
        <row r="1">
          <cell r="F1" t="str">
            <v>E.D.L. - INTERMOSANE- BUDGET INTERCOMMUNALE PROPRIETAIRTE ELECTRICITE DU SECTEUR D'MALMEDY POUR L'ANNEE 1997( x 1000 BEF )</v>
          </cell>
        </row>
      </sheetData>
      <sheetData sheetId="1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s"/>
      <sheetName val="RaccMT"/>
      <sheetName val="RaccBT"/>
      <sheetName val="C&amp;R"/>
      <sheetName val="PC"/>
      <sheetName val="PR"/>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a"/>
      <sheetName val="T18b"/>
      <sheetName val="T19"/>
      <sheetName val="T20"/>
      <sheetName val="T21"/>
      <sheetName val="T22"/>
      <sheetName val="T23"/>
      <sheetName val="T24"/>
      <sheetName val="T25"/>
      <sheetName val="T26"/>
      <sheetName val="T27"/>
      <sheetName val="T28"/>
      <sheetName val="T29"/>
      <sheetName val="T30"/>
      <sheetName val="T31"/>
      <sheetName val="Rens_compl"/>
      <sheetName val="Clés"/>
      <sheetName val="Bilan"/>
      <sheetName val="CI"/>
      <sheetName val="Origine"/>
      <sheetName val="Anc.Tarif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sheetData sheetId="40" refreshError="1"/>
      <sheetData sheetId="41" refreshError="1"/>
      <sheetData sheetId="42" refreshError="1"/>
      <sheetData sheetId="4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Coûts"/>
      <sheetName val="Bilan"/>
      <sheetName val="Résultat"/>
      <sheetName val="Investissements"/>
      <sheetName val="Produits"/>
      <sheetName val="Bilan compta"/>
      <sheetName val="Tableau magique"/>
      <sheetName val="Page de garde"/>
      <sheetName val="CONTENU"/>
      <sheetName val="Données de base"/>
      <sheetName val="Tableau 1"/>
      <sheetName val="Tableau 2"/>
      <sheetName val="Tableau 3"/>
      <sheetName val="Tableau 4"/>
      <sheetName val="Tableau 5"/>
      <sheetName val="Tableau 6"/>
      <sheetName val="Tableau 7"/>
      <sheetName val="Tableau 8A"/>
      <sheetName val="Tableau 8B"/>
      <sheetName val="Tableau 8C"/>
      <sheetName val="Tableau 8D"/>
      <sheetName val="Tableau 8E"/>
      <sheetName val="Tableau 8F"/>
      <sheetName val="Tableau 8G"/>
      <sheetName val="Tableau 8H"/>
      <sheetName val="Tableau 8I"/>
      <sheetName val="Tableau 8J"/>
      <sheetName val="Tableau 8K"/>
      <sheetName val="Tableau 8L"/>
      <sheetName val="Tableau 8M"/>
      <sheetName val="Tableau 8N"/>
      <sheetName val="Tableau 8O"/>
      <sheetName val="Tableau 9"/>
      <sheetName val="Tableau 10"/>
      <sheetName val="Tableau 11"/>
      <sheetName val="Tableau 12"/>
      <sheetName val="Tableau 13"/>
      <sheetName val="Tableau 14"/>
      <sheetName val="Tableau 15"/>
      <sheetName val="Tableau 16A"/>
      <sheetName val="Tableau 16B"/>
      <sheetName val="BExRepositorySheet"/>
      <sheetName val="Tableau 17"/>
      <sheetName val="Tableau 18"/>
      <sheetName val="Tableau 19"/>
      <sheetName val="Tableau 20A"/>
      <sheetName val="Tableau 20B"/>
      <sheetName val="Tableau 21"/>
      <sheetName val="Tableau 22"/>
      <sheetName val="Tableau 23"/>
      <sheetName val="Tableau 24"/>
      <sheetName val="Tableau 25"/>
      <sheetName val="Tableau 26"/>
      <sheetName val="Tableau 27"/>
      <sheetName val="Tableau 28"/>
      <sheetName val="Tableau 29"/>
      <sheetName val="Tableau 30"/>
      <sheetName val="Tableau 31"/>
      <sheetName val="Tableau 32"/>
      <sheetName val="Tableau 33"/>
      <sheetName val="Tableau 34"/>
      <sheetName val="Tableau 35"/>
    </sheetNames>
    <sheetDataSet>
      <sheetData sheetId="0" refreshError="1"/>
      <sheetData sheetId="1" refreshError="1"/>
      <sheetData sheetId="2" refreshError="1"/>
      <sheetData sheetId="3" refreshError="1">
        <row r="1">
          <cell r="CA1" t="str">
            <v>Nbre</v>
          </cell>
          <cell r="CB1" t="str">
            <v>Texte</v>
          </cell>
          <cell r="CC1" t="str">
            <v>Dénomination nouvelle</v>
          </cell>
          <cell r="CD1" t="str">
            <v>Dénomination statutaire</v>
          </cell>
          <cell r="CE1" t="str">
            <v>Dénomination ancienne</v>
          </cell>
          <cell r="CF1" t="str">
            <v>Dénomination CREG</v>
          </cell>
        </row>
        <row r="2">
          <cell r="CA2">
            <v>2300</v>
          </cell>
          <cell r="CB2" t="str">
            <v>2300</v>
          </cell>
          <cell r="CC2" t="str">
            <v>ORES (Namur)</v>
          </cell>
          <cell r="CD2" t="str">
            <v>Secteur A</v>
          </cell>
          <cell r="CE2" t="str">
            <v>IDEG</v>
          </cell>
          <cell r="CF2" t="str">
            <v>ORES (Ex-IDEG)</v>
          </cell>
        </row>
        <row r="3">
          <cell r="CA3">
            <v>2304</v>
          </cell>
          <cell r="CB3" t="str">
            <v>2304</v>
          </cell>
          <cell r="CC3" t="str">
            <v>ORES (Namur)</v>
          </cell>
          <cell r="CD3" t="str">
            <v>Secteur A</v>
          </cell>
          <cell r="CE3" t="str">
            <v>IDEG</v>
          </cell>
          <cell r="CF3" t="str">
            <v>ORES (Ex-IDEG)</v>
          </cell>
        </row>
        <row r="4">
          <cell r="CA4">
            <v>2305</v>
          </cell>
          <cell r="CB4" t="str">
            <v>2305</v>
          </cell>
          <cell r="CC4" t="str">
            <v>ORES (Namur)</v>
          </cell>
          <cell r="CD4" t="str">
            <v>Secteur A</v>
          </cell>
          <cell r="CE4" t="str">
            <v>IDEG</v>
          </cell>
          <cell r="CF4" t="str">
            <v>ORES (Ex-IDEG)</v>
          </cell>
        </row>
        <row r="5">
          <cell r="CA5">
            <v>2500</v>
          </cell>
          <cell r="CB5" t="str">
            <v>2500</v>
          </cell>
          <cell r="CC5" t="str">
            <v>ORES (Hainaut Électricité)</v>
          </cell>
          <cell r="CD5" t="str">
            <v>Secteur B</v>
          </cell>
          <cell r="CE5" t="str">
            <v>IEH</v>
          </cell>
          <cell r="CF5" t="str">
            <v>ORES (Ex-IEH)</v>
          </cell>
        </row>
        <row r="6">
          <cell r="CA6">
            <v>2505</v>
          </cell>
          <cell r="CB6" t="str">
            <v>2505</v>
          </cell>
          <cell r="CC6" t="str">
            <v>ORES (Hainaut Électricité)</v>
          </cell>
          <cell r="CD6" t="str">
            <v>Secteur B</v>
          </cell>
          <cell r="CE6" t="str">
            <v>IEH</v>
          </cell>
          <cell r="CF6" t="str">
            <v>ORES (Ex-IEH)</v>
          </cell>
        </row>
        <row r="7">
          <cell r="CA7">
            <v>2702</v>
          </cell>
          <cell r="CB7" t="str">
            <v>2702</v>
          </cell>
          <cell r="CC7" t="str">
            <v>ORES (Hainaut Électricité)</v>
          </cell>
          <cell r="CD7" t="str">
            <v>Secteur B</v>
          </cell>
          <cell r="CE7" t="str">
            <v>IEH</v>
          </cell>
          <cell r="CF7" t="str">
            <v>ORES (Ex-IEH)</v>
          </cell>
        </row>
        <row r="8">
          <cell r="CA8">
            <v>2704</v>
          </cell>
          <cell r="CB8" t="str">
            <v>2704</v>
          </cell>
          <cell r="CC8" t="str">
            <v>ORES (Hainaut Gaz)</v>
          </cell>
          <cell r="CD8" t="str">
            <v>Secteur C</v>
          </cell>
          <cell r="CE8" t="str">
            <v>IGH</v>
          </cell>
          <cell r="CF8" t="str">
            <v>ORES (Ex-IGH)</v>
          </cell>
        </row>
        <row r="9">
          <cell r="CA9">
            <v>2707</v>
          </cell>
          <cell r="CB9" t="str">
            <v>2707</v>
          </cell>
          <cell r="CC9" t="str">
            <v>ORES (Hainaut Électricité)</v>
          </cell>
          <cell r="CD9" t="str">
            <v>Secteur B</v>
          </cell>
          <cell r="CE9" t="str">
            <v>IEH</v>
          </cell>
          <cell r="CF9" t="str">
            <v>ORES (Ex-IEH)</v>
          </cell>
        </row>
        <row r="10">
          <cell r="CA10">
            <v>2709</v>
          </cell>
          <cell r="CB10" t="str">
            <v>2709</v>
          </cell>
          <cell r="CC10" t="str">
            <v>ORES (Hainaut Gaz)</v>
          </cell>
          <cell r="CD10" t="str">
            <v>Secteur C</v>
          </cell>
          <cell r="CE10" t="str">
            <v>IGH</v>
          </cell>
          <cell r="CF10" t="str">
            <v>ORES (Ex-IGH)</v>
          </cell>
        </row>
        <row r="11">
          <cell r="CA11">
            <v>2800</v>
          </cell>
          <cell r="CB11" t="str">
            <v>2800</v>
          </cell>
          <cell r="CC11" t="str">
            <v>ORES (Hainaut Gaz)</v>
          </cell>
          <cell r="CD11" t="str">
            <v>Secteur C</v>
          </cell>
          <cell r="CE11" t="str">
            <v>IGH</v>
          </cell>
          <cell r="CF11" t="str">
            <v>ORES (Ex-IGH)</v>
          </cell>
        </row>
        <row r="12">
          <cell r="CA12">
            <v>2805</v>
          </cell>
          <cell r="CB12" t="str">
            <v>2805</v>
          </cell>
          <cell r="CC12" t="str">
            <v>ORES (Hainaut Gaz)</v>
          </cell>
          <cell r="CD12" t="str">
            <v>Secteur C</v>
          </cell>
          <cell r="CE12" t="str">
            <v>IGH</v>
          </cell>
          <cell r="CF12" t="str">
            <v>ORES (Ex-IGH)</v>
          </cell>
        </row>
        <row r="13">
          <cell r="CA13">
            <v>3500</v>
          </cell>
          <cell r="CB13" t="str">
            <v>3500</v>
          </cell>
          <cell r="CC13" t="str">
            <v>ORES (Est)</v>
          </cell>
          <cell r="CD13" t="str">
            <v>Secteur D</v>
          </cell>
          <cell r="CE13" t="str">
            <v>INTEREST</v>
          </cell>
          <cell r="CF13" t="str">
            <v>ORES (Ex-INTEREST)</v>
          </cell>
        </row>
        <row r="14">
          <cell r="CA14">
            <v>3505</v>
          </cell>
          <cell r="CB14" t="str">
            <v>3505</v>
          </cell>
          <cell r="CC14" t="str">
            <v>ORES (Est)</v>
          </cell>
          <cell r="CD14" t="str">
            <v>Secteur D</v>
          </cell>
          <cell r="CE14" t="str">
            <v>INTEREST</v>
          </cell>
          <cell r="CF14" t="str">
            <v>ORES (Ex-INTEREST)</v>
          </cell>
        </row>
        <row r="15">
          <cell r="CA15">
            <v>3900</v>
          </cell>
          <cell r="CB15" t="str">
            <v>3900</v>
          </cell>
          <cell r="CC15" t="str">
            <v>ORES (Luxembourg)</v>
          </cell>
          <cell r="CD15" t="str">
            <v>Secteur E</v>
          </cell>
          <cell r="CE15" t="str">
            <v>INTERLUX</v>
          </cell>
          <cell r="CF15" t="str">
            <v>ORES (Ex-INTERLUX)</v>
          </cell>
        </row>
        <row r="16">
          <cell r="CA16">
            <v>3904</v>
          </cell>
          <cell r="CB16" t="str">
            <v>3904</v>
          </cell>
          <cell r="CC16" t="str">
            <v>ORES (Luxembourg)</v>
          </cell>
          <cell r="CD16" t="str">
            <v>Secteur E</v>
          </cell>
          <cell r="CE16" t="str">
            <v>INTERLUX</v>
          </cell>
          <cell r="CF16" t="str">
            <v>ORES (Ex-INTERLUX)</v>
          </cell>
        </row>
        <row r="17">
          <cell r="CA17">
            <v>3905</v>
          </cell>
          <cell r="CB17" t="str">
            <v>3905</v>
          </cell>
          <cell r="CC17" t="str">
            <v>ORES (Luxembourg)</v>
          </cell>
          <cell r="CD17" t="str">
            <v>Secteur E</v>
          </cell>
          <cell r="CE17" t="str">
            <v>INTERLUX</v>
          </cell>
          <cell r="CF17" t="str">
            <v>ORES (Ex-INTERLUX)</v>
          </cell>
        </row>
        <row r="18">
          <cell r="CA18">
            <v>4001</v>
          </cell>
          <cell r="CB18" t="str">
            <v>4001</v>
          </cell>
          <cell r="CC18" t="str">
            <v>TECTEO (Liège)</v>
          </cell>
          <cell r="CD18" t="str">
            <v>Secteur F</v>
          </cell>
          <cell r="CE18" t="str">
            <v>INTERMOSANE</v>
          </cell>
          <cell r="CF18" t="str">
            <v>ORES (Ex-INTERMOSANE)</v>
          </cell>
        </row>
        <row r="19">
          <cell r="CA19">
            <v>4002</v>
          </cell>
          <cell r="CB19" t="str">
            <v>4002</v>
          </cell>
          <cell r="CC19" t="str">
            <v>ORES (Verviers)</v>
          </cell>
          <cell r="CD19" t="str">
            <v>Secteur F</v>
          </cell>
          <cell r="CE19" t="str">
            <v>INTERMOSANE</v>
          </cell>
          <cell r="CF19" t="str">
            <v>ORES (Ex-INTERMOSANE)</v>
          </cell>
        </row>
        <row r="20">
          <cell r="CA20">
            <v>4004</v>
          </cell>
          <cell r="CB20" t="str">
            <v>4004</v>
          </cell>
          <cell r="CC20" t="str">
            <v>ORES (Verviers)</v>
          </cell>
          <cell r="CD20" t="str">
            <v>Secteur F</v>
          </cell>
          <cell r="CE20" t="str">
            <v>INTERMOSANE</v>
          </cell>
          <cell r="CF20" t="str">
            <v>ORES (Ex-INTERMOSANE)</v>
          </cell>
        </row>
        <row r="21">
          <cell r="CA21">
            <v>4005</v>
          </cell>
          <cell r="CB21" t="str">
            <v>4005</v>
          </cell>
          <cell r="CC21" t="str">
            <v>TECTEO (Liège)</v>
          </cell>
          <cell r="CD21" t="str">
            <v>Secteur F</v>
          </cell>
          <cell r="CE21" t="str">
            <v>INTERMOSANE</v>
          </cell>
          <cell r="CF21" t="str">
            <v>ORES (Ex-INTERMOSANE)</v>
          </cell>
        </row>
        <row r="22">
          <cell r="CA22">
            <v>4006</v>
          </cell>
          <cell r="CB22" t="str">
            <v>4006</v>
          </cell>
          <cell r="CC22" t="str">
            <v>ORES (Verviers)</v>
          </cell>
          <cell r="CD22" t="str">
            <v>Secteur F</v>
          </cell>
          <cell r="CE22" t="str">
            <v>INTERMOSANE</v>
          </cell>
          <cell r="CF22" t="str">
            <v>ORES (Ex-INTERMOSANE)</v>
          </cell>
        </row>
        <row r="23">
          <cell r="CA23">
            <v>4600</v>
          </cell>
          <cell r="CB23" t="str">
            <v>4600</v>
          </cell>
          <cell r="CC23" t="str">
            <v>ORES (Brabant wallon)</v>
          </cell>
          <cell r="CD23" t="str">
            <v>Secteur G</v>
          </cell>
          <cell r="CE23" t="str">
            <v>SEDILEC</v>
          </cell>
          <cell r="CF23" t="str">
            <v>ORES (Ex-SEDILEC)</v>
          </cell>
        </row>
        <row r="24">
          <cell r="CA24">
            <v>4604</v>
          </cell>
          <cell r="CB24" t="str">
            <v>4604</v>
          </cell>
          <cell r="CC24" t="str">
            <v>ORES (Brabant wallon)</v>
          </cell>
          <cell r="CD24" t="str">
            <v>Secteur G</v>
          </cell>
          <cell r="CE24" t="str">
            <v>SEDILEC</v>
          </cell>
          <cell r="CF24" t="str">
            <v>ORES (Ex-SEDILEC)</v>
          </cell>
        </row>
        <row r="25">
          <cell r="CA25">
            <v>4605</v>
          </cell>
          <cell r="CB25" t="str">
            <v>4605</v>
          </cell>
          <cell r="CC25" t="str">
            <v>ORES (Brabant wallon)</v>
          </cell>
          <cell r="CD25" t="str">
            <v>Secteur G</v>
          </cell>
          <cell r="CE25" t="str">
            <v>SEDILEC</v>
          </cell>
          <cell r="CF25" t="str">
            <v>ORES (Ex-SEDILEC)</v>
          </cell>
        </row>
        <row r="26">
          <cell r="CA26">
            <v>4900</v>
          </cell>
          <cell r="CB26" t="str">
            <v>4900</v>
          </cell>
          <cell r="CC26" t="str">
            <v>ORES (Mouscron)</v>
          </cell>
          <cell r="CD26" t="str">
            <v>Secteur H</v>
          </cell>
          <cell r="CE26" t="str">
            <v>SIMOGEL</v>
          </cell>
          <cell r="CF26" t="str">
            <v>ORES (Ex-SIMOGEL)</v>
          </cell>
        </row>
        <row r="27">
          <cell r="CA27">
            <v>4904</v>
          </cell>
          <cell r="CB27" t="str">
            <v>4904</v>
          </cell>
          <cell r="CC27" t="str">
            <v>ORES (Mouscron)</v>
          </cell>
          <cell r="CD27" t="str">
            <v>Secteur H</v>
          </cell>
          <cell r="CE27" t="str">
            <v>SIMOGEL</v>
          </cell>
          <cell r="CF27" t="str">
            <v>ORES (Ex-SIMOGEL)</v>
          </cell>
        </row>
        <row r="28">
          <cell r="CA28">
            <v>4905</v>
          </cell>
          <cell r="CB28" t="str">
            <v>4905</v>
          </cell>
          <cell r="CC28" t="str">
            <v>ORES (Mouscron)</v>
          </cell>
          <cell r="CD28" t="str">
            <v>Secteur H</v>
          </cell>
          <cell r="CE28" t="str">
            <v>SIMOGEL</v>
          </cell>
          <cell r="CF28" t="str">
            <v>ORES (Ex-SIMOGEL)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ossary"/>
      <sheetName val="Content"/>
      <sheetName val="--&gt; Input"/>
      <sheetName val="A - Hypotheses"/>
      <sheetName val="B - Traffic &amp; Rev."/>
      <sheetName val="C - Interdep."/>
      <sheetName val="D - Indicators"/>
      <sheetName val="E - Invest."/>
      <sheetName val="--&gt; Calculation"/>
      <sheetName val="F - Revenues"/>
      <sheetName val="G - Calc. Indicators"/>
      <sheetName val="H - Costs"/>
      <sheetName val="--&gt; Output"/>
      <sheetName val="I - P&amp;L final"/>
      <sheetName val="J - Reference P&amp;L "/>
    </sheetNames>
    <sheetDataSet>
      <sheetData sheetId="0">
        <row r="7">
          <cell r="E7" t="str">
            <v>Modéré</v>
          </cell>
          <cell r="H7" t="str">
            <v>Paris-Bruxelles</v>
          </cell>
        </row>
        <row r="8">
          <cell r="E8" t="str">
            <v>Intense</v>
          </cell>
          <cell r="H8" t="str">
            <v>Dutch Route</v>
          </cell>
        </row>
        <row r="9">
          <cell r="H9" t="str">
            <v>German Route</v>
          </cell>
        </row>
        <row r="10">
          <cell r="H10">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99">
          <cell r="I199">
            <v>33.119999999999997</v>
          </cell>
        </row>
        <row r="201">
          <cell r="I201">
            <v>21.095700000000001</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CD préc."/>
      <sheetName val="INV CD"/>
      <sheetName val="INV delta ME"/>
      <sheetName val="INV Total"/>
      <sheetName val="IZT"/>
      <sheetName val="INV détails"/>
      <sheetName val="FPE-synthèse"/>
      <sheetName val="FPE détails"/>
      <sheetName val="Exp delta"/>
      <sheetName val="EXP détails"/>
      <sheetName val="ClotEXP"/>
    </sheetNames>
    <sheetDataSet>
      <sheetData sheetId="0" refreshError="1"/>
      <sheetData sheetId="1" refreshError="1"/>
      <sheetData sheetId="2" refreshError="1"/>
      <sheetData sheetId="3" refreshError="1"/>
      <sheetData sheetId="4" refreshError="1"/>
      <sheetData sheetId="5" refreshError="1">
        <row r="8">
          <cell r="D8">
            <v>950215</v>
          </cell>
        </row>
        <row r="11">
          <cell r="D11">
            <v>950152</v>
          </cell>
        </row>
        <row r="12">
          <cell r="D12">
            <v>950150</v>
          </cell>
        </row>
        <row r="15">
          <cell r="D15">
            <v>950161</v>
          </cell>
        </row>
        <row r="16">
          <cell r="D16">
            <v>950163</v>
          </cell>
        </row>
        <row r="21">
          <cell r="D21">
            <v>950181</v>
          </cell>
        </row>
      </sheetData>
      <sheetData sheetId="6" refreshError="1"/>
      <sheetData sheetId="7" refreshError="1"/>
      <sheetData sheetId="8" refreshError="1"/>
      <sheetData sheetId="9" refreshError="1"/>
      <sheetData sheetId="1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 orders"/>
    </sheetNames>
    <sheetDataSet>
      <sheetData sheetId="0" refreshError="1">
        <row r="3">
          <cell r="D3" t="str">
            <v>DG / DIRECTION GENERALE</v>
          </cell>
        </row>
        <row r="4">
          <cell r="B4" t="str">
            <v>A01</v>
          </cell>
          <cell r="C4" t="str">
            <v>420</v>
          </cell>
          <cell r="D4" t="str">
            <v>XA010XM42001</v>
          </cell>
          <cell r="E4" t="str">
            <v>SGA-Fournitures de bureau (via EBL)</v>
          </cell>
          <cell r="G4">
            <v>1000</v>
          </cell>
          <cell r="H4" t="str">
            <v>R0XM</v>
          </cell>
          <cell r="I4" t="str">
            <v>CE.A01MXMGEACGZN0XM420</v>
          </cell>
          <cell r="J4">
            <v>35</v>
          </cell>
        </row>
        <row r="5">
          <cell r="B5" t="str">
            <v>A01</v>
          </cell>
          <cell r="C5" t="str">
            <v>420</v>
          </cell>
          <cell r="D5" t="str">
            <v>XA010XM42002</v>
          </cell>
          <cell r="E5" t="str">
            <v>SGA-Téléphonie Belgacom (via EBL)</v>
          </cell>
          <cell r="G5">
            <v>1000</v>
          </cell>
          <cell r="H5" t="str">
            <v>R0XM</v>
          </cell>
          <cell r="I5" t="str">
            <v>CE.A01MXMGEACGZN0XM420</v>
          </cell>
          <cell r="J5">
            <v>33</v>
          </cell>
        </row>
        <row r="6">
          <cell r="B6" t="str">
            <v>A01</v>
          </cell>
          <cell r="C6" t="str">
            <v>420</v>
          </cell>
          <cell r="D6" t="str">
            <v>XA010XM42003</v>
          </cell>
          <cell r="E6" t="str">
            <v>SGA-Assistance de Sibelga (via EBL)</v>
          </cell>
          <cell r="G6">
            <v>1000</v>
          </cell>
          <cell r="H6" t="str">
            <v>R0XM</v>
          </cell>
          <cell r="I6" t="str">
            <v>CE.A01MXMGEACGZN0XM420</v>
          </cell>
          <cell r="J6">
            <v>35</v>
          </cell>
        </row>
        <row r="7">
          <cell r="B7" t="str">
            <v>A01</v>
          </cell>
          <cell r="C7" t="str">
            <v>420</v>
          </cell>
          <cell r="D7" t="str">
            <v>XA010XM420ZA</v>
          </cell>
          <cell r="E7" t="str">
            <v>SGA-Assistance pour BNO</v>
          </cell>
          <cell r="G7">
            <v>3000</v>
          </cell>
          <cell r="H7" t="str">
            <v>R0XM</v>
          </cell>
          <cell r="I7" t="str">
            <v>CE.A01MXMGEACGZR0XM420</v>
          </cell>
          <cell r="J7">
            <v>23</v>
          </cell>
        </row>
        <row r="8">
          <cell r="B8" t="str">
            <v>A01</v>
          </cell>
          <cell r="C8" t="str">
            <v>420</v>
          </cell>
          <cell r="D8" t="str">
            <v>XA010XM420Z0</v>
          </cell>
          <cell r="E8" t="str">
            <v>SGA/DG-Frais de fonctionnement</v>
          </cell>
          <cell r="G8">
            <v>3000</v>
          </cell>
          <cell r="H8" t="str">
            <v>R0XM</v>
          </cell>
          <cell r="I8" t="str">
            <v>CE.A01MXMGEACGZR0XM420</v>
          </cell>
          <cell r="J8">
            <v>30</v>
          </cell>
        </row>
        <row r="9">
          <cell r="B9" t="str">
            <v>A01</v>
          </cell>
          <cell r="C9" t="str">
            <v>420</v>
          </cell>
          <cell r="D9" t="str">
            <v>XA010XM420Z7</v>
          </cell>
          <cell r="E9" t="str">
            <v>SGA-Frais de l'expert Viaene</v>
          </cell>
          <cell r="G9">
            <v>3000</v>
          </cell>
          <cell r="H9" t="str">
            <v>R0XM</v>
          </cell>
          <cell r="I9" t="str">
            <v>CE.A01MXMGEACGZR0XM420</v>
          </cell>
          <cell r="J9">
            <v>28</v>
          </cell>
        </row>
        <row r="10">
          <cell r="B10" t="str">
            <v>A01</v>
          </cell>
          <cell r="C10" t="str">
            <v>420</v>
          </cell>
          <cell r="D10" t="str">
            <v>XA010XM420Z8</v>
          </cell>
          <cell r="E10" t="str">
            <v>SGA-Projets</v>
          </cell>
          <cell r="F10" t="str">
            <v>ne pas encore créer</v>
          </cell>
          <cell r="G10">
            <v>3000</v>
          </cell>
          <cell r="H10" t="str">
            <v>R0XM</v>
          </cell>
          <cell r="I10" t="str">
            <v>CE.A01MXMGEACGZR0XM420</v>
          </cell>
          <cell r="J10">
            <v>11</v>
          </cell>
        </row>
        <row r="11">
          <cell r="B11" t="str">
            <v>A01</v>
          </cell>
          <cell r="C11" t="str">
            <v>424</v>
          </cell>
          <cell r="D11" t="str">
            <v>XA010XM424Z0</v>
          </cell>
          <cell r="E11" t="str">
            <v>SGA/DG-Assistance juridique</v>
          </cell>
          <cell r="G11">
            <v>3000</v>
          </cell>
          <cell r="H11" t="str">
            <v>R0XM</v>
          </cell>
          <cell r="I11" t="str">
            <v>CE.A01MXMGEACGZR0XM424</v>
          </cell>
          <cell r="J11">
            <v>27</v>
          </cell>
        </row>
        <row r="12">
          <cell r="B12" t="str">
            <v>A01</v>
          </cell>
          <cell r="C12">
            <v>570</v>
          </cell>
          <cell r="D12" t="str">
            <v>XA0108M570Z0</v>
          </cell>
          <cell r="E12" t="str">
            <v>SGA-Emoluments administrateurs (récup)</v>
          </cell>
          <cell r="G12">
            <v>3000</v>
          </cell>
          <cell r="H12" t="str">
            <v>0XM</v>
          </cell>
          <cell r="I12" t="str">
            <v>CE.A01MXMDVORGZR0XM570</v>
          </cell>
          <cell r="J12">
            <v>38</v>
          </cell>
        </row>
        <row r="13">
          <cell r="B13" t="str">
            <v>A01</v>
          </cell>
          <cell r="C13">
            <v>570</v>
          </cell>
          <cell r="D13" t="str">
            <v>XA010XM570Z0</v>
          </cell>
          <cell r="E13" t="str">
            <v>SGA-Pensions ex-administrateurs Sibelgaz</v>
          </cell>
          <cell r="G13">
            <v>3000</v>
          </cell>
          <cell r="H13" t="str">
            <v>0XM</v>
          </cell>
          <cell r="I13" t="str">
            <v>CE.A01MXMDVORGZR0XM570</v>
          </cell>
          <cell r="J13">
            <v>40</v>
          </cell>
        </row>
        <row r="14">
          <cell r="B14" t="str">
            <v>A01</v>
          </cell>
          <cell r="C14" t="str">
            <v>571</v>
          </cell>
          <cell r="D14" t="str">
            <v>XA010XM571Z0</v>
          </cell>
          <cell r="E14" t="str">
            <v>SGA-Honoraires (réviseurs,...)</v>
          </cell>
          <cell r="G14">
            <v>3000</v>
          </cell>
          <cell r="H14" t="str">
            <v>0XM</v>
          </cell>
          <cell r="I14" t="str">
            <v>CE.A01MXMDVORGZR0XM571</v>
          </cell>
          <cell r="J14">
            <v>30</v>
          </cell>
        </row>
        <row r="15">
          <cell r="B15" t="str">
            <v>A01</v>
          </cell>
          <cell r="C15" t="str">
            <v>571</v>
          </cell>
          <cell r="D15" t="str">
            <v>XA0180M571Z0</v>
          </cell>
          <cell r="E15" t="str">
            <v>Frais conseil &amp; assemblée Metrix</v>
          </cell>
          <cell r="G15">
            <v>4880</v>
          </cell>
          <cell r="H15" t="str">
            <v>80M</v>
          </cell>
          <cell r="I15" t="str">
            <v>CE.A01MXMDVORGZM80M571</v>
          </cell>
          <cell r="J15">
            <v>32</v>
          </cell>
        </row>
        <row r="16">
          <cell r="D16" t="str">
            <v>AF / ADMINISTRATION &amp; FINANCE</v>
          </cell>
        </row>
        <row r="17">
          <cell r="D17" t="str">
            <v>Administration</v>
          </cell>
        </row>
        <row r="18">
          <cell r="B18" t="str">
            <v>A02</v>
          </cell>
          <cell r="C18" t="str">
            <v>430</v>
          </cell>
          <cell r="D18" t="str">
            <v>XA020XM430Z0</v>
          </cell>
          <cell r="E18" t="str">
            <v>SGA/AF-Administration du personnel</v>
          </cell>
          <cell r="F18" t="str">
            <v>Rémunérations,débours,GSM,leasing,achats directs</v>
          </cell>
          <cell r="G18">
            <v>3000</v>
          </cell>
          <cell r="H18" t="str">
            <v>R0XM</v>
          </cell>
          <cell r="I18" t="str">
            <v>CE.A02MXMGEPERZR0XM430</v>
          </cell>
          <cell r="J18">
            <v>34</v>
          </cell>
        </row>
        <row r="19">
          <cell r="B19" t="str">
            <v>A02</v>
          </cell>
          <cell r="C19" t="str">
            <v>430</v>
          </cell>
          <cell r="D19" t="str">
            <v>XA020XM430Z1</v>
          </cell>
          <cell r="E19" t="str">
            <v>SGA/AF-Application CIGER</v>
          </cell>
          <cell r="G19">
            <v>3000</v>
          </cell>
          <cell r="H19" t="str">
            <v>R0XM</v>
          </cell>
          <cell r="I19" t="str">
            <v>CE.A02MXMGEPERZR0XM430</v>
          </cell>
          <cell r="J19">
            <v>24</v>
          </cell>
        </row>
        <row r="20">
          <cell r="B20" t="str">
            <v>A02</v>
          </cell>
          <cell r="C20" t="str">
            <v>431</v>
          </cell>
          <cell r="D20" t="str">
            <v>XA020XM431Z0</v>
          </cell>
          <cell r="E20" t="str">
            <v>SGA/AF-Sélection &amp; recrutement</v>
          </cell>
          <cell r="G20">
            <v>3000</v>
          </cell>
          <cell r="H20" t="str">
            <v>R0XM</v>
          </cell>
          <cell r="I20" t="str">
            <v>CE.A02MXMGEPERZR0XM431</v>
          </cell>
          <cell r="J20">
            <v>30</v>
          </cell>
        </row>
        <row r="21">
          <cell r="B21" t="str">
            <v>A02</v>
          </cell>
          <cell r="C21" t="str">
            <v>431</v>
          </cell>
          <cell r="D21" t="str">
            <v>XA020XM431Z1</v>
          </cell>
          <cell r="E21" t="str">
            <v>SGA/AF-Formation</v>
          </cell>
          <cell r="G21">
            <v>3000</v>
          </cell>
          <cell r="H21" t="str">
            <v>R0XM</v>
          </cell>
          <cell r="I21" t="str">
            <v>CE.A02MXMGEPERZR0XM431</v>
          </cell>
          <cell r="J21">
            <v>16</v>
          </cell>
        </row>
        <row r="22">
          <cell r="B22" t="str">
            <v>A02</v>
          </cell>
          <cell r="C22" t="str">
            <v>432</v>
          </cell>
          <cell r="D22" t="str">
            <v>XA020XM432Z0</v>
          </cell>
          <cell r="E22" t="str">
            <v>SGA/AF-Fonds social</v>
          </cell>
          <cell r="G22">
            <v>3000</v>
          </cell>
          <cell r="H22" t="str">
            <v>R0XM</v>
          </cell>
          <cell r="I22" t="str">
            <v>CE.A02MXMGEPERZR0XM432</v>
          </cell>
          <cell r="J22">
            <v>19</v>
          </cell>
        </row>
        <row r="23">
          <cell r="B23" t="str">
            <v>A02</v>
          </cell>
          <cell r="C23" t="str">
            <v>432</v>
          </cell>
          <cell r="D23" t="str">
            <v>XA020XM432Z1</v>
          </cell>
          <cell r="E23" t="str">
            <v>SGA/AF-Médecine du travail</v>
          </cell>
          <cell r="G23">
            <v>3000</v>
          </cell>
          <cell r="H23" t="str">
            <v>R0XM</v>
          </cell>
          <cell r="I23" t="str">
            <v>CE.A02MXMGEPERZR0XM432</v>
          </cell>
          <cell r="J23">
            <v>26</v>
          </cell>
        </row>
        <row r="24">
          <cell r="D24" t="str">
            <v>Finance</v>
          </cell>
        </row>
        <row r="25">
          <cell r="B25" t="str">
            <v>A02</v>
          </cell>
          <cell r="C25" t="str">
            <v>421</v>
          </cell>
          <cell r="D25" t="str">
            <v>XA020XM421Z0</v>
          </cell>
          <cell r="E25" t="str">
            <v>SGA/AF-Comptabilité &amp; Gestion</v>
          </cell>
          <cell r="F25" t="str">
            <v>Rémunérations,débours,GSM,leasing,achats directs</v>
          </cell>
          <cell r="G25">
            <v>3000</v>
          </cell>
          <cell r="H25" t="str">
            <v>R0XM</v>
          </cell>
          <cell r="I25" t="str">
            <v>CE.A02MXMGEACGZR0XM421</v>
          </cell>
          <cell r="J25">
            <v>29</v>
          </cell>
        </row>
        <row r="26">
          <cell r="B26" t="str">
            <v>A02</v>
          </cell>
          <cell r="C26" t="str">
            <v>421</v>
          </cell>
          <cell r="D26" t="str">
            <v>XA0233E421Z0</v>
          </cell>
          <cell r="E26" t="str">
            <v>SGA/AF-Intérêts &amp; frais de rappel Chée/E</v>
          </cell>
          <cell r="G26">
            <v>3000</v>
          </cell>
          <cell r="H26" t="str">
            <v>R33E</v>
          </cell>
          <cell r="I26" t="str">
            <v>CE.A02MXMGEACGZR33E421</v>
          </cell>
          <cell r="J26">
            <v>40</v>
          </cell>
        </row>
        <row r="27">
          <cell r="B27" t="str">
            <v>A02</v>
          </cell>
          <cell r="C27" t="str">
            <v>421</v>
          </cell>
          <cell r="D27" t="str">
            <v>XA0266G421Z0</v>
          </cell>
          <cell r="E27" t="str">
            <v>SGA/AF-Intérêts &amp; frais de rappel Chée/G</v>
          </cell>
          <cell r="G27">
            <v>3000</v>
          </cell>
          <cell r="H27" t="str">
            <v>R66G</v>
          </cell>
          <cell r="I27" t="str">
            <v>CE.A02MXMGEACGZR66G421</v>
          </cell>
          <cell r="J27">
            <v>40</v>
          </cell>
        </row>
        <row r="28">
          <cell r="B28" t="str">
            <v>A02</v>
          </cell>
          <cell r="C28" t="str">
            <v>421</v>
          </cell>
          <cell r="D28" t="str">
            <v>XA0288E421Z0</v>
          </cell>
          <cell r="E28" t="str">
            <v>SGA/AF-Intérêts &amp; frais de rappel Quai/E</v>
          </cell>
          <cell r="G28">
            <v>3000</v>
          </cell>
          <cell r="H28" t="str">
            <v>R88E</v>
          </cell>
          <cell r="I28" t="str">
            <v>CE.A02MXMGEACGZR88E421</v>
          </cell>
          <cell r="J28">
            <v>40</v>
          </cell>
        </row>
        <row r="29">
          <cell r="B29" t="str">
            <v>A02</v>
          </cell>
          <cell r="C29" t="str">
            <v>421</v>
          </cell>
          <cell r="D29" t="str">
            <v>XA0288G421Z0</v>
          </cell>
          <cell r="E29" t="str">
            <v>SGA/AF-Intérêts &amp; frais de rappel Quai/G</v>
          </cell>
          <cell r="G29">
            <v>3000</v>
          </cell>
          <cell r="H29" t="str">
            <v>R88G</v>
          </cell>
          <cell r="I29" t="str">
            <v>CE.A02MXMGEACGZR88G421</v>
          </cell>
          <cell r="J29">
            <v>40</v>
          </cell>
        </row>
        <row r="30">
          <cell r="B30" t="str">
            <v>A02</v>
          </cell>
          <cell r="C30" t="str">
            <v>520</v>
          </cell>
          <cell r="D30" t="str">
            <v>XA020XM520Z0</v>
          </cell>
          <cell r="E30" t="str">
            <v>SGA/AF-Tarification</v>
          </cell>
          <cell r="F30" t="str">
            <v>Rémunérations,débours,GSM,leasing,achats directs</v>
          </cell>
          <cell r="G30">
            <v>3000</v>
          </cell>
          <cell r="H30" t="str">
            <v>0XM</v>
          </cell>
          <cell r="I30" t="str">
            <v>CE.A02MXMCOCCOZR0XM520</v>
          </cell>
          <cell r="J30">
            <v>19</v>
          </cell>
        </row>
        <row r="31">
          <cell r="B31" t="str">
            <v>A02</v>
          </cell>
          <cell r="C31" t="str">
            <v>421</v>
          </cell>
          <cell r="D31" t="str">
            <v>XA020XM42100</v>
          </cell>
          <cell r="E31" t="str">
            <v>Frais ITS-Général</v>
          </cell>
          <cell r="G31">
            <v>1000</v>
          </cell>
          <cell r="H31" t="str">
            <v>0XM</v>
          </cell>
          <cell r="I31" t="str">
            <v>CE.A02MXMGEACGZN0XM421</v>
          </cell>
          <cell r="J31">
            <v>17</v>
          </cell>
        </row>
        <row r="32">
          <cell r="B32" t="str">
            <v>A02</v>
          </cell>
          <cell r="C32" t="str">
            <v>421</v>
          </cell>
          <cell r="D32" t="str">
            <v>XA020XM42101</v>
          </cell>
          <cell r="E32" t="str">
            <v>Frais ITS-Cliacco</v>
          </cell>
          <cell r="G32">
            <v>1000</v>
          </cell>
          <cell r="H32" t="str">
            <v>0XM</v>
          </cell>
          <cell r="I32" t="str">
            <v>CE.A02MXMGEACGZN0XM421</v>
          </cell>
          <cell r="J32">
            <v>17</v>
          </cell>
        </row>
        <row r="33">
          <cell r="B33" t="str">
            <v>A02</v>
          </cell>
          <cell r="C33" t="str">
            <v>P00</v>
          </cell>
          <cell r="D33" t="str">
            <v>XA0230MP00Z0</v>
          </cell>
          <cell r="E33" t="str">
            <v>SGA/AF-OSP</v>
          </cell>
          <cell r="F33" t="str">
            <v>Ne plus utiliser</v>
          </cell>
          <cell r="G33">
            <v>3000</v>
          </cell>
          <cell r="H33">
            <v>3000</v>
          </cell>
          <cell r="I33" t="str">
            <v>CE.A03MXPSOOMBZR30MP00</v>
          </cell>
          <cell r="J33">
            <v>10</v>
          </cell>
        </row>
        <row r="34">
          <cell r="B34" t="str">
            <v>A02</v>
          </cell>
          <cell r="C34" t="str">
            <v>P00</v>
          </cell>
          <cell r="D34" t="str">
            <v>XA020XMP00Z0</v>
          </cell>
          <cell r="E34" t="str">
            <v>SGA/AF-OSP</v>
          </cell>
          <cell r="F34" t="str">
            <v>Agent en charge de la comptabilisation OSP (0,5 FTE)</v>
          </cell>
          <cell r="G34">
            <v>3000</v>
          </cell>
          <cell r="H34" t="str">
            <v>0XM</v>
          </cell>
          <cell r="I34" t="str">
            <v>CE.A03MXPSOOMBZR0XMP00</v>
          </cell>
          <cell r="J34">
            <v>10</v>
          </cell>
        </row>
        <row r="35">
          <cell r="D35" t="str">
            <v>SCO / SECRETARIAT, COMMUNICATION &amp; OMBUDSMAN</v>
          </cell>
        </row>
        <row r="36">
          <cell r="D36" t="str">
            <v>Communication</v>
          </cell>
        </row>
        <row r="37">
          <cell r="B37" t="str">
            <v>A03</v>
          </cell>
          <cell r="C37" t="str">
            <v>422</v>
          </cell>
          <cell r="D37" t="str">
            <v>XA030XM422Z0</v>
          </cell>
          <cell r="E37" t="str">
            <v>SGA/SCO-Communication</v>
          </cell>
          <cell r="F37" t="str">
            <v>Rémunérations,débours,GSM,leasing,achats directs</v>
          </cell>
          <cell r="G37">
            <v>3000</v>
          </cell>
          <cell r="H37" t="str">
            <v>0XM</v>
          </cell>
          <cell r="I37" t="str">
            <v>CE.A03MXMGEACGZR0XM422</v>
          </cell>
          <cell r="J37">
            <v>21</v>
          </cell>
        </row>
        <row r="38">
          <cell r="B38" t="str">
            <v>A03</v>
          </cell>
          <cell r="C38" t="str">
            <v>422</v>
          </cell>
          <cell r="D38" t="str">
            <v>XA030XM422Z1</v>
          </cell>
          <cell r="E38" t="str">
            <v>SGA/SCO-Magazine Sibelga</v>
          </cell>
          <cell r="G38">
            <v>3000</v>
          </cell>
          <cell r="H38" t="str">
            <v>0XM</v>
          </cell>
          <cell r="I38" t="str">
            <v>CE.A03MXMGEACGZR0XM422</v>
          </cell>
          <cell r="J38">
            <v>24</v>
          </cell>
        </row>
        <row r="39">
          <cell r="B39" t="str">
            <v>A03</v>
          </cell>
          <cell r="C39" t="str">
            <v>422</v>
          </cell>
          <cell r="D39" t="str">
            <v>XA030XM422Z2</v>
          </cell>
          <cell r="E39" t="str">
            <v>SGA/SCO-Publicité &amp; Actions marketing</v>
          </cell>
          <cell r="F39" t="str">
            <v>ex: Promedia</v>
          </cell>
          <cell r="G39">
            <v>3000</v>
          </cell>
          <cell r="H39" t="str">
            <v>0XM</v>
          </cell>
          <cell r="I39" t="str">
            <v>CE.A03MXMGEACGZR0XM422</v>
          </cell>
          <cell r="J39">
            <v>37</v>
          </cell>
        </row>
        <row r="40">
          <cell r="B40" t="str">
            <v>A03</v>
          </cell>
          <cell r="C40" t="str">
            <v>422</v>
          </cell>
          <cell r="D40" t="str">
            <v>XA030XM422Z3</v>
          </cell>
          <cell r="E40" t="str">
            <v>SGA/SCO-Site Internet - Communication</v>
          </cell>
          <cell r="G40">
            <v>3000</v>
          </cell>
          <cell r="H40" t="str">
            <v>0XM</v>
          </cell>
          <cell r="I40" t="str">
            <v>CE.A03MXMGEACGZR0XM422</v>
          </cell>
          <cell r="J40">
            <v>37</v>
          </cell>
        </row>
        <row r="41">
          <cell r="B41" t="str">
            <v>A03</v>
          </cell>
          <cell r="C41" t="str">
            <v>422</v>
          </cell>
          <cell r="D41" t="str">
            <v>XA030XM422Z4</v>
          </cell>
          <cell r="E41" t="str">
            <v>SGA/SCO-Merchandising</v>
          </cell>
          <cell r="G41">
            <v>3000</v>
          </cell>
          <cell r="H41" t="str">
            <v>0XM</v>
          </cell>
          <cell r="I41" t="str">
            <v>CE.A03MXMGEACGZR0XM422</v>
          </cell>
          <cell r="J41">
            <v>21</v>
          </cell>
        </row>
        <row r="42">
          <cell r="B42" t="str">
            <v>A03</v>
          </cell>
          <cell r="C42" t="str">
            <v>422</v>
          </cell>
          <cell r="D42" t="str">
            <v>XA030XM422Z5</v>
          </cell>
          <cell r="E42" t="str">
            <v>SGA/SCO-Impressions diverses</v>
          </cell>
          <cell r="G42">
            <v>3000</v>
          </cell>
          <cell r="H42" t="str">
            <v>0XM</v>
          </cell>
          <cell r="I42" t="str">
            <v>CE.A03MXMGEACGZR0XM422</v>
          </cell>
          <cell r="J42">
            <v>28</v>
          </cell>
        </row>
        <row r="43">
          <cell r="B43" t="str">
            <v>A03</v>
          </cell>
          <cell r="C43" t="str">
            <v>422</v>
          </cell>
          <cell r="D43" t="str">
            <v>XA030XM422Z6</v>
          </cell>
          <cell r="E43" t="str">
            <v>SGA/SCO-Plan communication "Libéralisation"</v>
          </cell>
          <cell r="G43">
            <v>3000</v>
          </cell>
          <cell r="H43" t="str">
            <v>0XM</v>
          </cell>
          <cell r="I43" t="str">
            <v>CE.A03MXMGEACGZR0XM422</v>
          </cell>
          <cell r="J43">
            <v>43</v>
          </cell>
        </row>
        <row r="44">
          <cell r="B44" t="str">
            <v>A03</v>
          </cell>
          <cell r="C44" t="str">
            <v>424</v>
          </cell>
          <cell r="D44" t="str">
            <v>XA030XM424Z0</v>
          </cell>
          <cell r="E44" t="str">
            <v>SGA/SCO-Juridique</v>
          </cell>
          <cell r="F44" t="str">
            <v>Rémunérations,débours,GSM,leasing,achats directs</v>
          </cell>
          <cell r="G44">
            <v>3000</v>
          </cell>
          <cell r="H44" t="str">
            <v>0XM</v>
          </cell>
          <cell r="I44" t="str">
            <v>CE.A03MXMGEACGZR0XM424</v>
          </cell>
          <cell r="J44">
            <v>17</v>
          </cell>
        </row>
        <row r="45">
          <cell r="D45" t="str">
            <v>Secrétariat intercommunale</v>
          </cell>
        </row>
        <row r="46">
          <cell r="B46" t="str">
            <v>A03</v>
          </cell>
          <cell r="C46" t="str">
            <v>425</v>
          </cell>
          <cell r="D46" t="str">
            <v>XA030XM425Z0</v>
          </cell>
          <cell r="E46" t="str">
            <v>SGA/SCO-Secrétariat IC</v>
          </cell>
          <cell r="F46" t="str">
            <v>Rémunérations,débours,GSM,leasing,achats directs</v>
          </cell>
          <cell r="G46">
            <v>3000</v>
          </cell>
          <cell r="H46" t="str">
            <v>0XM</v>
          </cell>
          <cell r="I46" t="str">
            <v>CE.A03MXMGEACGZR0XM425</v>
          </cell>
          <cell r="J46">
            <v>22</v>
          </cell>
        </row>
        <row r="47">
          <cell r="B47" t="str">
            <v>A03</v>
          </cell>
          <cell r="C47" t="str">
            <v>425</v>
          </cell>
          <cell r="D47" t="str">
            <v>XA030XM425Z1</v>
          </cell>
          <cell r="E47" t="str">
            <v>SGA/SCO-Rapport annuel</v>
          </cell>
          <cell r="G47">
            <v>3000</v>
          </cell>
          <cell r="H47" t="str">
            <v>0XM</v>
          </cell>
          <cell r="I47" t="str">
            <v>CE.A03MXMGEACGZR0XM425</v>
          </cell>
          <cell r="J47">
            <v>22</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détails"/>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éaux Paysage"/>
      <sheetName val="Marketing et Ventes"/>
      <sheetName val="Clients"/>
      <sheetName val="Plateformes Produits"/>
      <sheetName val="M.ADANT"/>
      <sheetName val="Divers"/>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Réseau Exploit</v>
          </cell>
        </row>
        <row r="2">
          <cell r="A2" t="str">
            <v>Réseau Infra</v>
          </cell>
        </row>
        <row r="3">
          <cell r="A3" t="str">
            <v>Réseau Infra fibre</v>
          </cell>
        </row>
        <row r="4">
          <cell r="A4" t="str">
            <v>Réseau</v>
          </cell>
        </row>
        <row r="5">
          <cell r="A5" t="str">
            <v>Clients HD</v>
          </cell>
        </row>
        <row r="6">
          <cell r="A6" t="str">
            <v>Clients FO</v>
          </cell>
        </row>
        <row r="7">
          <cell r="A7" t="str">
            <v>Clients BO</v>
          </cell>
        </row>
        <row r="8">
          <cell r="A8" t="str">
            <v>Plateforme Trans</v>
          </cell>
        </row>
        <row r="9">
          <cell r="A9" t="str">
            <v>Plateforme Internet</v>
          </cell>
        </row>
        <row r="10">
          <cell r="A10" t="str">
            <v>Plateforme Intranet</v>
          </cell>
        </row>
        <row r="11">
          <cell r="A11" t="str">
            <v>Plateforme Tél</v>
          </cell>
        </row>
        <row r="12">
          <cell r="A12" t="str">
            <v>Plateform TV</v>
          </cell>
        </row>
        <row r="13">
          <cell r="A13" t="str">
            <v>IT (SAP only)</v>
          </cell>
        </row>
        <row r="14">
          <cell r="A14" t="str">
            <v>B2B support</v>
          </cell>
        </row>
        <row r="15">
          <cell r="A15" t="str">
            <v>Qualité</v>
          </cell>
        </row>
        <row r="16">
          <cell r="A16" t="str">
            <v>Business Dvpt</v>
          </cell>
        </row>
        <row r="17">
          <cell r="A17" t="str">
            <v>Compta</v>
          </cell>
        </row>
        <row r="18">
          <cell r="A18" t="str">
            <v>Achats</v>
          </cell>
        </row>
        <row r="19">
          <cell r="A19" t="str">
            <v>Secrétariat</v>
          </cell>
        </row>
        <row r="20">
          <cell r="A20" t="str">
            <v>Marketing &amp; Ventes</v>
          </cell>
        </row>
        <row r="21">
          <cell r="A21" t="str">
            <v>Autre</v>
          </cell>
        </row>
        <row r="22">
          <cell r="A22" t="str">
            <v>Studio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sheetData>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GBanque"/>
      <sheetName val="Fortis"/>
      <sheetName val="Tractebel"/>
      <sheetName val="EXCEPT"/>
      <sheetName val="Net"/>
      <sheetName val="courant"/>
      <sheetName val="SGB "/>
      <sheetName val="Val.conso.SGB"/>
      <sheetName val="SITFIN"/>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1"/>
      <sheetName val="Contrôle"/>
      <sheetName val="ATTENTION"/>
      <sheetName val="Données Complètes"/>
      <sheetName val="Résultats"/>
      <sheetName val="Résultats DN"/>
      <sheetName val="BOUCLAGE ENERGIE"/>
      <sheetName val="Historique Pointes"/>
      <sheetName val="4000 qh"/>
      <sheetName val="4000 qh (3)"/>
      <sheetName val="Invalides"/>
      <sheetName val="TIC Data"/>
      <sheetName val="TIC BOUCLAGE"/>
      <sheetName val="INPUT Access"/>
      <sheetName val="INPUT Souscriptions"/>
      <sheetName val="INPUT Palliatif"/>
      <sheetName val="Problèmes"/>
      <sheetName val="Manquant"/>
      <sheetName val="Rejeté"/>
      <sheetName val="Négatifs"/>
      <sheetName val="Pointes Mens"/>
      <sheetName val="Pointes Mens DN"/>
      <sheetName val="Energies Mens"/>
      <sheetName val="Vierge Pte"/>
      <sheetName val="Vierge Ener"/>
      <sheetName val="Vierge BOUCLAG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fications (toolcodes)"/>
      <sheetName val="Secteurs et codif"/>
      <sheetName val="Tech"/>
    </sheetNames>
    <sheetDataSet>
      <sheetData sheetId="0" refreshError="1"/>
      <sheetData sheetId="1" refreshError="1"/>
      <sheetData sheetId="2" refreshError="1">
        <row r="2">
          <cell r="A2">
            <v>1</v>
          </cell>
          <cell r="B2" t="str">
            <v>Avant-projet</v>
          </cell>
        </row>
        <row r="3">
          <cell r="A3">
            <v>2</v>
          </cell>
          <cell r="B3" t="str">
            <v>En projet</v>
          </cell>
        </row>
        <row r="4">
          <cell r="A4">
            <v>3</v>
          </cell>
          <cell r="B4" t="str">
            <v>Partiellement en service</v>
          </cell>
        </row>
        <row r="5">
          <cell r="A5">
            <v>4</v>
          </cell>
          <cell r="B5" t="str">
            <v>En service</v>
          </cell>
        </row>
        <row r="6">
          <cell r="A6">
            <v>6</v>
          </cell>
          <cell r="B6" t="str">
            <v>Hors service</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
      <sheetName val="CE on CC"/>
      <sheetName val="ETP"/>
      <sheetName val="Proj associés"/>
      <sheetName val="Proj expl"/>
      <sheetName val="Redevances"/>
      <sheetName val="THT"/>
      <sheetName val="capacité"/>
      <sheetName val="Clés alloc 04"/>
      <sheetName val="Clés alloc 05-06"/>
      <sheetName val="Clés alloc &gt; 07"/>
      <sheetName val="Recap prov"/>
      <sheetName val="Provisions"/>
      <sheetName val="prov bilan"/>
      <sheetName val="Provisions n detail"/>
      <sheetName val="CR achem"/>
      <sheetName val="CR stockage"/>
      <sheetName val="CR terminalling"/>
      <sheetName val="Info exploitation"/>
    </sheetNames>
    <sheetDataSet>
      <sheetData sheetId="0"/>
      <sheetData sheetId="1" refreshError="1">
        <row r="10">
          <cell r="D10">
            <v>0</v>
          </cell>
        </row>
        <row r="13">
          <cell r="D13">
            <v>0</v>
          </cell>
        </row>
      </sheetData>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ôle"/>
      <sheetName val="Invoice Regularization"/>
      <sheetName val="R Ann1 - SS_OS"/>
      <sheetName val="R Ann2 - LC_OS"/>
      <sheetName val="R Ann3 - AP_OS"/>
      <sheetName val="R Ann4 - RP_OS"/>
      <sheetName val="R Ann5 - CREG_OS"/>
      <sheetName val="R Ann5 - OSP_OS"/>
      <sheetName val="R Ann5 - URE_OS"/>
      <sheetName val="R Ann5 - FER_OS"/>
      <sheetName val="R Ann5 - ODP_OS"/>
      <sheetName val="Invoice Base"/>
      <sheetName val="B AnnA - SUB_OS"/>
      <sheetName val="B Ann1 - SS_OS"/>
      <sheetName val="B Ann2 - LC_OS"/>
      <sheetName val="Imput BASE"/>
      <sheetName val="Imput REGUL"/>
      <sheetName val="Autoproductions"/>
      <sheetName val="Données Complètes"/>
      <sheetName val="Suivi 4000qh"/>
      <sheetName val="Souscr Rejetée"/>
      <sheetName val="Souscr Manquante"/>
      <sheetName val="Estim. Energ. Manquante"/>
      <sheetName val="Probl Access"/>
      <sheetName val="Probl Souscr"/>
      <sheetName val="Probl Estim. Energ."/>
      <sheetName val="Probl Autoprod"/>
      <sheetName val="INPUT Access"/>
      <sheetName val="INPUT Souscr"/>
      <sheetName val="INPUT Estim. Ener."/>
      <sheetName val="Détail QH"/>
      <sheetName val="Compens Pertes act BXL"/>
      <sheetName val="Compens Pertes act VLN"/>
      <sheetName val="Compens Pertes act WAL"/>
      <sheetName val="Gest. Syst. et Serv. Aux. BXL"/>
      <sheetName val="Gest. Syst. et Serv. Aux. VLN"/>
      <sheetName val="Gest. Syst. et Serv. Aux. WAL"/>
      <sheetName val="Dépas Souscr OFF BXL"/>
      <sheetName val="Dépas Souscr OFF VLN"/>
      <sheetName val="Dépas Sousc OFF WAL"/>
      <sheetName val="Dépas Souscr INJ BXL"/>
      <sheetName val="Dépas Souscr INJ VLN"/>
      <sheetName val="Dépas Souscr INJ WAL"/>
      <sheetName val="Dépas Réactif BXL"/>
      <sheetName val="Dépas Réactif VLN"/>
      <sheetName val="Dépas Réactif WAL"/>
      <sheetName val="Tarifs BXL"/>
      <sheetName val="Tarifs VLN"/>
      <sheetName val="Tarifs WAL"/>
      <sheetName val="Imput BXL"/>
      <sheetName val="Imput VLN"/>
      <sheetName val="Imput WAL"/>
      <sheetName val="TIC Data"/>
      <sheetName val="Ctrl PUTM"/>
      <sheetName val="Modèle Invoice Base"/>
      <sheetName val="Modèle Invoice Regularization"/>
      <sheetName val="Modèle AnnA"/>
      <sheetName val="Modèle Ann1"/>
      <sheetName val="Modèle Ann2"/>
      <sheetName val="Modèle Ann3"/>
      <sheetName val="Modèle Ann4"/>
      <sheetName val="Modèle Ann5"/>
      <sheetName val="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art side"/>
      <sheetName val="Sheet1"/>
      <sheetName val="Sheet2"/>
    </sheetNames>
    <sheetDataSet>
      <sheetData sheetId="0"/>
      <sheetData sheetId="1">
        <row r="1">
          <cell r="A1" t="str">
            <v>A payer</v>
          </cell>
        </row>
        <row r="2">
          <cell r="A2" t="str">
            <v>BdC OK</v>
          </cell>
        </row>
        <row r="3">
          <cell r="A3" t="str">
            <v>Payé</v>
          </cell>
        </row>
        <row r="4">
          <cell r="A4" t="str">
            <v>BdC en signature</v>
          </cell>
        </row>
      </sheetData>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L"/>
      <sheetName val="Tableau 6M"/>
      <sheetName val="Tableau 6N"/>
      <sheetName val="Tableau 6O"/>
      <sheetName val="Tableau 6P"/>
      <sheetName val="Tableau 7"/>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7P"/>
      <sheetName val="Tableau 7Q"/>
      <sheetName val="Tableau 8A"/>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row r="7">
          <cell r="C7" t="str">
            <v>ORES Hainaut Gaz</v>
          </cell>
        </row>
      </sheetData>
      <sheetData sheetId="2"/>
      <sheetData sheetId="3">
        <row r="8">
          <cell r="D8" t="str">
            <v>Le projet de comptes annuels et le cas échéant, le projet de comptes annuels consolidés de l'exercice écoulé.</v>
          </cell>
        </row>
      </sheetData>
      <sheetData sheetId="4"/>
      <sheetData sheetId="5">
        <row r="48">
          <cell r="F48">
            <v>169341654.21000001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Tableau 17A : Charges fiscales résultant de l'impôt des sociétés sur le résultat des activités régulées</v>
          </cell>
        </row>
      </sheetData>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B"/>
      <sheetName val="Tableau 1C"/>
      <sheetName val="Tableau 1D"/>
      <sheetName val="Tableau 1E"/>
      <sheetName val="Tableau 2"/>
      <sheetName val="Tableau 2A"/>
      <sheetName val="Tableau 2B"/>
      <sheetName val="Tableau 3"/>
      <sheetName val="Tableau 4"/>
      <sheetName val="Tableau 5"/>
      <sheetName val="Tableau 6 "/>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Q"/>
      <sheetName val="Tableau 8A"/>
      <sheetName val="Tableau 8B"/>
      <sheetName val="Tableau 8C"/>
      <sheetName val="Tableau 9A"/>
      <sheetName val="Tableau 9B"/>
      <sheetName val="Tableau 9C"/>
      <sheetName val="Tableau 10A"/>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1"/>
      <sheetName val="Tableau 22"/>
      <sheetName val="Tableau 23A"/>
      <sheetName val="Tableau 23B"/>
      <sheetName val="Tableau 24"/>
      <sheetName val="Tableau 25"/>
      <sheetName val="Tableau 26A"/>
      <sheetName val="Tableau 26B"/>
      <sheetName val="Tableau 27"/>
      <sheetName val="Tableau 29"/>
      <sheetName val="Tarifs raccord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1">
          <cell r="A1" t="str">
            <v>Tableau 8C : Réconciliation des charges totales avec le chiffre d'affaires estimé pour les tarifs de transport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Defunct"/>
      <sheetName val="SAPBEXfiltersDefunct"/>
      <sheetName val="BExRepositorySheet"/>
      <sheetName val="Menu"/>
      <sheetName val="Query Montant"/>
      <sheetName val="Query Quantité"/>
      <sheetName val="Art. 18"/>
      <sheetName val="Art. 20"/>
      <sheetName val="Version Composantes"/>
      <sheetName val="Version Interne"/>
      <sheetName val="Version Tarif"/>
      <sheetName val="Version Interne PM"/>
      <sheetName val="Version Composantes PM"/>
      <sheetName val="Version Tarif PM"/>
      <sheetName val="FB-ELEC"/>
      <sheetName val="FB-GAZ"/>
      <sheetName val="Codes libéllé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A8" t="str">
            <v>ligne</v>
          </cell>
          <cell r="B8" t="str">
            <v>Libéllé Electricité</v>
          </cell>
          <cell r="C8" t="str">
            <v>Libéllé Gaz</v>
          </cell>
        </row>
        <row r="9">
          <cell r="A9" t="str">
            <v>T1</v>
          </cell>
          <cell r="B9" t="str">
            <v>Résumé de l'article 18</v>
          </cell>
          <cell r="C9" t="str">
            <v>Résumé de l'article 20</v>
          </cell>
        </row>
        <row r="10">
          <cell r="A10" t="str">
            <v>T2</v>
          </cell>
          <cell r="B10" t="str">
            <v>Hiérarchie des composantes de l'article 18</v>
          </cell>
          <cell r="C10" t="str">
            <v>Hiérarchie des composantes de l'article 20</v>
          </cell>
        </row>
        <row r="11">
          <cell r="A11" t="str">
            <v>T3</v>
          </cell>
          <cell r="B11" t="str">
            <v>Article 18 - Version tarif</v>
          </cell>
          <cell r="C11" t="str">
            <v>Article 20 - Version tarif</v>
          </cell>
        </row>
        <row r="12">
          <cell r="A12" t="str">
            <v>T11</v>
          </cell>
          <cell r="B12" t="str">
            <v>GC1</v>
          </cell>
          <cell r="C12" t="str">
            <v>KG1</v>
          </cell>
        </row>
        <row r="13">
          <cell r="A13" t="str">
            <v>T12</v>
          </cell>
          <cell r="B13" t="str">
            <v>GC2</v>
          </cell>
          <cell r="C13" t="str">
            <v>KG2</v>
          </cell>
        </row>
        <row r="14">
          <cell r="A14" t="str">
            <v>T13</v>
          </cell>
          <cell r="B14" t="str">
            <v>GC3</v>
          </cell>
          <cell r="C14" t="str">
            <v>KG3</v>
          </cell>
        </row>
        <row r="15">
          <cell r="A15" t="str">
            <v>T14</v>
          </cell>
          <cell r="B15" t="str">
            <v>GC4</v>
          </cell>
          <cell r="C15" t="str">
            <v>KG4</v>
          </cell>
        </row>
        <row r="16">
          <cell r="A16" t="str">
            <v>T15</v>
          </cell>
          <cell r="B16" t="str">
            <v>GC5</v>
          </cell>
          <cell r="C16" t="str">
            <v>KG5</v>
          </cell>
        </row>
        <row r="17">
          <cell r="A17" t="str">
            <v>T16</v>
          </cell>
          <cell r="B17" t="str">
            <v>Coûts de dossier, d'entretien et gestion réseau de distribution</v>
          </cell>
          <cell r="C17" t="str">
            <v>Frais de gestion, d'entretien et gestion réseau de distribution</v>
          </cell>
        </row>
        <row r="24">
          <cell r="A24" t="str">
            <v>C12</v>
          </cell>
          <cell r="B24" t="str">
            <v>-</v>
          </cell>
          <cell r="C24" t="str">
            <v>-</v>
          </cell>
        </row>
        <row r="25">
          <cell r="A25" t="str">
            <v>C13</v>
          </cell>
          <cell r="B25" t="str">
            <v>Coûts de dossier (Hors résultats financiers)</v>
          </cell>
          <cell r="C25" t="str">
            <v>Coûts de dossier (Hors résultats financiers)</v>
          </cell>
        </row>
        <row r="26">
          <cell r="A26" t="str">
            <v>C18</v>
          </cell>
          <cell r="B26" t="str">
            <v>Coûts d'utilisation du réseau de transport (1)</v>
          </cell>
          <cell r="C26" t="str">
            <v>Coûts d'utilisation du réseau de transport (1)</v>
          </cell>
        </row>
        <row r="27">
          <cell r="A27" t="str">
            <v>C14</v>
          </cell>
          <cell r="B27" t="str">
            <v>Coûts d'entretien</v>
          </cell>
          <cell r="C27" t="str">
            <v>Coûts d'entretien</v>
          </cell>
        </row>
        <row r="28">
          <cell r="A28" t="str">
            <v>C17</v>
          </cell>
          <cell r="B28" t="str">
            <v>Utilisation réseau transport tiers</v>
          </cell>
          <cell r="C28" t="str">
            <v>Utilisation réseau transport tiers</v>
          </cell>
        </row>
        <row r="29">
          <cell r="A29" t="str">
            <v>C113</v>
          </cell>
          <cell r="B29" t="str">
            <v>Taxe de voirie</v>
          </cell>
          <cell r="C29" t="str">
            <v>Taxe de voirie</v>
          </cell>
        </row>
        <row r="30">
          <cell r="A30" t="str">
            <v>C15</v>
          </cell>
          <cell r="B30" t="str">
            <v>Coûts de la gestion du réseau de distribution</v>
          </cell>
          <cell r="C30" t="str">
            <v>Coûts de la gestion du système</v>
          </cell>
        </row>
        <row r="31">
          <cell r="A31" t="str">
            <v>C110</v>
          </cell>
          <cell r="B31" t="str">
            <v>Coût de l'acquisition et du traitement des informations de mesure et de comptage</v>
          </cell>
          <cell r="C31" t="str">
            <v>Coût de l'acquisition et du traitement des informations de mesure et de comptage</v>
          </cell>
        </row>
        <row r="32">
          <cell r="A32" t="str">
            <v>C115</v>
          </cell>
          <cell r="B32" t="str">
            <v>Réglage de la tension et de la puissance réactive</v>
          </cell>
          <cell r="C32" t="str">
            <v>Réglage de la tension et de la puissance réactive</v>
          </cell>
        </row>
        <row r="33">
          <cell r="A33" t="str">
            <v>C19</v>
          </cell>
          <cell r="B33" t="str">
            <v>Compensation des pertes sur le réseau (2)</v>
          </cell>
          <cell r="C33" t="str">
            <v>Compensation des pertes sur le réseau (2)</v>
          </cell>
        </row>
        <row r="34">
          <cell r="A34" t="str">
            <v>HT</v>
          </cell>
          <cell r="B34" t="str">
            <v>Autres coûts non repris dans l'enveloppe tarifaire (3)</v>
          </cell>
          <cell r="C34" t="str">
            <v>Autres coûts non repris dans l'enveloppe tarifaire (3)</v>
          </cell>
        </row>
        <row r="35">
          <cell r="A35" t="str">
            <v>C119</v>
          </cell>
          <cell r="B35" t="str">
            <v>Non-Respect d'un programme accepté</v>
          </cell>
          <cell r="C35" t="str">
            <v>Non-Respect d'un programme accepté</v>
          </cell>
        </row>
        <row r="36">
          <cell r="A36">
            <v>13</v>
          </cell>
          <cell r="B36" t="str">
            <v>Total OPEX</v>
          </cell>
          <cell r="C36" t="str">
            <v>Total OPEX</v>
          </cell>
        </row>
        <row r="37">
          <cell r="A37">
            <v>14</v>
          </cell>
          <cell r="B37" t="str">
            <v>Hors (3)                                            OPEX enveloppe tarifaire</v>
          </cell>
          <cell r="C37" t="str">
            <v>Hors (3)                                            OPEX enveloppe tarifaire</v>
          </cell>
        </row>
        <row r="38">
          <cell r="A38">
            <v>15</v>
          </cell>
          <cell r="B38" t="str">
            <v>OPEX enveloppe tarifaire [hors (1) et (2)</v>
          </cell>
          <cell r="C38" t="str">
            <v>OPEX enveloppe tarifaire [hors (1) et (2)</v>
          </cell>
        </row>
        <row r="39">
          <cell r="A39">
            <v>16</v>
          </cell>
        </row>
        <row r="40">
          <cell r="A40" t="str">
            <v>C11</v>
          </cell>
          <cell r="B40" t="str">
            <v>Raccordements: d'études coûts de réalisation</v>
          </cell>
          <cell r="C40" t="str">
            <v>Raccordements: d'études coûts de réalisation</v>
          </cell>
        </row>
        <row r="41">
          <cell r="A41">
            <v>18</v>
          </cell>
          <cell r="B41" t="str">
            <v>CAPEX</v>
          </cell>
          <cell r="C41" t="str">
            <v>CAPEX</v>
          </cell>
        </row>
        <row r="42">
          <cell r="A42" t="str">
            <v>C22</v>
          </cell>
          <cell r="B42" t="str">
            <v>CAPEX Location des Compteurs</v>
          </cell>
          <cell r="C42" t="str">
            <v>CAPEX Location des Compteurs</v>
          </cell>
        </row>
        <row r="43">
          <cell r="A43" t="str">
            <v>C23</v>
          </cell>
          <cell r="B43" t="str">
            <v>CAPEX Infrastructure</v>
          </cell>
          <cell r="C43" t="str">
            <v>CAPEX Infrastructure</v>
          </cell>
        </row>
        <row r="44">
          <cell r="A44" t="str">
            <v>C26</v>
          </cell>
          <cell r="B44" t="str">
            <v>CAPEX Désaffectations de plus values</v>
          </cell>
          <cell r="C44" t="str">
            <v>CAPEX Désaffectations de plus values</v>
          </cell>
        </row>
        <row r="45">
          <cell r="A45" t="str">
            <v>C21</v>
          </cell>
          <cell r="B45" t="str">
            <v>CAPEX Hors Infrastructure</v>
          </cell>
          <cell r="C45" t="str">
            <v>CAPEX Hors Infrastructure</v>
          </cell>
        </row>
        <row r="46">
          <cell r="A46" t="str">
            <v>C24</v>
          </cell>
          <cell r="B46" t="str">
            <v>CAPEX Gestion Système</v>
          </cell>
          <cell r="C46" t="str">
            <v>CAPEX Gestion Système</v>
          </cell>
        </row>
        <row r="47">
          <cell r="A47">
            <v>24</v>
          </cell>
        </row>
        <row r="48">
          <cell r="A48" t="str">
            <v>C25</v>
          </cell>
          <cell r="B48" t="str">
            <v>CAPEX-OSP</v>
          </cell>
          <cell r="C48" t="str">
            <v>CAPEX-OSP</v>
          </cell>
        </row>
        <row r="49">
          <cell r="A49">
            <v>26</v>
          </cell>
          <cell r="B49" t="str">
            <v>OSP Total - Coputs des obligations des services publics</v>
          </cell>
          <cell r="C49" t="str">
            <v>OSP Total - Coputs des obligations des services publics</v>
          </cell>
        </row>
        <row r="50">
          <cell r="A50" t="str">
            <v>C32</v>
          </cell>
          <cell r="B50" t="str">
            <v>Rémunération des CI sur compteurs à budget</v>
          </cell>
          <cell r="C50" t="str">
            <v>Rémunération des CI sur compteurs à budget</v>
          </cell>
        </row>
        <row r="51">
          <cell r="A51" t="str">
            <v>C43</v>
          </cell>
          <cell r="B51" t="str">
            <v>Embedded costs - OSP</v>
          </cell>
          <cell r="C51" t="str">
            <v>Embedded costs - OSP</v>
          </cell>
        </row>
        <row r="52">
          <cell r="A52" t="str">
            <v>C111</v>
          </cell>
          <cell r="B52" t="str">
            <v>OPEX-OSP</v>
          </cell>
          <cell r="C52" t="str">
            <v>OPEX-OSP</v>
          </cell>
        </row>
        <row r="53">
          <cell r="A53" t="str">
            <v>C117</v>
          </cell>
          <cell r="B53" t="str">
            <v>Coût de fourniture aux clients du GRD (Achat, vente, récup.,…)</v>
          </cell>
          <cell r="C53" t="str">
            <v>Coût de fourniture aux clients du GRD (Achat, vente, récup.,…)</v>
          </cell>
        </row>
        <row r="54">
          <cell r="A54">
            <v>30</v>
          </cell>
          <cell r="B54" t="str">
            <v>Coûts des pensions non capitalisés</v>
          </cell>
          <cell r="C54" t="str">
            <v>Coûts des pensions non capitalisés</v>
          </cell>
        </row>
        <row r="55">
          <cell r="A55" t="str">
            <v>C114</v>
          </cell>
          <cell r="B55" t="str">
            <v>Capital + Rentes</v>
          </cell>
          <cell r="C55" t="str">
            <v>Capital + Rentes</v>
          </cell>
        </row>
        <row r="56">
          <cell r="A56" t="str">
            <v>C44</v>
          </cell>
          <cell r="B56" t="str">
            <v>Pensions-Ch. Financière</v>
          </cell>
          <cell r="C56" t="str">
            <v>Pensions-Ch. Financière</v>
          </cell>
        </row>
        <row r="57">
          <cell r="A57" t="str">
            <v>C112</v>
          </cell>
          <cell r="B57" t="str">
            <v>Impôts, prélèvements</v>
          </cell>
          <cell r="C57" t="str">
            <v>Impôts, prélèvements</v>
          </cell>
        </row>
        <row r="58">
          <cell r="A58">
            <v>34</v>
          </cell>
          <cell r="B58" t="str">
            <v>Total des coûts hors rémunérations</v>
          </cell>
          <cell r="C58" t="str">
            <v>Total des coûts hors rémunérations</v>
          </cell>
        </row>
        <row r="59">
          <cell r="A59">
            <v>35</v>
          </cell>
        </row>
        <row r="60">
          <cell r="A60" t="str">
            <v>C31</v>
          </cell>
          <cell r="B60" t="str">
            <v>Rémunération CI appareils de mesurage</v>
          </cell>
          <cell r="C60" t="str">
            <v>Rémunération CI appareils de mesurage</v>
          </cell>
        </row>
        <row r="61">
          <cell r="A61" t="str">
            <v>C33</v>
          </cell>
          <cell r="B61" t="str">
            <v>Rémunération CI - Utilisation des réseau</v>
          </cell>
          <cell r="C61" t="str">
            <v>Rémunération CI - Utilisation des réseau</v>
          </cell>
        </row>
        <row r="62">
          <cell r="A62" t="str">
            <v>C42</v>
          </cell>
          <cell r="B62" t="str">
            <v>Embedded costs</v>
          </cell>
          <cell r="C62" t="str">
            <v>Embedded costs</v>
          </cell>
        </row>
        <row r="63">
          <cell r="A63" t="str">
            <v>C511</v>
          </cell>
          <cell r="B63" t="str">
            <v>Red. coûts imposé / volontaire sur app. de mes. donné en location</v>
          </cell>
          <cell r="C63" t="str">
            <v>Red. coûts imposé / volontaire sur app. de mes. donné en location</v>
          </cell>
        </row>
        <row r="64">
          <cell r="A64" t="str">
            <v>C512</v>
          </cell>
          <cell r="B64" t="str">
            <v>Red. coûts imposé / volontaire sur app. de mes. Puissance souscrite</v>
          </cell>
          <cell r="C64" t="str">
            <v>Red. coûts imposé / volontaire sur app. de mes. Puissance souscrite</v>
          </cell>
        </row>
        <row r="65">
          <cell r="A65" t="str">
            <v>C513</v>
          </cell>
          <cell r="B65" t="str">
            <v>Red. coûts imposé / volontaire sur app. de mes. Gestion de système</v>
          </cell>
          <cell r="C65" t="str">
            <v>Red. coûts imposé / volontaire sur app. de mes. Gestion de système</v>
          </cell>
        </row>
        <row r="66">
          <cell r="A66" t="str">
            <v>C52</v>
          </cell>
          <cell r="B66" t="str">
            <v>Coûts rejetés</v>
          </cell>
          <cell r="C66" t="str">
            <v>Coûts rejetés</v>
          </cell>
        </row>
        <row r="67">
          <cell r="A67" t="str">
            <v>C53</v>
          </cell>
          <cell r="B67" t="str">
            <v>Excédent déficit OPEX NC</v>
          </cell>
          <cell r="C67" t="str">
            <v>Excédent déficit OPEX NC</v>
          </cell>
        </row>
        <row r="68">
          <cell r="A68" t="str">
            <v>C54</v>
          </cell>
          <cell r="B68" t="str">
            <v>Excédent déficit impact volume</v>
          </cell>
          <cell r="C68" t="str">
            <v>Excédent déficit impact volume</v>
          </cell>
        </row>
        <row r="69">
          <cell r="A69" t="str">
            <v>C55</v>
          </cell>
          <cell r="B69" t="str">
            <v>Excédent déficit impact index &amp; paramètres</v>
          </cell>
          <cell r="C69" t="str">
            <v>Excédent déficit impact index &amp; paramètres</v>
          </cell>
        </row>
        <row r="70">
          <cell r="A70" t="str">
            <v>C56</v>
          </cell>
          <cell r="B70" t="str">
            <v>Bonus / Malus</v>
          </cell>
          <cell r="C70" t="str">
            <v>Bonus / Malus</v>
          </cell>
        </row>
        <row r="71">
          <cell r="A71" t="str">
            <v>C57</v>
          </cell>
          <cell r="B71" t="str">
            <v>Ecarts de facturation -  Transport</v>
          </cell>
          <cell r="C71" t="str">
            <v>Ecarts de facturation -  Transport</v>
          </cell>
        </row>
        <row r="72">
          <cell r="A72" t="str">
            <v>C58</v>
          </cell>
          <cell r="B72" t="str">
            <v>Ecarts de facturation -  Red. de voirie</v>
          </cell>
          <cell r="C72" t="str">
            <v>Ecarts de facturation -  Red. de voirie</v>
          </cell>
        </row>
        <row r="73">
          <cell r="A73" t="str">
            <v>C59</v>
          </cell>
          <cell r="B73" t="str">
            <v>Ecarts de facturation -  Pensions</v>
          </cell>
          <cell r="C73" t="str">
            <v>Ecarts de facturation -  Pensions</v>
          </cell>
        </row>
        <row r="74">
          <cell r="A74">
            <v>50</v>
          </cell>
          <cell r="B74" t="str">
            <v>Total Rémunérations CI</v>
          </cell>
          <cell r="C74" t="str">
            <v>Total Rémunérations CI</v>
          </cell>
        </row>
        <row r="75">
          <cell r="A75">
            <v>51</v>
          </cell>
        </row>
        <row r="76">
          <cell r="A76">
            <v>52</v>
          </cell>
          <cell r="B76" t="str">
            <v>Coûts totaux</v>
          </cell>
          <cell r="C76" t="str">
            <v>Coûts totaux</v>
          </cell>
        </row>
        <row r="77">
          <cell r="A77" t="str">
            <v>C16</v>
          </cell>
          <cell r="B77" t="str">
            <v>OPEX-Réductions des coûts volontaires</v>
          </cell>
          <cell r="C77" t="str">
            <v>OPEX-Réductions des coûts volontaires</v>
          </cell>
        </row>
        <row r="78">
          <cell r="A78" t="str">
            <v>C116</v>
          </cell>
          <cell r="B78" t="str">
            <v>OPEX-Divers NC</v>
          </cell>
          <cell r="C78" t="str">
            <v>OPEX-Divers NC</v>
          </cell>
        </row>
        <row r="79">
          <cell r="A79" t="str">
            <v>C34</v>
          </cell>
          <cell r="B79" t="str">
            <v>-</v>
          </cell>
          <cell r="C79" t="str">
            <v>-</v>
          </cell>
        </row>
        <row r="80">
          <cell r="A80" t="str">
            <v>C35</v>
          </cell>
          <cell r="B80" t="str">
            <v>-</v>
          </cell>
          <cell r="C80" t="str">
            <v>-</v>
          </cell>
        </row>
        <row r="81">
          <cell r="A81" t="str">
            <v>C41</v>
          </cell>
          <cell r="B81" t="str">
            <v>EC-Loc. Compteurs et équip. Complémentaires</v>
          </cell>
          <cell r="C81" t="str">
            <v>EC-Loc. Compteurs et équip. Complémentaires</v>
          </cell>
        </row>
        <row r="82">
          <cell r="A82" t="str">
            <v>C45</v>
          </cell>
          <cell r="B82" t="str">
            <v>-</v>
          </cell>
          <cell r="C82" t="str">
            <v>-</v>
          </cell>
        </row>
        <row r="83">
          <cell r="A83" t="str">
            <v>C51</v>
          </cell>
          <cell r="B83" t="str">
            <v>Réductions des coûts imposées (DEA)</v>
          </cell>
          <cell r="C83" t="str">
            <v>Réductions des coûts imposées (DEA)</v>
          </cell>
        </row>
        <row r="84">
          <cell r="A84" t="str">
            <v>C60</v>
          </cell>
          <cell r="B84" t="str">
            <v>-</v>
          </cell>
          <cell r="C84" t="str">
            <v>-</v>
          </cell>
        </row>
        <row r="88">
          <cell r="A88" t="str">
            <v>Contrôles</v>
          </cell>
        </row>
        <row r="89">
          <cell r="A89" t="str">
            <v>CTL1</v>
          </cell>
          <cell r="B89" t="str">
            <v>Art 18</v>
          </cell>
          <cell r="C89" t="str">
            <v>Art 20</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is de la mise en service"/>
      <sheetName val="cn47n"/>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détails"/>
      <sheetName val="Plan mpp 20 feb 2002"/>
      <sheetName val="Archiv2 in mpp 5 feb 2002"/>
      <sheetName val="CDP Codif"/>
      <sheetName val="typoisdb 21 février 2002"/>
      <sheetName val="Travaux sans PROJECT DEFINITI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oix de la langue"/>
      <sheetName val="Plan Comptable"/>
      <sheetName val="Introduction des coûts"/>
      <sheetName val="Cléfs"/>
      <sheetName val="Gr. Clients 70-30 kV"/>
      <sheetName val="Gr. Clients Tfos vers réseau MT"/>
      <sheetName val="Gr. Clients 26 à 1 kV"/>
      <sheetName val="Gr. Clients Tfos vers réseau BT"/>
      <sheetName val="Gr. Clients BT"/>
      <sheetName val="Comptes à cascader"/>
      <sheetName val="Cléfs de répartition par IM"/>
      <sheetName val="Cléfs de répartition par IM (2)"/>
      <sheetName val="Cléfs par IM et par Groupe"/>
    </sheetNames>
    <sheetDataSet>
      <sheetData sheetId="0"/>
      <sheetData sheetId="1">
        <row r="1">
          <cell r="A1" t="str">
            <v>Codes à transférer</v>
          </cell>
          <cell r="B1" t="str">
            <v>Projet de Plan Comptable GRD - version complète 03-03-03</v>
          </cell>
          <cell r="Q1" t="str">
            <v>Ontwerp van boekhoudplan DNB - volledige versie</v>
          </cell>
        </row>
        <row r="2">
          <cell r="A2" t="str">
            <v>962</v>
          </cell>
          <cell r="B2" t="str">
            <v>962</v>
          </cell>
          <cell r="I2" t="str">
            <v>RESEAUX DE DISTRIBUTION D'ELECTRICITE - PRIX DE REVIENT</v>
          </cell>
          <cell r="Q2" t="str">
            <v xml:space="preserve">ELEKTRICITEITSDISTRIBUTIENETTEN  - KOSTPRIJS </v>
          </cell>
          <cell r="R2" t="str">
            <v>962</v>
          </cell>
        </row>
        <row r="3">
          <cell r="A3" t="str">
            <v>962.2</v>
          </cell>
          <cell r="C3" t="str">
            <v>962.2</v>
          </cell>
          <cell r="J3" t="str">
            <v>Groupe de clients "70 à 30 kV"</v>
          </cell>
          <cell r="Q3" t="str">
            <v>Klantengroep "70 tot 30 kV"</v>
          </cell>
          <cell r="R3" t="str">
            <v>962.2</v>
          </cell>
        </row>
        <row r="4">
          <cell r="A4" t="str">
            <v>-</v>
          </cell>
          <cell r="D4" t="str">
            <v>-</v>
          </cell>
          <cell r="K4" t="str">
            <v>(Groupe de clients sans objet en Distribution)</v>
          </cell>
          <cell r="Q4" t="str">
            <v>(Klantengroep niet relevant voor Distributie)</v>
          </cell>
        </row>
        <row r="6">
          <cell r="A6" t="str">
            <v>962.3</v>
          </cell>
          <cell r="C6" t="str">
            <v>962.3</v>
          </cell>
          <cell r="J6" t="str">
            <v>Groupe de clients "Transformateurs vers le réseau MT"</v>
          </cell>
          <cell r="Q6" t="str">
            <v>Klantengroep "Transformatoren naar MS-net"</v>
          </cell>
          <cell r="R6" t="str">
            <v>962.3</v>
          </cell>
        </row>
        <row r="7">
          <cell r="A7" t="str">
            <v>962.30</v>
          </cell>
          <cell r="D7" t="str">
            <v>962.30</v>
          </cell>
          <cell r="J7" t="str">
            <v>I.</v>
          </cell>
          <cell r="K7" t="str">
            <v>Raccordement au réseau de distribution:</v>
          </cell>
          <cell r="Q7" t="str">
            <v>Aansluiting op het distributienet:</v>
          </cell>
          <cell r="R7" t="str">
            <v>962.30</v>
          </cell>
        </row>
        <row r="8">
          <cell r="A8" t="str">
            <v>962.300</v>
          </cell>
          <cell r="E8" t="str">
            <v>962.300</v>
          </cell>
          <cell r="L8" t="str">
            <v>Coûts d'étude</v>
          </cell>
          <cell r="Q8" t="str">
            <v>Studiekosten</v>
          </cell>
          <cell r="R8" t="str">
            <v>962.300</v>
          </cell>
        </row>
        <row r="9">
          <cell r="A9" t="str">
            <v>962.300.0</v>
          </cell>
          <cell r="F9" t="str">
            <v>962.300.0</v>
          </cell>
          <cell r="L9" t="str">
            <v>1.</v>
          </cell>
          <cell r="M9" t="str">
            <v>Etude d'orientation</v>
          </cell>
          <cell r="Q9" t="str">
            <v>Oriëntatiestudie</v>
          </cell>
          <cell r="R9" t="str">
            <v>962.300.0</v>
          </cell>
        </row>
        <row r="10">
          <cell r="A10" t="str">
            <v>962.300.1</v>
          </cell>
          <cell r="F10" t="str">
            <v>962.300.1</v>
          </cell>
          <cell r="L10" t="str">
            <v>2.</v>
          </cell>
          <cell r="M10" t="str">
            <v>Etude de détail</v>
          </cell>
          <cell r="Q10" t="str">
            <v>Detailstudie</v>
          </cell>
          <cell r="R10" t="str">
            <v>962.300.1</v>
          </cell>
        </row>
        <row r="11">
          <cell r="A11" t="str">
            <v>962.301</v>
          </cell>
          <cell r="E11" t="str">
            <v>962.301</v>
          </cell>
          <cell r="L11" t="str">
            <v>Coûts de réalisation et d'utilisation du raccordement</v>
          </cell>
          <cell r="Q11" t="str">
            <v>Kosten voor de uitvoering en het gebruik van de aansluiting</v>
          </cell>
          <cell r="R11" t="str">
            <v>962.301</v>
          </cell>
        </row>
        <row r="12">
          <cell r="A12" t="str">
            <v>962.301.0</v>
          </cell>
          <cell r="F12" t="str">
            <v>962.301.0</v>
          </cell>
          <cell r="L12" t="str">
            <v>3.</v>
          </cell>
          <cell r="M12" t="str">
            <v>Coûts de réalisation, d'adaptation ou de renforcement des raccordements</v>
          </cell>
          <cell r="Q12" t="str">
            <v>Kosten voor de uitvoering, aanpassing of verzwaring van de aansluitingen</v>
          </cell>
          <cell r="R12" t="str">
            <v>962.301.0</v>
          </cell>
        </row>
        <row r="13">
          <cell r="A13" t="str">
            <v>962.301.00</v>
          </cell>
          <cell r="G13" t="str">
            <v>962.301.00</v>
          </cell>
          <cell r="N13" t="str">
            <v>Branchements - Coûts de réalisation, d'adaptation ou de renforcement</v>
          </cell>
          <cell r="Q13" t="str">
            <v>Aftakkingen - Kosten voor de uitvoering, aanpassing of verzwaring</v>
          </cell>
          <cell r="R13" t="str">
            <v>962.301.00</v>
          </cell>
        </row>
        <row r="14">
          <cell r="A14" t="str">
            <v>962.301.09</v>
          </cell>
          <cell r="G14" t="str">
            <v>962.301.09</v>
          </cell>
          <cell r="N14" t="str">
            <v>Branchements - Transfert à l’Actif</v>
          </cell>
          <cell r="Q14" t="str">
            <v>Aftakkingen - Overboeking naar Activa</v>
          </cell>
          <cell r="R14" t="str">
            <v>962.301.09</v>
          </cell>
        </row>
        <row r="15">
          <cell r="A15" t="str">
            <v>962.301.1</v>
          </cell>
          <cell r="F15" t="str">
            <v>962.301.1</v>
          </cell>
          <cell r="L15" t="str">
            <v>4.</v>
          </cell>
          <cell r="M15" t="str">
            <v>Location appareil de mesurage</v>
          </cell>
          <cell r="Q15" t="str">
            <v>Huur meetapparaat</v>
          </cell>
          <cell r="R15" t="str">
            <v>962.301.1</v>
          </cell>
        </row>
        <row r="16">
          <cell r="A16" t="str">
            <v>962.301.2</v>
          </cell>
          <cell r="F16" t="str">
            <v>962.301.2</v>
          </cell>
          <cell r="L16" t="str">
            <v>5.</v>
          </cell>
          <cell r="M16" t="str">
            <v>Location équipements pour transformation, compensation énergie réactive, filtrage onde de tension</v>
          </cell>
          <cell r="Q16" t="str">
            <v>Huur uitrustingen voor transformatie, compensatie blindvermogen, filtreren spanningsgolf</v>
          </cell>
          <cell r="R16" t="str">
            <v>962.301.2</v>
          </cell>
        </row>
        <row r="17">
          <cell r="A17" t="str">
            <v>962.301.3</v>
          </cell>
          <cell r="F17" t="str">
            <v>962.301.3</v>
          </cell>
          <cell r="L17" t="str">
            <v>6.</v>
          </cell>
          <cell r="M17" t="str">
            <v>Location équipements de protection complémentaires, équip. complém. pour signalisations d'alarmes, mesures, comptages, téléactions et/ou TCC.</v>
          </cell>
          <cell r="Q17" t="str">
            <v>Huur bijkomende beveiligingsuitrustingen, bijkomende uitrustingen voor alarmsignalisaties, metingen, tellingen, tele-acties en/of TCC.</v>
          </cell>
          <cell r="R17" t="str">
            <v>962.301.3</v>
          </cell>
        </row>
        <row r="18">
          <cell r="A18" t="str">
            <v>962.31</v>
          </cell>
          <cell r="D18" t="str">
            <v>962.31</v>
          </cell>
          <cell r="J18" t="str">
            <v>II.</v>
          </cell>
          <cell r="K18" t="str">
            <v>Utilisation du réseau de distribution:</v>
          </cell>
          <cell r="Q18" t="str">
            <v>Gebruik van het distributienet:</v>
          </cell>
          <cell r="R18" t="str">
            <v>962.31</v>
          </cell>
        </row>
        <row r="19">
          <cell r="A19" t="str">
            <v>-</v>
          </cell>
          <cell r="D19" t="str">
            <v>-</v>
          </cell>
          <cell r="K19" t="str">
            <v>(1.</v>
          </cell>
          <cell r="L19" t="str">
            <v>Tarif de la puissance souscrite et de la puissance complémentaire)</v>
          </cell>
          <cell r="Q19" t="str">
            <v>Tarief voor het onderschreven vermogen en het bijkomend vermogen)</v>
          </cell>
        </row>
        <row r="20">
          <cell r="A20" t="str">
            <v>962.310</v>
          </cell>
          <cell r="E20" t="str">
            <v>962.310</v>
          </cell>
          <cell r="M20" t="str">
            <v>Coûts de dossier</v>
          </cell>
          <cell r="Q20" t="str">
            <v xml:space="preserve">Dossierkosten </v>
          </cell>
          <cell r="R20" t="str">
            <v>962.310</v>
          </cell>
        </row>
        <row r="21">
          <cell r="A21" t="str">
            <v>962.310.0</v>
          </cell>
          <cell r="F21" t="str">
            <v>962.310.0</v>
          </cell>
          <cell r="N21" t="str">
            <v>Frais des services techniques</v>
          </cell>
          <cell r="Q21" t="str">
            <v>Kosten voor technische diensten</v>
          </cell>
          <cell r="R21" t="str">
            <v>962.310.0</v>
          </cell>
        </row>
        <row r="22">
          <cell r="A22" t="str">
            <v>962.310.1</v>
          </cell>
          <cell r="F22" t="str">
            <v>962.310.1</v>
          </cell>
          <cell r="N22" t="str">
            <v>Frais des services généraux</v>
          </cell>
          <cell r="Q22" t="str">
            <v>Kosten voor algemene diensten</v>
          </cell>
          <cell r="R22" t="str">
            <v>962.310.1</v>
          </cell>
        </row>
        <row r="23">
          <cell r="A23" t="str">
            <v>962.310.2</v>
          </cell>
          <cell r="F23" t="str">
            <v>962.310.2</v>
          </cell>
          <cell r="N23" t="str">
            <v>Frais de gestion de la clientèle</v>
          </cell>
          <cell r="Q23" t="str">
            <v>Kosten voor klantenbeheer</v>
          </cell>
          <cell r="R23" t="str">
            <v>962.310.2</v>
          </cell>
        </row>
        <row r="24">
          <cell r="A24" t="str">
            <v>962.310.3</v>
          </cell>
          <cell r="F24" t="str">
            <v>962.310.3</v>
          </cell>
          <cell r="N24" t="str">
            <v>Redevances et cotisations diverses</v>
          </cell>
          <cell r="Q24" t="str">
            <v>Diverse vergoedingen en bijdragen</v>
          </cell>
          <cell r="R24" t="str">
            <v>962.310.3</v>
          </cell>
        </row>
        <row r="25">
          <cell r="A25" t="str">
            <v>962.310.4</v>
          </cell>
          <cell r="F25" t="str">
            <v>962.310.4</v>
          </cell>
          <cell r="N25" t="str">
            <v>Résultats financiers</v>
          </cell>
          <cell r="Q25" t="str">
            <v>Financiële resultaten</v>
          </cell>
          <cell r="R25" t="str">
            <v>962.310.4</v>
          </cell>
        </row>
        <row r="26">
          <cell r="A26" t="str">
            <v>962.310.5</v>
          </cell>
          <cell r="F26" t="str">
            <v>962.310.5</v>
          </cell>
          <cell r="N26" t="str">
            <v xml:space="preserve">Coûts des installations hors infrastructure </v>
          </cell>
          <cell r="Q26" t="str">
            <v xml:space="preserve">Kosten voor installaties buiten de infrastructuur </v>
          </cell>
          <cell r="R26" t="str">
            <v>962.310.5</v>
          </cell>
        </row>
        <row r="27">
          <cell r="A27" t="str">
            <v>962.310.6</v>
          </cell>
          <cell r="F27" t="str">
            <v>962.310.6</v>
          </cell>
          <cell r="N27" t="str">
            <v>Résultat des travaux pour compte de tiers</v>
          </cell>
          <cell r="Q27" t="str">
            <v>Resultaat van werkzaamheden voor rekening van derden</v>
          </cell>
          <cell r="R27" t="str">
            <v>962.310.6</v>
          </cell>
        </row>
        <row r="28">
          <cell r="A28" t="str">
            <v>962.310.7</v>
          </cell>
          <cell r="F28" t="str">
            <v>962.310.7</v>
          </cell>
          <cell r="N28" t="str">
            <v>Frais d'assistance</v>
          </cell>
          <cell r="Q28" t="str">
            <v>Bijstandskosten</v>
          </cell>
          <cell r="R28" t="str">
            <v>962.310.7</v>
          </cell>
        </row>
        <row r="29">
          <cell r="A29" t="str">
            <v>962.310.9</v>
          </cell>
          <cell r="F29" t="str">
            <v>962.310.9</v>
          </cell>
          <cell r="N29" t="str">
            <v>Frais transférés</v>
          </cell>
          <cell r="Q29" t="str">
            <v>Overgeboekte kosten</v>
          </cell>
          <cell r="R29" t="str">
            <v>962.310.9</v>
          </cell>
        </row>
        <row r="30">
          <cell r="A30" t="str">
            <v>962.310.90</v>
          </cell>
          <cell r="G30" t="str">
            <v>962.310.90</v>
          </cell>
          <cell r="O30" t="str">
            <v>Frais transférés aux immobilisations</v>
          </cell>
          <cell r="Q30" t="str">
            <v>Kosten overgeboekt naar vaste activa</v>
          </cell>
          <cell r="R30" t="str">
            <v>962.310.90</v>
          </cell>
        </row>
        <row r="31">
          <cell r="A31" t="str">
            <v>962.310.91</v>
          </cell>
          <cell r="G31" t="str">
            <v>962.310.91</v>
          </cell>
          <cell r="O31" t="str">
            <v>Frais transférés aux autres comptes d’exploitation</v>
          </cell>
          <cell r="Q31" t="str">
            <v>Kosten overgeboekt naar andere exploitatierekeningen</v>
          </cell>
          <cell r="R31" t="str">
            <v>962.310.91</v>
          </cell>
        </row>
        <row r="32">
          <cell r="A32" t="str">
            <v>962.311</v>
          </cell>
          <cell r="E32" t="str">
            <v>962.311</v>
          </cell>
          <cell r="M32" t="str">
            <v>Coûts d'utilisation du réseau de transport et des services auxiliaires y afférents</v>
          </cell>
          <cell r="Q32" t="str">
            <v>Kosten voor het gebruik van het transportnet en van de bijbehorende ondersteunende diensten</v>
          </cell>
          <cell r="R32" t="str">
            <v>962.311</v>
          </cell>
        </row>
        <row r="33">
          <cell r="A33" t="str">
            <v>962.311.0</v>
          </cell>
          <cell r="F33" t="str">
            <v>962.311.0</v>
          </cell>
          <cell r="N33" t="str">
            <v>Tarif de base</v>
          </cell>
          <cell r="Q33" t="str">
            <v>Basistarief</v>
          </cell>
          <cell r="R33" t="str">
            <v>962.311.0</v>
          </cell>
        </row>
        <row r="34">
          <cell r="A34" t="str">
            <v>962.311.1</v>
          </cell>
          <cell r="F34" t="str">
            <v>962.311.1</v>
          </cell>
          <cell r="N34" t="str">
            <v>Services système</v>
          </cell>
          <cell r="Q34" t="str">
            <v xml:space="preserve">Systeemdiensten </v>
          </cell>
          <cell r="R34" t="str">
            <v>962.311.1</v>
          </cell>
        </row>
        <row r="35">
          <cell r="A35" t="str">
            <v>962.311.2</v>
          </cell>
          <cell r="F35" t="str">
            <v>962.311.2</v>
          </cell>
          <cell r="N35" t="str">
            <v>Pertes sur réseau</v>
          </cell>
          <cell r="Q35" t="str">
            <v>Netverliezen</v>
          </cell>
          <cell r="R35" t="str">
            <v>962.311.2</v>
          </cell>
        </row>
        <row r="36">
          <cell r="A36" t="str">
            <v>962.312</v>
          </cell>
          <cell r="E36" t="str">
            <v>962.312</v>
          </cell>
          <cell r="M36" t="str">
            <v>Coûts d'étude, de construction et d'entretien de l'infrastructure:</v>
          </cell>
          <cell r="Q36" t="str">
            <v>Kosten voor de studie, de aanleg en het onderhoud van de infrastructuur:</v>
          </cell>
          <cell r="R36" t="str">
            <v>962.312</v>
          </cell>
        </row>
        <row r="37">
          <cell r="A37" t="str">
            <v>962.312.0</v>
          </cell>
          <cell r="F37" t="str">
            <v>962.312.0</v>
          </cell>
          <cell r="N37" t="str">
            <v>Etudes</v>
          </cell>
          <cell r="Q37" t="str">
            <v>Studies</v>
          </cell>
          <cell r="R37" t="str">
            <v>962.312.0</v>
          </cell>
        </row>
        <row r="38">
          <cell r="A38" t="str">
            <v>962.312.2</v>
          </cell>
          <cell r="F38" t="str">
            <v>962.312.2</v>
          </cell>
          <cell r="N38" t="str">
            <v>Sous-stations de transformation MT</v>
          </cell>
          <cell r="Q38" t="str">
            <v>Onderstations voor MS-transformatie</v>
          </cell>
          <cell r="R38" t="str">
            <v>962.312.2</v>
          </cell>
        </row>
        <row r="39">
          <cell r="A39" t="str">
            <v>962.312.20</v>
          </cell>
          <cell r="G39" t="str">
            <v>962.312.20</v>
          </cell>
          <cell r="O39" t="str">
            <v>Terrains</v>
          </cell>
          <cell r="Q39" t="str">
            <v>Terreinen</v>
          </cell>
          <cell r="R39" t="str">
            <v>962.312.20</v>
          </cell>
        </row>
        <row r="40">
          <cell r="A40" t="str">
            <v>962.312.21</v>
          </cell>
          <cell r="G40" t="str">
            <v>962.312.21</v>
          </cell>
          <cell r="O40" t="str">
            <v>Batiments</v>
          </cell>
          <cell r="Q40" t="str">
            <v>Gebouwen</v>
          </cell>
          <cell r="R40" t="str">
            <v>962.312.21</v>
          </cell>
        </row>
        <row r="41">
          <cell r="A41" t="str">
            <v>962.312.22</v>
          </cell>
          <cell r="G41" t="str">
            <v>962.312.22</v>
          </cell>
          <cell r="O41" t="str">
            <v>Equipement</v>
          </cell>
          <cell r="Q41" t="str">
            <v>Uitrustingen</v>
          </cell>
          <cell r="R41" t="str">
            <v>962.312.22</v>
          </cell>
        </row>
        <row r="42">
          <cell r="A42" t="str">
            <v>962.312.23</v>
          </cell>
          <cell r="G42" t="str">
            <v>962.312.23</v>
          </cell>
          <cell r="O42" t="str">
            <v>TCC</v>
          </cell>
          <cell r="Q42" t="str">
            <v>TCC</v>
          </cell>
          <cell r="R42" t="str">
            <v>962.312.23</v>
          </cell>
        </row>
        <row r="43">
          <cell r="A43" t="str">
            <v>962.312.24</v>
          </cell>
          <cell r="G43" t="str">
            <v>962.312.24</v>
          </cell>
          <cell r="O43" t="str">
            <v>Equipement de télégestion</v>
          </cell>
          <cell r="Q43" t="str">
            <v>Uitrustingen voor afstandsverwerking</v>
          </cell>
          <cell r="R43" t="str">
            <v>962.312.24</v>
          </cell>
        </row>
        <row r="44">
          <cell r="A44" t="str">
            <v>962.312.25</v>
          </cell>
          <cell r="G44" t="str">
            <v>962.312.25</v>
          </cell>
          <cell r="O44" t="str">
            <v>Comptage</v>
          </cell>
          <cell r="Q44" t="str">
            <v>Meting</v>
          </cell>
          <cell r="R44" t="str">
            <v>962.312.25</v>
          </cell>
        </row>
        <row r="45">
          <cell r="A45" t="str">
            <v>962.312.26</v>
          </cell>
          <cell r="G45" t="str">
            <v>962.312.26</v>
          </cell>
          <cell r="O45" t="str">
            <v>Dégâts aux installations</v>
          </cell>
          <cell r="Q45" t="str">
            <v>Schade aan de installaties</v>
          </cell>
          <cell r="R45" t="str">
            <v>962.312.26</v>
          </cell>
        </row>
        <row r="46">
          <cell r="A46" t="str">
            <v>962.312.27</v>
          </cell>
          <cell r="G46" t="str">
            <v>962.312.27</v>
          </cell>
          <cell r="O46" t="str">
            <v>Démontage d'installations</v>
          </cell>
          <cell r="Q46" t="str">
            <v>Demontage van de installaties</v>
          </cell>
          <cell r="R46" t="str">
            <v>962.312.27</v>
          </cell>
        </row>
        <row r="47">
          <cell r="A47" t="str">
            <v>962.312.28</v>
          </cell>
          <cell r="G47" t="str">
            <v>962.312.28</v>
          </cell>
          <cell r="O47" t="str">
            <v>Redevances d'amortissement (apports d'usage)</v>
          </cell>
          <cell r="Q47" t="str">
            <v>Afschrijvingsvergoedingen (gebruiksinbrengen)</v>
          </cell>
          <cell r="R47" t="str">
            <v>962.312.28</v>
          </cell>
        </row>
        <row r="48">
          <cell r="A48" t="str">
            <v>962.312.29</v>
          </cell>
          <cell r="G48" t="str">
            <v>962.312.29</v>
          </cell>
          <cell r="O48" t="str">
            <v>Amortissements</v>
          </cell>
          <cell r="Q48" t="str">
            <v>Afschrijvingen</v>
          </cell>
          <cell r="R48" t="str">
            <v>962.312.29</v>
          </cell>
        </row>
        <row r="49">
          <cell r="A49" t="str">
            <v>962.312.4</v>
          </cell>
          <cell r="F49" t="str">
            <v>962.312.4</v>
          </cell>
          <cell r="N49" t="str">
            <v>Raccordements &amp; compteurs MT</v>
          </cell>
          <cell r="Q49" t="str">
            <v>MS-aansluitingen &amp; -meters</v>
          </cell>
          <cell r="R49" t="str">
            <v>962.312.4</v>
          </cell>
        </row>
        <row r="50">
          <cell r="A50" t="str">
            <v>962.312.40</v>
          </cell>
          <cell r="G50" t="str">
            <v>962.312.40</v>
          </cell>
          <cell r="O50" t="str">
            <v>Branchements</v>
          </cell>
          <cell r="Q50" t="str">
            <v>Aftakkingen</v>
          </cell>
          <cell r="R50" t="str">
            <v>962.312.40</v>
          </cell>
        </row>
        <row r="51">
          <cell r="A51" t="str">
            <v>962.312.41</v>
          </cell>
          <cell r="G51" t="str">
            <v>962.312.41</v>
          </cell>
          <cell r="O51" t="str">
            <v>Comptage électrique</v>
          </cell>
          <cell r="Q51" t="str">
            <v xml:space="preserve">Elektrische meting </v>
          </cell>
          <cell r="R51" t="str">
            <v>962.312.41</v>
          </cell>
        </row>
        <row r="52">
          <cell r="A52" t="str">
            <v>962.312.42</v>
          </cell>
          <cell r="G52" t="str">
            <v>962.312.42</v>
          </cell>
          <cell r="O52" t="str">
            <v>Equipement de télégestion</v>
          </cell>
          <cell r="Q52" t="str">
            <v>Uitrustingen voor afstandsverwerking</v>
          </cell>
          <cell r="R52" t="str">
            <v>962.312.42</v>
          </cell>
        </row>
        <row r="53">
          <cell r="A53" t="str">
            <v>962.312.46</v>
          </cell>
          <cell r="G53" t="str">
            <v>962.312.46</v>
          </cell>
          <cell r="O53" t="str">
            <v>Dégâts aux installations</v>
          </cell>
          <cell r="Q53" t="str">
            <v>Schade aan de installaties</v>
          </cell>
          <cell r="R53" t="str">
            <v>962.312.46</v>
          </cell>
        </row>
        <row r="54">
          <cell r="A54" t="str">
            <v>962.312.47</v>
          </cell>
          <cell r="G54" t="str">
            <v>962.312.47</v>
          </cell>
          <cell r="O54" t="str">
            <v>Démontage d'installations</v>
          </cell>
          <cell r="Q54" t="str">
            <v>Demontage van de installaties</v>
          </cell>
          <cell r="R54" t="str">
            <v>962.312.47</v>
          </cell>
        </row>
        <row r="55">
          <cell r="A55" t="str">
            <v>962.312.48</v>
          </cell>
          <cell r="G55" t="str">
            <v>962.312.48</v>
          </cell>
          <cell r="O55" t="str">
            <v>Redevances d'amortissement (apports d'usage)</v>
          </cell>
          <cell r="Q55" t="str">
            <v>Afschrijvingsvergoedingen (gebruiksinbrengen)</v>
          </cell>
          <cell r="R55" t="str">
            <v>962.312.48</v>
          </cell>
        </row>
        <row r="56">
          <cell r="A56" t="str">
            <v>962.312.49</v>
          </cell>
          <cell r="G56" t="str">
            <v>962.312.49</v>
          </cell>
          <cell r="O56" t="str">
            <v>Amortissements</v>
          </cell>
          <cell r="Q56" t="str">
            <v>Afschrijvingen</v>
          </cell>
          <cell r="R56" t="str">
            <v>962.312.49</v>
          </cell>
        </row>
        <row r="57">
          <cell r="A57" t="str">
            <v>962.312.8</v>
          </cell>
          <cell r="F57" t="str">
            <v>962.312.8</v>
          </cell>
          <cell r="N57" t="str">
            <v>Autres coûts relatifs à l'infrastructure</v>
          </cell>
          <cell r="Q57" t="str">
            <v>Andere kosten in verband met de infrastructuur</v>
          </cell>
          <cell r="R57" t="str">
            <v>962.312.8</v>
          </cell>
        </row>
        <row r="58">
          <cell r="A58" t="str">
            <v>962.313</v>
          </cell>
          <cell r="E58" t="str">
            <v>962.313</v>
          </cell>
          <cell r="M58" t="str">
            <v>Coûts liés aux obligations de service public</v>
          </cell>
          <cell r="Q58" t="str">
            <v>Kosten in verband met de openbare-dienstverplichtingen</v>
          </cell>
          <cell r="R58" t="str">
            <v>962.313</v>
          </cell>
        </row>
        <row r="59">
          <cell r="A59" t="str">
            <v>962.313.0</v>
          </cell>
          <cell r="F59" t="str">
            <v>962.313.0</v>
          </cell>
          <cell r="N59" t="str">
            <v>Coûts liés à la clientèle protégée</v>
          </cell>
          <cell r="Q59" t="str">
            <v>Kosten in verband met de beschermde klanten</v>
          </cell>
          <cell r="R59" t="str">
            <v>962.313.0</v>
          </cell>
        </row>
        <row r="60">
          <cell r="A60" t="str">
            <v>962.313.00</v>
          </cell>
          <cell r="G60" t="str">
            <v>962.313.00</v>
          </cell>
          <cell r="O60" t="str">
            <v>Entretien, gestion et amortissements des compteurs à budget</v>
          </cell>
          <cell r="Q60" t="str">
            <v>Onderhoud, beheer en afschrijvingen van de budgetmeters</v>
          </cell>
          <cell r="R60" t="str">
            <v>962.313.00</v>
          </cell>
        </row>
        <row r="61">
          <cell r="A61" t="str">
            <v>962.313.01</v>
          </cell>
          <cell r="G61" t="str">
            <v>962.313.01</v>
          </cell>
          <cell r="O61" t="str">
            <v>Placement de limiteurs de puissance</v>
          </cell>
          <cell r="Q61" t="str">
            <v>Plaatsen van vermogenbegrenzers</v>
          </cell>
          <cell r="R61" t="str">
            <v>962.313.01</v>
          </cell>
        </row>
        <row r="62">
          <cell r="A62" t="str">
            <v>962.313.02</v>
          </cell>
          <cell r="G62" t="str">
            <v>962.313.02</v>
          </cell>
          <cell r="O62" t="str">
            <v>Fourniture d’électricité à la clientèle protégée</v>
          </cell>
          <cell r="Q62" t="str">
            <v>Levering van elektriciteit aan de beschermde klanten</v>
          </cell>
          <cell r="R62" t="str">
            <v>962.313.02</v>
          </cell>
        </row>
        <row r="63">
          <cell r="A63" t="str">
            <v>962.313.03</v>
          </cell>
          <cell r="G63" t="str">
            <v>962.313.03</v>
          </cell>
          <cell r="O63" t="str">
            <v>Fourniture d’électricité à un tarif social spécifique</v>
          </cell>
          <cell r="Q63" t="str">
            <v>Levering van elektriciteit aan een specifiek sociaal tarief</v>
          </cell>
          <cell r="R63" t="str">
            <v>962.313.03</v>
          </cell>
        </row>
        <row r="64">
          <cell r="A64" t="str">
            <v>962.313.09</v>
          </cell>
          <cell r="G64" t="str">
            <v>962.313.09</v>
          </cell>
          <cell r="O64" t="str">
            <v>Réductions de valeur et moins values sur réalisation de créances commerciales - clientèle protégée</v>
          </cell>
          <cell r="Q64" t="str">
            <v>Waardeverminderingen en minderwaarden op de realisatie van handelsvorderingen - beschermde klanten</v>
          </cell>
          <cell r="R64" t="str">
            <v>962.313.09</v>
          </cell>
        </row>
        <row r="65">
          <cell r="A65" t="str">
            <v>962.313.1</v>
          </cell>
          <cell r="F65" t="str">
            <v>962.313.1</v>
          </cell>
          <cell r="N65" t="str">
            <v>Actions URE</v>
          </cell>
          <cell r="Q65" t="str">
            <v>REG-acties</v>
          </cell>
          <cell r="R65" t="str">
            <v>962.313.1</v>
          </cell>
        </row>
        <row r="66">
          <cell r="A66" t="str">
            <v>962.313.2</v>
          </cell>
          <cell r="F66" t="str">
            <v>962.313.2</v>
          </cell>
          <cell r="N66" t="str">
            <v>Eclairage Public (Centre)</v>
          </cell>
          <cell r="Q66" t="str">
            <v>Openbare Verlichting (Centrum)</v>
          </cell>
          <cell r="R66" t="str">
            <v>962.313.2</v>
          </cell>
        </row>
        <row r="67">
          <cell r="A67" t="str">
            <v>962.313.20</v>
          </cell>
          <cell r="G67" t="str">
            <v>962.313.20</v>
          </cell>
          <cell r="O67" t="str">
            <v>Entretien de l’éclairage public</v>
          </cell>
          <cell r="Q67" t="str">
            <v>Onderhoud van de openbare verlichting</v>
          </cell>
          <cell r="R67" t="str">
            <v>962.313.20</v>
          </cell>
        </row>
        <row r="68">
          <cell r="A68" t="str">
            <v>962.313.21</v>
          </cell>
          <cell r="G68" t="str">
            <v>962.313.21</v>
          </cell>
          <cell r="O68" t="str">
            <v>Facturation de l'entretien de l’éclairage public</v>
          </cell>
          <cell r="Q68" t="str">
            <v>Facturering van het onderhoud van de openbare verlichting</v>
          </cell>
          <cell r="R68" t="str">
            <v>962.313.21</v>
          </cell>
        </row>
        <row r="69">
          <cell r="A69" t="str">
            <v>962.313.22</v>
          </cell>
          <cell r="G69" t="str">
            <v>962.313.22</v>
          </cell>
          <cell r="O69" t="str">
            <v>Fourniture d'énergie pour l'éclairage public (Centre)</v>
          </cell>
          <cell r="Q69" t="str">
            <v>Levering van energie voor de openbare verlichting (Centrum)</v>
          </cell>
          <cell r="R69" t="str">
            <v>962.313.22</v>
          </cell>
        </row>
        <row r="70">
          <cell r="A70" t="str">
            <v>962.313.23</v>
          </cell>
          <cell r="G70" t="str">
            <v>962.313.23</v>
          </cell>
          <cell r="O70" t="str">
            <v>Facturation de la fourniture d'énergie pour l'éclairage public (Centre)</v>
          </cell>
          <cell r="Q70" t="str">
            <v>Facturering van de levering van energie voor de openbare verlichting (Centrum)</v>
          </cell>
          <cell r="R70" t="str">
            <v>962.313.23</v>
          </cell>
        </row>
        <row r="71">
          <cell r="A71" t="str">
            <v>962.313.24</v>
          </cell>
          <cell r="G71" t="str">
            <v>962.313.24</v>
          </cell>
          <cell r="O71" t="str">
            <v>Coût de la construction de l’éclairage public</v>
          </cell>
          <cell r="Q71" t="str">
            <v>Kosten voor de aanleg van openbare verlichting</v>
          </cell>
          <cell r="R71" t="str">
            <v>962.313.24</v>
          </cell>
        </row>
        <row r="72">
          <cell r="A72" t="str">
            <v>962.313.25</v>
          </cell>
          <cell r="G72" t="str">
            <v>962.313.25</v>
          </cell>
          <cell r="O72" t="str">
            <v>Facturation de la construction de l’éclairage public</v>
          </cell>
          <cell r="Q72" t="str">
            <v>Facturering van de aanleg van openbare verlichting</v>
          </cell>
          <cell r="R72" t="str">
            <v>962.313.25</v>
          </cell>
        </row>
        <row r="73">
          <cell r="A73" t="str">
            <v>962.313.3</v>
          </cell>
          <cell r="F73" t="str">
            <v>962.313.3</v>
          </cell>
          <cell r="N73" t="str">
            <v>Déplacements d’installations imposés par les pouvoirs publics</v>
          </cell>
          <cell r="Q73" t="str">
            <v xml:space="preserve">Door de overheid opgelegde verplaatsingen van installaties </v>
          </cell>
          <cell r="R73" t="str">
            <v>962.313.3</v>
          </cell>
        </row>
        <row r="74">
          <cell r="A74" t="str">
            <v>962.313.4</v>
          </cell>
          <cell r="F74" t="str">
            <v>962.313.4</v>
          </cell>
          <cell r="N74" t="str">
            <v>Service « Ombudsman » et action d’information</v>
          </cell>
          <cell r="Q74" t="str">
            <v>Dienst Ombudsman en informatie-activiteit</v>
          </cell>
          <cell r="R74" t="str">
            <v>962.313.4</v>
          </cell>
        </row>
        <row r="75">
          <cell r="A75" t="str">
            <v>962.313.5</v>
          </cell>
          <cell r="F75" t="str">
            <v>962.313.5</v>
          </cell>
          <cell r="N75" t="str">
            <v>Fourniture gratuite d'énergie verte</v>
          </cell>
          <cell r="Q75" t="str">
            <v>Gratis levering van groene energie</v>
          </cell>
          <cell r="R75" t="str">
            <v>962.313.5</v>
          </cell>
        </row>
        <row r="76">
          <cell r="A76" t="str">
            <v>962.313.7</v>
          </cell>
          <cell r="F76" t="str">
            <v>962.313.7</v>
          </cell>
          <cell r="N76" t="str">
            <v>Autres prestations imposées par les pouvoirs publics</v>
          </cell>
          <cell r="Q76" t="str">
            <v>Andere prestaties opgelegd door de overheid</v>
          </cell>
          <cell r="R76" t="str">
            <v>962.313.7</v>
          </cell>
        </row>
        <row r="77">
          <cell r="A77" t="str">
            <v>962.313.8</v>
          </cell>
          <cell r="F77" t="str">
            <v>962.313.8</v>
          </cell>
          <cell r="N77" t="str">
            <v>Autres obligations de service public</v>
          </cell>
          <cell r="Q77" t="str">
            <v>Andere openbare-dienstverplichtingen</v>
          </cell>
          <cell r="R77" t="str">
            <v>962.313.8</v>
          </cell>
        </row>
        <row r="78">
          <cell r="A78" t="str">
            <v>962.313.9</v>
          </cell>
          <cell r="F78" t="str">
            <v>962.313.9</v>
          </cell>
          <cell r="N78" t="str">
            <v>Financement des missions de service public confiées aux GRD (crédit)</v>
          </cell>
          <cell r="Q78" t="str">
            <v>Financiering van de openbare-dienstopdracht toevertrouwd aan de DNB (credit)</v>
          </cell>
          <cell r="R78" t="str">
            <v>962.313.9</v>
          </cell>
        </row>
        <row r="79">
          <cell r="A79" t="str">
            <v>962.314</v>
          </cell>
          <cell r="E79" t="str">
            <v>962.314</v>
          </cell>
          <cell r="K79" t="str">
            <v>2.</v>
          </cell>
          <cell r="L79" t="str">
            <v>Coûts de gestion du réseau de distribution (gestion du système):</v>
          </cell>
          <cell r="Q79" t="str">
            <v>Beheerskosten van het distributienet (systeembeheer):</v>
          </cell>
          <cell r="R79" t="str">
            <v>962.314</v>
          </cell>
        </row>
        <row r="80">
          <cell r="A80" t="str">
            <v>962.314.0</v>
          </cell>
          <cell r="F80" t="str">
            <v>962.314.0</v>
          </cell>
          <cell r="M80" t="str">
            <v>Gestion commerciale des contrats d'accès</v>
          </cell>
          <cell r="Q80" t="str">
            <v>Commercieel beheer van de toegangscontracten</v>
          </cell>
          <cell r="R80" t="str">
            <v>962.314.0</v>
          </cell>
        </row>
        <row r="81">
          <cell r="A81" t="str">
            <v>962.314.1</v>
          </cell>
          <cell r="F81" t="str">
            <v>962.314.1</v>
          </cell>
          <cell r="M81" t="str">
            <v>Programmation des échanges d'énergie</v>
          </cell>
          <cell r="Q81" t="str">
            <v>Programmering van de energie-uitwisselingen</v>
          </cell>
          <cell r="R81" t="str">
            <v>962.314.1</v>
          </cell>
        </row>
        <row r="82">
          <cell r="A82" t="str">
            <v>962.314.2</v>
          </cell>
          <cell r="F82" t="str">
            <v>962.314.2</v>
          </cell>
          <cell r="M82" t="str">
            <v>Gestion du réseau de distribution et suivi des échanges d'énergie</v>
          </cell>
          <cell r="Q82" t="str">
            <v>Beheer van het distributienet en opvolging van de energie-uitwisselingen</v>
          </cell>
          <cell r="R82" t="str">
            <v>962.314.2</v>
          </cell>
        </row>
        <row r="83">
          <cell r="A83" t="str">
            <v>962.314.20</v>
          </cell>
          <cell r="G83" t="str">
            <v>962.314.20</v>
          </cell>
          <cell r="N83" t="str">
            <v>Coûts d’exploitation de la gestion du système</v>
          </cell>
          <cell r="Q83" t="str">
            <v xml:space="preserve">Exploitatiekosten voor het systeembeheer </v>
          </cell>
          <cell r="R83" t="str">
            <v>962.314.20</v>
          </cell>
        </row>
        <row r="84">
          <cell r="A84" t="str">
            <v>962.314.21</v>
          </cell>
          <cell r="G84" t="str">
            <v>962.314.21</v>
          </cell>
          <cell r="N84" t="str">
            <v>Amortissement des actifs liés à la gestion du système</v>
          </cell>
          <cell r="Q84" t="str">
            <v xml:space="preserve">Afschrijvingen van activa in verband met het systeembeheer </v>
          </cell>
          <cell r="R84" t="str">
            <v>962.314.21</v>
          </cell>
        </row>
        <row r="85">
          <cell r="A85" t="str">
            <v>962.314.22</v>
          </cell>
          <cell r="G85" t="str">
            <v>962.314.22</v>
          </cell>
          <cell r="N85" t="str">
            <v>Coûts de financement des actifs liés à la gestion du système</v>
          </cell>
          <cell r="Q85" t="str">
            <v>Kosten voor de financiering van de activa in verband met het systeembeheer</v>
          </cell>
          <cell r="R85" t="str">
            <v>962.314.22</v>
          </cell>
        </row>
        <row r="86">
          <cell r="A86" t="str">
            <v>962.314.3</v>
          </cell>
          <cell r="F86" t="str">
            <v>962.314.3</v>
          </cell>
          <cell r="M86" t="str">
            <v>Contrôle de la qualité de l'approvisionnement et de la stabilité du réseau de distribution</v>
          </cell>
          <cell r="Q86" t="str">
            <v>Controle op de kwaliteit van de bevoorrading en op de stabiliteit van het distributienet</v>
          </cell>
          <cell r="R86" t="str">
            <v>962.314.3</v>
          </cell>
        </row>
        <row r="87">
          <cell r="A87" t="str">
            <v>962.315</v>
          </cell>
          <cell r="E87" t="str">
            <v>962.315</v>
          </cell>
          <cell r="K87" t="str">
            <v>3.</v>
          </cell>
          <cell r="L87" t="str">
            <v>Coût de l'acquisition et du traitement des informations de mesure et de comptage</v>
          </cell>
          <cell r="Q87" t="str">
            <v>Kosten voor het verzamelen en verwerken van de meet- en telgegevens</v>
          </cell>
          <cell r="R87" t="str">
            <v>962.315</v>
          </cell>
        </row>
        <row r="88">
          <cell r="A88" t="str">
            <v>962.32</v>
          </cell>
          <cell r="D88" t="str">
            <v>962.32</v>
          </cell>
          <cell r="J88" t="str">
            <v>III.</v>
          </cell>
          <cell r="K88" t="str">
            <v>Services auxiliaires:</v>
          </cell>
          <cell r="Q88" t="str">
            <v>Ondersteunende diensten:</v>
          </cell>
          <cell r="R88" t="str">
            <v>962.32</v>
          </cell>
        </row>
        <row r="89">
          <cell r="A89" t="str">
            <v>962.320</v>
          </cell>
          <cell r="E89" t="str">
            <v>962.320</v>
          </cell>
          <cell r="K89" t="str">
            <v>1.</v>
          </cell>
          <cell r="L89" t="str">
            <v>Réglage de la tension et de la puissance réactive</v>
          </cell>
          <cell r="Q89" t="str">
            <v>Regeling van de spanning en van het blindvermogen</v>
          </cell>
          <cell r="R89" t="str">
            <v>962.320</v>
          </cell>
        </row>
        <row r="90">
          <cell r="A90" t="str">
            <v>962.321</v>
          </cell>
          <cell r="E90" t="str">
            <v>962.321</v>
          </cell>
          <cell r="K90" t="str">
            <v>2.</v>
          </cell>
          <cell r="L90" t="str">
            <v>Compensation des pertes sur réseau</v>
          </cell>
          <cell r="Q90" t="str">
            <v>Compensatie van de netverliezen</v>
          </cell>
          <cell r="R90" t="str">
            <v>962.321</v>
          </cell>
        </row>
        <row r="91">
          <cell r="A91" t="str">
            <v>962.322</v>
          </cell>
          <cell r="E91" t="str">
            <v>962.322</v>
          </cell>
          <cell r="K91" t="str">
            <v>3.</v>
          </cell>
          <cell r="L91" t="str">
            <v>Non-respect d'un programme accepté</v>
          </cell>
          <cell r="Q91" t="str">
            <v>Niet-naleving van een aanvaard programma</v>
          </cell>
          <cell r="R91" t="str">
            <v>962.322</v>
          </cell>
        </row>
        <row r="92">
          <cell r="A92" t="str">
            <v>962.33</v>
          </cell>
          <cell r="D92" t="str">
            <v>962.33</v>
          </cell>
          <cell r="J92" t="str">
            <v>IV.</v>
          </cell>
          <cell r="K92" t="str">
            <v>Impôts, prélèvements, surcharges, contributions et rétributions:</v>
          </cell>
          <cell r="Q92" t="str">
            <v>Belastingen, heffingen, toeslagen, bijdragen en retributies:</v>
          </cell>
          <cell r="R92" t="str">
            <v>962.33</v>
          </cell>
        </row>
        <row r="93">
          <cell r="A93" t="str">
            <v>962.330</v>
          </cell>
          <cell r="E93" t="str">
            <v>962.330</v>
          </cell>
          <cell r="L93" t="str">
            <v>Financement des obligations de service public:</v>
          </cell>
          <cell r="Q93" t="str">
            <v>Financiering van de openbare-dienstverplichtingen:</v>
          </cell>
          <cell r="R93" t="str">
            <v>962.330</v>
          </cell>
        </row>
        <row r="94">
          <cell r="A94" t="str">
            <v>962.330.0</v>
          </cell>
          <cell r="F94" t="str">
            <v>962.330.0</v>
          </cell>
          <cell r="M94" t="str">
            <v>Mesures de nature sociale</v>
          </cell>
          <cell r="Q94" t="str">
            <v>Maatregelen van sociale aard</v>
          </cell>
          <cell r="R94" t="str">
            <v>962.330.0</v>
          </cell>
        </row>
        <row r="95">
          <cell r="A95" t="str">
            <v>962.330.08</v>
          </cell>
          <cell r="G95" t="str">
            <v>962.330.08</v>
          </cell>
          <cell r="N95" t="str">
            <v>Plan communal pour l’emploi</v>
          </cell>
          <cell r="Q95" t="str">
            <v xml:space="preserve">Plan Communal pour l'Emploi (in Wallonië) </v>
          </cell>
          <cell r="R95" t="str">
            <v>962.330.08</v>
          </cell>
        </row>
        <row r="96">
          <cell r="A96" t="str">
            <v>962.330.09</v>
          </cell>
          <cell r="G96" t="str">
            <v>962.330.09</v>
          </cell>
          <cell r="N96" t="str">
            <v>Autres mesures sociales</v>
          </cell>
          <cell r="Q96" t="str">
            <v>Andere maatregelen van sociale aard</v>
          </cell>
          <cell r="R96" t="str">
            <v>962.330.09</v>
          </cell>
        </row>
        <row r="97">
          <cell r="A97" t="str">
            <v>962.330.1</v>
          </cell>
          <cell r="F97" t="str">
            <v>962.330.1</v>
          </cell>
          <cell r="M97" t="str">
            <v>Mesures en faveur de l'URE</v>
          </cell>
          <cell r="Q97" t="str">
            <v>Maatregelen ter bevordering van het REG</v>
          </cell>
          <cell r="R97" t="str">
            <v>962.330.1</v>
          </cell>
        </row>
        <row r="98">
          <cell r="A98" t="str">
            <v>962.330.2</v>
          </cell>
          <cell r="F98" t="str">
            <v>962.330.2</v>
          </cell>
          <cell r="M98" t="str">
            <v>Mesures en faveur de l'utilisation de sources d'énergie renouvelables et d'installations de cogénération de qualité</v>
          </cell>
          <cell r="Q98" t="str">
            <v>Maatregelen ter bevordering van het gebruik van hernieuwbare energiebronnen en kwalitatieve warmtekrachtinstallaties</v>
          </cell>
          <cell r="R98" t="str">
            <v>962.330.2</v>
          </cell>
        </row>
        <row r="99">
          <cell r="A99" t="str">
            <v>962.330.3</v>
          </cell>
          <cell r="F99" t="str">
            <v>962.330.3</v>
          </cell>
          <cell r="M99" t="str">
            <v>Financement des obligations de service public facturé par le GRT</v>
          </cell>
          <cell r="Q99" t="str">
            <v>Financiering van de openbare-dienstverplichtingen gefactureerd door de TNB</v>
          </cell>
          <cell r="R99" t="str">
            <v>962.330.3</v>
          </cell>
        </row>
        <row r="100">
          <cell r="A100" t="str">
            <v>962.330.8</v>
          </cell>
          <cell r="F100" t="str">
            <v>962.330.8</v>
          </cell>
          <cell r="M100" t="str">
            <v>Autres mesures</v>
          </cell>
          <cell r="Q100" t="str">
            <v>Andere maatregelen</v>
          </cell>
          <cell r="R100" t="str">
            <v>962.330.8</v>
          </cell>
        </row>
        <row r="101">
          <cell r="A101" t="str">
            <v>962.330.9</v>
          </cell>
          <cell r="F101" t="str">
            <v>962.330.9</v>
          </cell>
          <cell r="M101" t="str">
            <v>Financement des missions de service public confiées aux GRD</v>
          </cell>
          <cell r="Q101" t="str">
            <v>Financiering van de openbare-dienstopdracht toevertrouwd aan de DNB</v>
          </cell>
          <cell r="R101" t="str">
            <v>962.330.9</v>
          </cell>
        </row>
        <row r="102">
          <cell r="A102" t="str">
            <v>962.331</v>
          </cell>
          <cell r="E102" t="str">
            <v>962.331</v>
          </cell>
          <cell r="L102" t="str">
            <v>Surcharges en vue de la couverture des frais de fonctionnement de l'instance de régulation</v>
          </cell>
          <cell r="Q102" t="str">
            <v>Toeslagen ter dekking van de werkingskosten van de reguleringsinstantie</v>
          </cell>
          <cell r="R102" t="str">
            <v>962.331</v>
          </cell>
        </row>
        <row r="103">
          <cell r="A103" t="str">
            <v>962.332</v>
          </cell>
          <cell r="E103" t="str">
            <v>962.332</v>
          </cell>
          <cell r="L103" t="str">
            <v>Contributions en vue de la couverture des coûts échoués</v>
          </cell>
          <cell r="Q103" t="str">
            <v>Bijdragen ter dekking van verloren kosten</v>
          </cell>
          <cell r="R103" t="str">
            <v>962.332</v>
          </cell>
        </row>
        <row r="104">
          <cell r="A104" t="str">
            <v>962.333</v>
          </cell>
          <cell r="E104" t="str">
            <v>962.333</v>
          </cell>
          <cell r="L104" t="str">
            <v>Charges de pension non capitalisées</v>
          </cell>
          <cell r="Q104" t="str">
            <v>Niet-gekapitaliseerde pensioenlasten</v>
          </cell>
          <cell r="R104" t="str">
            <v>962.333</v>
          </cell>
        </row>
        <row r="105">
          <cell r="A105" t="str">
            <v>962.333.0</v>
          </cell>
          <cell r="F105" t="str">
            <v>962.333.0</v>
          </cell>
          <cell r="M105" t="str">
            <v>Charges de pension non capitalisées-débit</v>
          </cell>
          <cell r="Q105" t="str">
            <v>Niet-gekapitaliseerde pensioenlasten - debet</v>
          </cell>
          <cell r="R105" t="str">
            <v>962.333.0</v>
          </cell>
        </row>
        <row r="106">
          <cell r="A106" t="str">
            <v>962.333.9</v>
          </cell>
          <cell r="F106" t="str">
            <v>962.333.9</v>
          </cell>
          <cell r="M106" t="str">
            <v>Charges de pension non capitalisées-Transfert à l'actif</v>
          </cell>
          <cell r="Q106" t="str">
            <v>Niet-gekapitaliseerde pensioenlasten - Overboeking naar activa</v>
          </cell>
          <cell r="R106" t="str">
            <v>962.333.9</v>
          </cell>
        </row>
        <row r="107">
          <cell r="A107" t="str">
            <v>962.334</v>
          </cell>
          <cell r="E107" t="str">
            <v>962.334</v>
          </cell>
          <cell r="L107" t="str">
            <v>Impôts, prélèvements, surcharges, contributions, et rétributions locaux, provinciaux, régionaux et fédéraux:</v>
          </cell>
          <cell r="Q107" t="str">
            <v>Lokale, provinciale, gewestelijke en federale belastingen, heffingen, toeslagen, bijdragen en retributies:</v>
          </cell>
          <cell r="R107" t="str">
            <v>962.334</v>
          </cell>
        </row>
        <row r="108">
          <cell r="A108" t="str">
            <v>962.334.0</v>
          </cell>
          <cell r="F108" t="str">
            <v>962.334.0</v>
          </cell>
          <cell r="M108" t="str">
            <v>Impôts sur les revenus</v>
          </cell>
          <cell r="Q108" t="str">
            <v xml:space="preserve">Inkomensbelastingen </v>
          </cell>
          <cell r="R108" t="str">
            <v>962.334.0</v>
          </cell>
        </row>
        <row r="109">
          <cell r="A109" t="str">
            <v>962.334.00</v>
          </cell>
          <cell r="G109" t="str">
            <v>962.334.00</v>
          </cell>
          <cell r="N109" t="str">
            <v>Précomptes mobiliers afférents aux intérêts sur compte courant</v>
          </cell>
          <cell r="Q109" t="str">
            <v>Roerende voorheffing op interesten op rekening-courant</v>
          </cell>
          <cell r="R109" t="str">
            <v>962.334.00</v>
          </cell>
        </row>
        <row r="110">
          <cell r="A110" t="str">
            <v>962.334.01</v>
          </cell>
          <cell r="G110" t="str">
            <v>962.334.01</v>
          </cell>
          <cell r="N110" t="str">
            <v>Autres précomptes mobiliers</v>
          </cell>
          <cell r="Q110" t="str">
            <v>Andere roerende voorheffingen</v>
          </cell>
          <cell r="R110" t="str">
            <v>962.334.01</v>
          </cell>
        </row>
        <row r="111">
          <cell r="A111" t="str">
            <v>962.334.02</v>
          </cell>
          <cell r="G111" t="str">
            <v>962.334.02</v>
          </cell>
          <cell r="N111" t="str">
            <v>Impôt des personnes morales: cotisation de l'année (charge fiscale estimée)</v>
          </cell>
          <cell r="Q111" t="str">
            <v>Rechtspersonenbelasting: bijdrage van het jaar (geraamde fiscale lasten)</v>
          </cell>
          <cell r="R111" t="str">
            <v>962.334.02</v>
          </cell>
        </row>
        <row r="112">
          <cell r="A112" t="str">
            <v>962.334.03</v>
          </cell>
          <cell r="G112" t="str">
            <v>962.334.03</v>
          </cell>
          <cell r="N112" t="str">
            <v>Impôt des personnes morales: rectification des années antérieures (estimation)</v>
          </cell>
          <cell r="Q112" t="str">
            <v>Rechtspersonenbelasting: rectificatie van voorgaande jaren (raming)</v>
          </cell>
          <cell r="R112" t="str">
            <v>962.334.03</v>
          </cell>
        </row>
        <row r="113">
          <cell r="A113" t="str">
            <v>962.334.04</v>
          </cell>
          <cell r="G113" t="str">
            <v>962.334.04</v>
          </cell>
          <cell r="N113" t="str">
            <v>Impôt des personnes morales: impôt afférent aux exercices antérieurs</v>
          </cell>
          <cell r="Q113" t="str">
            <v>Rechtspersonenbelasting: belasting over voorgaande boekjaren</v>
          </cell>
          <cell r="R113" t="str">
            <v>962.334.04</v>
          </cell>
        </row>
        <row r="114">
          <cell r="A114" t="str">
            <v>962.334.1</v>
          </cell>
          <cell r="F114" t="str">
            <v>962.334.1</v>
          </cell>
          <cell r="M114" t="str">
            <v>Impôts, prélèvements, surcharges, contributions, et rétributions locaux, provinciaux, régionaux et fédéraux restants</v>
          </cell>
          <cell r="Q114" t="str">
            <v>Overige lokale, provinciale, gewestelijke en federale belastingen, heffingen, toeslagen, bijdragen en retributies</v>
          </cell>
          <cell r="R114" t="str">
            <v>962.334.1</v>
          </cell>
        </row>
        <row r="115">
          <cell r="A115" t="str">
            <v>962.334.10</v>
          </cell>
          <cell r="G115" t="str">
            <v>962.334.10</v>
          </cell>
          <cell r="N115" t="str">
            <v>Redevance pour occupation du domaine public</v>
          </cell>
          <cell r="Q115" t="str">
            <v>Vergoeding voor het innemen van het openbaar domein</v>
          </cell>
          <cell r="R115" t="str">
            <v>962.334.10</v>
          </cell>
        </row>
        <row r="116">
          <cell r="A116" t="str">
            <v>962.334.19</v>
          </cell>
          <cell r="G116" t="str">
            <v>962.334.19</v>
          </cell>
          <cell r="N116" t="str">
            <v>Autres impôts, prélèvements, surcharges, contributions et rétributions restants</v>
          </cell>
          <cell r="Q116" t="str">
            <v>Andere belastingen, heffingen, toeslagen, bijdragen en retributies</v>
          </cell>
          <cell r="R116" t="str">
            <v>962.334.19</v>
          </cell>
        </row>
        <row r="118">
          <cell r="A118" t="str">
            <v>962.4</v>
          </cell>
          <cell r="C118" t="str">
            <v>962.4</v>
          </cell>
          <cell r="J118" t="str">
            <v>Groupe de clients "26 à 1 kV"</v>
          </cell>
          <cell r="Q118" t="str">
            <v>Klantengroep "26 tot 1 kV"</v>
          </cell>
          <cell r="R118" t="str">
            <v>962.4</v>
          </cell>
        </row>
        <row r="119">
          <cell r="A119" t="str">
            <v>962.40</v>
          </cell>
          <cell r="D119" t="str">
            <v>962.40</v>
          </cell>
          <cell r="J119" t="str">
            <v>I.</v>
          </cell>
          <cell r="K119" t="str">
            <v>Raccordement au réseau de distribution:</v>
          </cell>
          <cell r="Q119" t="str">
            <v>Aansluiting op het distributienet:</v>
          </cell>
          <cell r="R119" t="str">
            <v>962.40</v>
          </cell>
        </row>
        <row r="120">
          <cell r="A120" t="str">
            <v>962.400</v>
          </cell>
          <cell r="E120" t="str">
            <v>962.400</v>
          </cell>
          <cell r="L120" t="str">
            <v>Coûts d'étude</v>
          </cell>
          <cell r="Q120" t="str">
            <v>Studiekosten</v>
          </cell>
          <cell r="R120" t="str">
            <v>962.400</v>
          </cell>
        </row>
        <row r="121">
          <cell r="A121" t="str">
            <v>962.400.0</v>
          </cell>
          <cell r="F121" t="str">
            <v>962.400.0</v>
          </cell>
          <cell r="L121" t="str">
            <v>1.</v>
          </cell>
          <cell r="M121" t="str">
            <v>Etude d'orientation</v>
          </cell>
          <cell r="Q121" t="str">
            <v>Oriëntatiestudie</v>
          </cell>
          <cell r="R121" t="str">
            <v>962.400.0</v>
          </cell>
        </row>
        <row r="122">
          <cell r="A122" t="str">
            <v>962.400.1</v>
          </cell>
          <cell r="F122" t="str">
            <v>962.400.1</v>
          </cell>
          <cell r="L122" t="str">
            <v>2.</v>
          </cell>
          <cell r="M122" t="str">
            <v>Etude de détail</v>
          </cell>
          <cell r="Q122" t="str">
            <v>Detailstudie</v>
          </cell>
          <cell r="R122" t="str">
            <v>962.400.1</v>
          </cell>
        </row>
        <row r="123">
          <cell r="A123" t="str">
            <v>962.401</v>
          </cell>
          <cell r="E123" t="str">
            <v>962.401</v>
          </cell>
          <cell r="L123" t="str">
            <v>Coûts de réalisation et d'utilisation du raccordement</v>
          </cell>
          <cell r="Q123" t="str">
            <v>Kosten voor de uitvoering en het gebruik van de aansluiting</v>
          </cell>
          <cell r="R123" t="str">
            <v>962.401</v>
          </cell>
        </row>
        <row r="124">
          <cell r="A124" t="str">
            <v>962.401.0</v>
          </cell>
          <cell r="F124" t="str">
            <v>962.401.0</v>
          </cell>
          <cell r="L124" t="str">
            <v>3.</v>
          </cell>
          <cell r="M124" t="str">
            <v>Coûts de réalisation, d'adaptation ou de renforcement des raccordements</v>
          </cell>
          <cell r="Q124" t="str">
            <v>Kosten voor de uitvoering, aanpassing of verzwaring van de aansluitingen</v>
          </cell>
          <cell r="R124" t="str">
            <v>962.401.0</v>
          </cell>
        </row>
        <row r="125">
          <cell r="A125" t="str">
            <v>962.401.00</v>
          </cell>
          <cell r="G125" t="str">
            <v>962.401.00</v>
          </cell>
          <cell r="N125" t="str">
            <v>Branchements - Coûts de réalisation, d'adaptation ou de renforcement</v>
          </cell>
          <cell r="Q125" t="str">
            <v>Aftakkingen - Kosten voor de uitvoering, aanpassing of verzwaring</v>
          </cell>
          <cell r="R125" t="str">
            <v>962.401.00</v>
          </cell>
        </row>
        <row r="126">
          <cell r="A126" t="str">
            <v>962.401.09</v>
          </cell>
          <cell r="G126" t="str">
            <v>962.401.09</v>
          </cell>
          <cell r="N126" t="str">
            <v>Branchements - Transfert à l’Actif</v>
          </cell>
          <cell r="Q126" t="str">
            <v>Aftakkingen - Overboeking naar Activa</v>
          </cell>
          <cell r="R126" t="str">
            <v>962.401.09</v>
          </cell>
        </row>
        <row r="127">
          <cell r="A127" t="str">
            <v>962.401.1</v>
          </cell>
          <cell r="F127" t="str">
            <v>962.401.1</v>
          </cell>
          <cell r="L127" t="str">
            <v>4.</v>
          </cell>
          <cell r="M127" t="str">
            <v>Location appareil de mesurage</v>
          </cell>
          <cell r="Q127" t="str">
            <v>Huur meetapparaat</v>
          </cell>
          <cell r="R127" t="str">
            <v>962.401.1</v>
          </cell>
        </row>
        <row r="128">
          <cell r="A128" t="str">
            <v>962.401.2</v>
          </cell>
          <cell r="F128" t="str">
            <v>962.401.2</v>
          </cell>
          <cell r="L128" t="str">
            <v>5.</v>
          </cell>
          <cell r="M128" t="str">
            <v>Location équipements pour transformation, compensation énergie réactive, filtrage onde de tension</v>
          </cell>
          <cell r="Q128" t="str">
            <v>Huur uitrustingen voor transformatie, compensatie blindvermogen, filtreren spanningsgolf</v>
          </cell>
          <cell r="R128" t="str">
            <v>962.401.2</v>
          </cell>
        </row>
        <row r="129">
          <cell r="A129" t="str">
            <v>962.401.3</v>
          </cell>
          <cell r="F129" t="str">
            <v>962.401.3</v>
          </cell>
          <cell r="L129" t="str">
            <v>6.</v>
          </cell>
          <cell r="M129" t="str">
            <v>Location équipements de protection complémentaires, équip. complém. pour signalisations d'alarmes, mesures, comptages, téléactions et/ou TCC.</v>
          </cell>
          <cell r="Q129" t="str">
            <v>Huur bijkomende beveiligingsuitrustingen, bijkomende uitrustingen voor alarmsignalisaties, metingen, tellingen, tele-acties en/of TCC.</v>
          </cell>
          <cell r="R129" t="str">
            <v>962.401.3</v>
          </cell>
        </row>
        <row r="130">
          <cell r="A130" t="str">
            <v>962.41</v>
          </cell>
          <cell r="D130" t="str">
            <v>962.41</v>
          </cell>
          <cell r="J130" t="str">
            <v>II.</v>
          </cell>
          <cell r="K130" t="str">
            <v>Utilisation du réseau de distribution:</v>
          </cell>
          <cell r="Q130" t="str">
            <v>Gebruik van het distributienet:</v>
          </cell>
          <cell r="R130" t="str">
            <v>962.41</v>
          </cell>
        </row>
        <row r="131">
          <cell r="K131" t="str">
            <v>(1.</v>
          </cell>
          <cell r="L131" t="str">
            <v>Tarif de la puissance souscrite et de la puissance complémentaire)</v>
          </cell>
          <cell r="Q131" t="str">
            <v>Tarief voor het onderschreven vermogen en het bijkomend vermogen)</v>
          </cell>
        </row>
        <row r="132">
          <cell r="A132" t="str">
            <v>962.410</v>
          </cell>
          <cell r="E132" t="str">
            <v>962.410</v>
          </cell>
          <cell r="M132" t="str">
            <v>Coûts de dossier</v>
          </cell>
          <cell r="Q132" t="str">
            <v>Dossierkosten</v>
          </cell>
          <cell r="R132" t="str">
            <v>962.410</v>
          </cell>
        </row>
        <row r="133">
          <cell r="A133" t="str">
            <v>962.410.0</v>
          </cell>
          <cell r="F133" t="str">
            <v>962.410.0</v>
          </cell>
          <cell r="N133" t="str">
            <v>Frais des services techniques</v>
          </cell>
          <cell r="Q133" t="str">
            <v>Kosten voor technische diensten</v>
          </cell>
          <cell r="R133" t="str">
            <v>962.410.0</v>
          </cell>
        </row>
        <row r="134">
          <cell r="A134" t="str">
            <v>962.410.1</v>
          </cell>
          <cell r="F134" t="str">
            <v>962.410.1</v>
          </cell>
          <cell r="N134" t="str">
            <v>Frais des services généraux</v>
          </cell>
          <cell r="Q134" t="str">
            <v>Kosten voor algemene diensten</v>
          </cell>
          <cell r="R134" t="str">
            <v>962.410.1</v>
          </cell>
        </row>
        <row r="135">
          <cell r="A135" t="str">
            <v>962.410.2</v>
          </cell>
          <cell r="F135" t="str">
            <v>962.410.2</v>
          </cell>
          <cell r="N135" t="str">
            <v>Frais de gestion de la clientèle</v>
          </cell>
          <cell r="Q135" t="str">
            <v>Kosten voor klantenbeheer</v>
          </cell>
          <cell r="R135" t="str">
            <v>962.410.2</v>
          </cell>
        </row>
        <row r="136">
          <cell r="A136" t="str">
            <v>962.410.3</v>
          </cell>
          <cell r="F136" t="str">
            <v>962.410.3</v>
          </cell>
          <cell r="N136" t="str">
            <v>Redevances et cotisations diverses</v>
          </cell>
          <cell r="Q136" t="str">
            <v>Diverse vergoedingen en bijdragen</v>
          </cell>
          <cell r="R136" t="str">
            <v>962.410.3</v>
          </cell>
        </row>
        <row r="137">
          <cell r="A137" t="str">
            <v>962.410.4</v>
          </cell>
          <cell r="F137" t="str">
            <v>962.410.4</v>
          </cell>
          <cell r="N137" t="str">
            <v>Résultats financiers</v>
          </cell>
          <cell r="Q137" t="str">
            <v>Financiële resultaten</v>
          </cell>
          <cell r="R137" t="str">
            <v>962.410.4</v>
          </cell>
        </row>
        <row r="138">
          <cell r="A138" t="str">
            <v>962.410.5</v>
          </cell>
          <cell r="F138" t="str">
            <v>962.410.5</v>
          </cell>
          <cell r="N138" t="str">
            <v xml:space="preserve">Coûts des installations hors infrastructure </v>
          </cell>
          <cell r="Q138" t="str">
            <v xml:space="preserve">Kosten voor installaties buiten de infrastructuur </v>
          </cell>
          <cell r="R138" t="str">
            <v>962.410.5</v>
          </cell>
        </row>
        <row r="139">
          <cell r="A139" t="str">
            <v>962.410.6</v>
          </cell>
          <cell r="F139" t="str">
            <v>962.410.6</v>
          </cell>
          <cell r="N139" t="str">
            <v>Résultat des travaux pour compte de tiers</v>
          </cell>
          <cell r="Q139" t="str">
            <v>Resultaat van werkzaamheden voor rekening van derden</v>
          </cell>
          <cell r="R139" t="str">
            <v>962.410.6</v>
          </cell>
        </row>
        <row r="140">
          <cell r="A140" t="str">
            <v>962.410.7</v>
          </cell>
          <cell r="F140" t="str">
            <v>962.410.7</v>
          </cell>
          <cell r="N140" t="str">
            <v>Frais d'assistance</v>
          </cell>
          <cell r="Q140" t="str">
            <v>Bijstandskosten</v>
          </cell>
          <cell r="R140" t="str">
            <v>962.410.7</v>
          </cell>
        </row>
        <row r="141">
          <cell r="A141" t="str">
            <v>962.410.9</v>
          </cell>
          <cell r="F141" t="str">
            <v>962.410.9</v>
          </cell>
          <cell r="N141" t="str">
            <v>Frais transférés</v>
          </cell>
          <cell r="Q141" t="str">
            <v>Overgeboekte kosten</v>
          </cell>
          <cell r="R141" t="str">
            <v>962.410.9</v>
          </cell>
        </row>
        <row r="142">
          <cell r="A142" t="str">
            <v>962.410.90</v>
          </cell>
          <cell r="G142" t="str">
            <v>962.410.90</v>
          </cell>
          <cell r="O142" t="str">
            <v>Frais transférés aux immobilisations</v>
          </cell>
          <cell r="Q142" t="str">
            <v>Kosten overgeboekt naar vaste activa</v>
          </cell>
          <cell r="R142" t="str">
            <v>962.410.90</v>
          </cell>
        </row>
        <row r="143">
          <cell r="A143" t="str">
            <v>962.410.91</v>
          </cell>
          <cell r="G143" t="str">
            <v>962.410.91</v>
          </cell>
          <cell r="O143" t="str">
            <v>Frais transférés aux autres comptes d’exploitation</v>
          </cell>
          <cell r="Q143" t="str">
            <v>Kosten overgeboekt naar andere exploitatierekeningen</v>
          </cell>
          <cell r="R143" t="str">
            <v>962.410.91</v>
          </cell>
        </row>
        <row r="144">
          <cell r="A144" t="str">
            <v>962.411</v>
          </cell>
          <cell r="E144" t="str">
            <v>962.411</v>
          </cell>
          <cell r="M144" t="str">
            <v>Coûts d'utilisation du réseau de transport et des services auxiliaires y afférents</v>
          </cell>
          <cell r="Q144" t="str">
            <v>Kosten voor het gebruik van het transportnet en van de bijbehorende ondersteunende diensten</v>
          </cell>
          <cell r="R144" t="str">
            <v>962.411</v>
          </cell>
        </row>
        <row r="145">
          <cell r="A145" t="str">
            <v>962.411.0</v>
          </cell>
          <cell r="F145" t="str">
            <v>962.411.0</v>
          </cell>
          <cell r="N145" t="str">
            <v>Tarif de base</v>
          </cell>
          <cell r="Q145" t="str">
            <v>Basistarief</v>
          </cell>
          <cell r="R145" t="str">
            <v>962.411.0</v>
          </cell>
        </row>
        <row r="146">
          <cell r="A146" t="str">
            <v>962.411.1</v>
          </cell>
          <cell r="F146" t="str">
            <v>962.411.1</v>
          </cell>
          <cell r="N146" t="str">
            <v>Services système</v>
          </cell>
          <cell r="Q146" t="str">
            <v xml:space="preserve">Systeemdiensten </v>
          </cell>
          <cell r="R146" t="str">
            <v>962.411.1</v>
          </cell>
        </row>
        <row r="147">
          <cell r="A147" t="str">
            <v>962.411.2</v>
          </cell>
          <cell r="F147" t="str">
            <v>962.411.2</v>
          </cell>
          <cell r="N147" t="str">
            <v>Pertes sur réseau</v>
          </cell>
          <cell r="Q147" t="str">
            <v>Netverliezen</v>
          </cell>
          <cell r="R147" t="str">
            <v>962.411.2</v>
          </cell>
        </row>
        <row r="148">
          <cell r="A148" t="str">
            <v>962.412</v>
          </cell>
          <cell r="E148" t="str">
            <v>962.412</v>
          </cell>
          <cell r="M148" t="str">
            <v>Coûts d'étude, de construction et d'entretien de l'infrastructure:</v>
          </cell>
          <cell r="Q148" t="str">
            <v>Kosten voor de studie, de aanleg en het onderhoud van de infrastructuur:</v>
          </cell>
          <cell r="R148" t="str">
            <v>962.412</v>
          </cell>
        </row>
        <row r="149">
          <cell r="A149" t="str">
            <v>962.412.0</v>
          </cell>
          <cell r="F149" t="str">
            <v>962.412.0</v>
          </cell>
          <cell r="N149" t="str">
            <v>Etudes</v>
          </cell>
          <cell r="Q149" t="str">
            <v>Studies</v>
          </cell>
          <cell r="R149" t="str">
            <v>962.412.0</v>
          </cell>
        </row>
        <row r="150">
          <cell r="A150" t="str">
            <v>962.412.2</v>
          </cell>
          <cell r="F150" t="str">
            <v>962.412.2</v>
          </cell>
          <cell r="N150" t="str">
            <v>Sous-stations de transformation MT</v>
          </cell>
          <cell r="Q150" t="str">
            <v>Onderstations voor MS-transformatie</v>
          </cell>
          <cell r="R150" t="str">
            <v>962.412.2</v>
          </cell>
        </row>
        <row r="151">
          <cell r="A151" t="str">
            <v>962.412.20</v>
          </cell>
          <cell r="G151" t="str">
            <v>962.412.20</v>
          </cell>
          <cell r="O151" t="str">
            <v>Terrains</v>
          </cell>
          <cell r="Q151" t="str">
            <v>Terreinen</v>
          </cell>
          <cell r="R151" t="str">
            <v>962.412.20</v>
          </cell>
        </row>
        <row r="152">
          <cell r="A152" t="str">
            <v>962.412.21</v>
          </cell>
          <cell r="G152" t="str">
            <v>962.412.21</v>
          </cell>
          <cell r="O152" t="str">
            <v>Batiments</v>
          </cell>
          <cell r="Q152" t="str">
            <v>Gebouwen</v>
          </cell>
          <cell r="R152" t="str">
            <v>962.412.21</v>
          </cell>
        </row>
        <row r="153">
          <cell r="A153" t="str">
            <v>962.412.22</v>
          </cell>
          <cell r="G153" t="str">
            <v>962.412.22</v>
          </cell>
          <cell r="O153" t="str">
            <v>Equipement</v>
          </cell>
          <cell r="Q153" t="str">
            <v>Uitrustingen</v>
          </cell>
          <cell r="R153" t="str">
            <v>962.412.22</v>
          </cell>
        </row>
        <row r="154">
          <cell r="A154" t="str">
            <v>962.412.23</v>
          </cell>
          <cell r="G154" t="str">
            <v>962.412.23</v>
          </cell>
          <cell r="O154" t="str">
            <v>TCC</v>
          </cell>
          <cell r="Q154" t="str">
            <v>TCC</v>
          </cell>
          <cell r="R154" t="str">
            <v>962.412.23</v>
          </cell>
        </row>
        <row r="155">
          <cell r="A155" t="str">
            <v>962.412.24</v>
          </cell>
          <cell r="G155" t="str">
            <v>962.412.24</v>
          </cell>
          <cell r="O155" t="str">
            <v>Equipement de télégestion</v>
          </cell>
          <cell r="Q155" t="str">
            <v>Uitrustingen voor afstandsverwerking</v>
          </cell>
          <cell r="R155" t="str">
            <v>962.412.24</v>
          </cell>
        </row>
        <row r="156">
          <cell r="A156" t="str">
            <v>962.412.25</v>
          </cell>
          <cell r="G156" t="str">
            <v>962.412.25</v>
          </cell>
          <cell r="O156" t="str">
            <v>Comptage</v>
          </cell>
          <cell r="Q156" t="str">
            <v>Meting</v>
          </cell>
          <cell r="R156" t="str">
            <v>962.412.25</v>
          </cell>
        </row>
        <row r="157">
          <cell r="A157" t="str">
            <v>962.412.26</v>
          </cell>
          <cell r="G157" t="str">
            <v>962.412.26</v>
          </cell>
          <cell r="O157" t="str">
            <v>Dégâts aux installations</v>
          </cell>
          <cell r="Q157" t="str">
            <v>Schade aan de installaties</v>
          </cell>
          <cell r="R157" t="str">
            <v>962.412.26</v>
          </cell>
        </row>
        <row r="158">
          <cell r="A158" t="str">
            <v>962.412.27</v>
          </cell>
          <cell r="G158" t="str">
            <v>962.412.27</v>
          </cell>
          <cell r="O158" t="str">
            <v>Démontage d'installations</v>
          </cell>
          <cell r="Q158" t="str">
            <v>Demontage van de installaties</v>
          </cell>
          <cell r="R158" t="str">
            <v>962.412.27</v>
          </cell>
        </row>
        <row r="159">
          <cell r="A159" t="str">
            <v>962.412.28</v>
          </cell>
          <cell r="G159" t="str">
            <v>962.412.28</v>
          </cell>
          <cell r="O159" t="str">
            <v>Redevances d'amortissement (apports d'usage)</v>
          </cell>
          <cell r="Q159" t="str">
            <v>Afschrijvingsvergoedingen (gebruiksinbrengen)</v>
          </cell>
          <cell r="R159" t="str">
            <v>962.412.28</v>
          </cell>
        </row>
        <row r="160">
          <cell r="A160" t="str">
            <v>962.412.29</v>
          </cell>
          <cell r="G160" t="str">
            <v>962.412.29</v>
          </cell>
          <cell r="O160" t="str">
            <v>Amortissements</v>
          </cell>
          <cell r="Q160" t="str">
            <v>Afschrijvingen</v>
          </cell>
          <cell r="R160" t="str">
            <v>962.412.29</v>
          </cell>
        </row>
        <row r="161">
          <cell r="A161" t="str">
            <v>962.412.3</v>
          </cell>
          <cell r="F161" t="str">
            <v>962.412.3</v>
          </cell>
          <cell r="N161" t="str">
            <v>Réseau MT</v>
          </cell>
          <cell r="Q161" t="str">
            <v>MS-net</v>
          </cell>
          <cell r="R161" t="str">
            <v>962.412.3</v>
          </cell>
        </row>
        <row r="162">
          <cell r="A162" t="str">
            <v>962.412.30</v>
          </cell>
          <cell r="G162" t="str">
            <v>962.412.30</v>
          </cell>
          <cell r="O162" t="str">
            <v>Aérien</v>
          </cell>
          <cell r="Q162" t="str">
            <v>Luchtlijnen</v>
          </cell>
          <cell r="R162" t="str">
            <v>962.412.30</v>
          </cell>
        </row>
        <row r="163">
          <cell r="A163" t="str">
            <v>962.412.31</v>
          </cell>
          <cell r="G163" t="str">
            <v>962.412.31</v>
          </cell>
          <cell r="O163" t="str">
            <v>Souterrain</v>
          </cell>
          <cell r="Q163" t="str">
            <v>Ondergrondse leidingen</v>
          </cell>
          <cell r="R163" t="str">
            <v>962.412.31</v>
          </cell>
        </row>
        <row r="164">
          <cell r="A164" t="str">
            <v>962.412.32</v>
          </cell>
          <cell r="G164" t="str">
            <v>962.412.32</v>
          </cell>
          <cell r="O164" t="str">
            <v>Signalisat. &amp; Commande</v>
          </cell>
          <cell r="Q164" t="str">
            <v>Signalisatie &amp; Bediening</v>
          </cell>
          <cell r="R164" t="str">
            <v>962.412.32</v>
          </cell>
        </row>
        <row r="165">
          <cell r="A165" t="str">
            <v>962.412.33</v>
          </cell>
          <cell r="G165" t="str">
            <v>962.412.33</v>
          </cell>
          <cell r="O165" t="str">
            <v>Protection cathodique</v>
          </cell>
          <cell r="Q165" t="str">
            <v>Kathodische bescherming</v>
          </cell>
          <cell r="R165" t="str">
            <v>962.412.33</v>
          </cell>
        </row>
        <row r="166">
          <cell r="A166" t="str">
            <v>962.412.34</v>
          </cell>
          <cell r="G166" t="str">
            <v>962.412.34</v>
          </cell>
          <cell r="O166" t="str">
            <v>Comptage d'échange</v>
          </cell>
          <cell r="Q166" t="str">
            <v>Meting van uitwisselingen</v>
          </cell>
          <cell r="R166" t="str">
            <v>962.412.34</v>
          </cell>
        </row>
        <row r="167">
          <cell r="A167" t="str">
            <v>962.412.36</v>
          </cell>
          <cell r="G167" t="str">
            <v>962.412.36</v>
          </cell>
          <cell r="O167" t="str">
            <v>Dégâts aux installations</v>
          </cell>
          <cell r="Q167" t="str">
            <v>Schade aan de installaties</v>
          </cell>
          <cell r="R167" t="str">
            <v>962.412.36</v>
          </cell>
        </row>
        <row r="168">
          <cell r="A168" t="str">
            <v>962.412.37</v>
          </cell>
          <cell r="G168" t="str">
            <v>962.412.37</v>
          </cell>
          <cell r="O168" t="str">
            <v>Démontage d'installations</v>
          </cell>
          <cell r="Q168" t="str">
            <v>Demontage van de installaties</v>
          </cell>
          <cell r="R168" t="str">
            <v>962.412.37</v>
          </cell>
        </row>
        <row r="169">
          <cell r="A169" t="str">
            <v>962.412.38</v>
          </cell>
          <cell r="G169" t="str">
            <v>962.412.38</v>
          </cell>
          <cell r="O169" t="str">
            <v>Redevances d'amortissement (apports d'usage)</v>
          </cell>
          <cell r="Q169" t="str">
            <v>Afschrijvingsvergoedingen (gebruiksinbrengen)</v>
          </cell>
          <cell r="R169" t="str">
            <v>962.412.38</v>
          </cell>
        </row>
        <row r="170">
          <cell r="A170" t="str">
            <v>962.412.39</v>
          </cell>
          <cell r="G170" t="str">
            <v>962.412.39</v>
          </cell>
          <cell r="O170" t="str">
            <v>Amortissements</v>
          </cell>
          <cell r="Q170" t="str">
            <v>Afschrijvingen</v>
          </cell>
          <cell r="R170" t="str">
            <v>962.412.39</v>
          </cell>
        </row>
        <row r="171">
          <cell r="A171" t="str">
            <v>962.412.4</v>
          </cell>
          <cell r="F171" t="str">
            <v>962.412.4</v>
          </cell>
          <cell r="N171" t="str">
            <v>Raccordements &amp; compteurs MT</v>
          </cell>
          <cell r="Q171" t="str">
            <v>MS-aansluitingen &amp; -meters</v>
          </cell>
          <cell r="R171" t="str">
            <v>962.412.4</v>
          </cell>
        </row>
        <row r="172">
          <cell r="A172" t="str">
            <v>962.412.40</v>
          </cell>
          <cell r="G172" t="str">
            <v>962.412.40</v>
          </cell>
          <cell r="O172" t="str">
            <v>Branchements</v>
          </cell>
          <cell r="Q172" t="str">
            <v>Aftakkingen</v>
          </cell>
          <cell r="R172" t="str">
            <v>962.412.40</v>
          </cell>
        </row>
        <row r="173">
          <cell r="A173" t="str">
            <v>962.412.41</v>
          </cell>
          <cell r="G173" t="str">
            <v>962.412.41</v>
          </cell>
          <cell r="O173" t="str">
            <v>Comptage électrique</v>
          </cell>
          <cell r="Q173" t="str">
            <v>Elektrische meting</v>
          </cell>
          <cell r="R173" t="str">
            <v>962.412.41</v>
          </cell>
        </row>
        <row r="174">
          <cell r="A174" t="str">
            <v>962.412.42</v>
          </cell>
          <cell r="G174" t="str">
            <v>962.412.42</v>
          </cell>
          <cell r="O174" t="str">
            <v>Equipement de télégestion</v>
          </cell>
          <cell r="Q174" t="str">
            <v>Uitrustingen voor afstandsverwerking</v>
          </cell>
          <cell r="R174" t="str">
            <v>962.412.42</v>
          </cell>
        </row>
        <row r="175">
          <cell r="A175" t="str">
            <v>962.412.46</v>
          </cell>
          <cell r="G175" t="str">
            <v>962.412.46</v>
          </cell>
          <cell r="O175" t="str">
            <v>Dégâts aux installations</v>
          </cell>
          <cell r="Q175" t="str">
            <v>Schade aan de installaties</v>
          </cell>
          <cell r="R175" t="str">
            <v>962.412.46</v>
          </cell>
        </row>
        <row r="176">
          <cell r="A176" t="str">
            <v>962.412.47</v>
          </cell>
          <cell r="G176" t="str">
            <v>962.412.47</v>
          </cell>
          <cell r="O176" t="str">
            <v>Démontage d'installations</v>
          </cell>
          <cell r="Q176" t="str">
            <v>Demontage van de installaties</v>
          </cell>
          <cell r="R176" t="str">
            <v>962.412.47</v>
          </cell>
        </row>
        <row r="177">
          <cell r="A177" t="str">
            <v>962.412.48</v>
          </cell>
          <cell r="G177" t="str">
            <v>962.412.48</v>
          </cell>
          <cell r="O177" t="str">
            <v>Redevances d'amortissement (apports d'usage)</v>
          </cell>
          <cell r="Q177" t="str">
            <v>Afschrijvingsvergoedingen (gebruiksinbrengen)</v>
          </cell>
          <cell r="R177" t="str">
            <v>962.412.48</v>
          </cell>
        </row>
        <row r="178">
          <cell r="A178" t="str">
            <v>962.412.49</v>
          </cell>
          <cell r="G178" t="str">
            <v>962.412.49</v>
          </cell>
          <cell r="O178" t="str">
            <v>Amortissements</v>
          </cell>
          <cell r="Q178" t="str">
            <v>Afschrijvingen</v>
          </cell>
          <cell r="R178" t="str">
            <v>962.412.49</v>
          </cell>
        </row>
        <row r="179">
          <cell r="A179" t="str">
            <v>962.412.8</v>
          </cell>
          <cell r="F179" t="str">
            <v>962.412.8</v>
          </cell>
          <cell r="N179" t="str">
            <v>Autres coûts relatifs à l'infrastructure</v>
          </cell>
          <cell r="Q179" t="str">
            <v>Andere kosten in verband met de infrastructuur</v>
          </cell>
          <cell r="R179" t="str">
            <v>962.412.8</v>
          </cell>
        </row>
        <row r="180">
          <cell r="A180" t="str">
            <v>962.413</v>
          </cell>
          <cell r="E180" t="str">
            <v>962.413</v>
          </cell>
          <cell r="M180" t="str">
            <v>Coûts liés aux obligations de service public</v>
          </cell>
          <cell r="Q180" t="str">
            <v>Kosten in verband met openbare-dienstverplichtingen</v>
          </cell>
          <cell r="R180" t="str">
            <v>962.413</v>
          </cell>
        </row>
        <row r="181">
          <cell r="A181" t="str">
            <v>962.413.0</v>
          </cell>
          <cell r="F181" t="str">
            <v>962.413.0</v>
          </cell>
          <cell r="N181" t="str">
            <v>Coûts liés à la clientèle protégée</v>
          </cell>
          <cell r="Q181" t="str">
            <v>Kosten in verband met de beschermde klanten</v>
          </cell>
          <cell r="R181" t="str">
            <v>962.413.0</v>
          </cell>
        </row>
        <row r="182">
          <cell r="A182" t="str">
            <v>962.413.00</v>
          </cell>
          <cell r="G182" t="str">
            <v>962.413.00</v>
          </cell>
          <cell r="O182" t="str">
            <v>Entretien, gestion et amortissements des compteurs à budget</v>
          </cell>
          <cell r="Q182" t="str">
            <v>Onderhoud, beheer en afschrijvingen van de budgetmeters</v>
          </cell>
          <cell r="R182" t="str">
            <v>962.413.00</v>
          </cell>
        </row>
        <row r="183">
          <cell r="A183" t="str">
            <v>962.413.01</v>
          </cell>
          <cell r="G183" t="str">
            <v>962.413.01</v>
          </cell>
          <cell r="O183" t="str">
            <v>Placement de limiteurs de puissance</v>
          </cell>
          <cell r="Q183" t="str">
            <v>Plaatsen van vermogenbegrenzers</v>
          </cell>
          <cell r="R183" t="str">
            <v>962.413.01</v>
          </cell>
        </row>
        <row r="184">
          <cell r="A184" t="str">
            <v>962.413.02</v>
          </cell>
          <cell r="G184" t="str">
            <v>962.413.02</v>
          </cell>
          <cell r="O184" t="str">
            <v>Fourniture d’électricité à la clientèle protégée</v>
          </cell>
          <cell r="Q184" t="str">
            <v>Levering van elektriciteit aan de beschermde klanten</v>
          </cell>
          <cell r="R184" t="str">
            <v>962.413.02</v>
          </cell>
        </row>
        <row r="185">
          <cell r="A185" t="str">
            <v>962.413.03</v>
          </cell>
          <cell r="G185" t="str">
            <v>962.413.03</v>
          </cell>
          <cell r="O185" t="str">
            <v>Fourniture d’électricité à un tarif social spécifique</v>
          </cell>
          <cell r="Q185" t="str">
            <v>Levering van elektriciteit aan een specifiek sociaal tarief</v>
          </cell>
          <cell r="R185" t="str">
            <v>962.413.03</v>
          </cell>
        </row>
        <row r="186">
          <cell r="A186" t="str">
            <v>962.413.09</v>
          </cell>
          <cell r="G186" t="str">
            <v>962.413.09</v>
          </cell>
          <cell r="O186" t="str">
            <v>Réductions de valeur et moins values sur réalisation de créances commerciales - clientèle protégée</v>
          </cell>
          <cell r="Q186" t="str">
            <v>Waardeverminderingen en minderwaarden op de realisatie van handelsvorderingen - beschermde klanten</v>
          </cell>
          <cell r="R186" t="str">
            <v>962.413.09</v>
          </cell>
        </row>
        <row r="187">
          <cell r="A187" t="str">
            <v>962.413.1</v>
          </cell>
          <cell r="F187" t="str">
            <v>962.413.1</v>
          </cell>
          <cell r="N187" t="str">
            <v>Actions URE</v>
          </cell>
          <cell r="Q187" t="str">
            <v>REG-acties</v>
          </cell>
          <cell r="R187" t="str">
            <v>962.413.1</v>
          </cell>
        </row>
        <row r="188">
          <cell r="A188" t="str">
            <v>962.413.2</v>
          </cell>
          <cell r="F188" t="str">
            <v>962.413.2</v>
          </cell>
          <cell r="N188" t="str">
            <v>Eclairage Public (Centre)</v>
          </cell>
          <cell r="Q188" t="str">
            <v>Openbare Verlichting (Centrum)</v>
          </cell>
          <cell r="R188" t="str">
            <v>962.413.2</v>
          </cell>
        </row>
        <row r="189">
          <cell r="A189" t="str">
            <v>962.413.20</v>
          </cell>
          <cell r="G189" t="str">
            <v>962.413.20</v>
          </cell>
          <cell r="O189" t="str">
            <v>Entretien de l’éclairage public</v>
          </cell>
          <cell r="Q189" t="str">
            <v>Onderhoud van de openbare verlichting</v>
          </cell>
          <cell r="R189" t="str">
            <v>962.413.20</v>
          </cell>
        </row>
        <row r="190">
          <cell r="A190" t="str">
            <v>962.413.21</v>
          </cell>
          <cell r="G190" t="str">
            <v>962.413.21</v>
          </cell>
          <cell r="O190" t="str">
            <v>Facturation de l'entretien de l’éclairage public</v>
          </cell>
          <cell r="Q190" t="str">
            <v>Facturering van het onderhoud van de openbare verlichting</v>
          </cell>
          <cell r="R190" t="str">
            <v>962.413.21</v>
          </cell>
        </row>
        <row r="191">
          <cell r="A191" t="str">
            <v>962.413.22</v>
          </cell>
          <cell r="G191" t="str">
            <v>962.413.22</v>
          </cell>
          <cell r="O191" t="str">
            <v>Fourniture d'énergie pour l'éclairage public (Centre)</v>
          </cell>
          <cell r="Q191" t="str">
            <v>Levering van energie voor de openbare verlichting (Centrum)</v>
          </cell>
          <cell r="R191" t="str">
            <v>962.413.22</v>
          </cell>
        </row>
        <row r="192">
          <cell r="A192" t="str">
            <v>962.413.23</v>
          </cell>
          <cell r="G192" t="str">
            <v>962.413.23</v>
          </cell>
          <cell r="O192" t="str">
            <v>Facturation de la fourniture d'énergie pour l'éclairage public (Centre)</v>
          </cell>
          <cell r="Q192" t="str">
            <v>Facturering van de levering van energie voor de openbare verlichting (Centrum)</v>
          </cell>
          <cell r="R192" t="str">
            <v>962.413.23</v>
          </cell>
        </row>
        <row r="193">
          <cell r="A193" t="str">
            <v>962.413.24</v>
          </cell>
          <cell r="G193" t="str">
            <v>962.413.24</v>
          </cell>
          <cell r="O193" t="str">
            <v>Coût de la construction de l’éclairage public</v>
          </cell>
          <cell r="Q193" t="str">
            <v>Kosten voor de aanleg van openbare verlichting</v>
          </cell>
          <cell r="R193" t="str">
            <v>962.413.24</v>
          </cell>
        </row>
        <row r="194">
          <cell r="A194" t="str">
            <v>962.413.25</v>
          </cell>
          <cell r="G194" t="str">
            <v>962.413.25</v>
          </cell>
          <cell r="O194" t="str">
            <v>Facturation de la construction de l’éclairage public</v>
          </cell>
          <cell r="Q194" t="str">
            <v>Facturering van de aanleg van openbare verlichting</v>
          </cell>
          <cell r="R194" t="str">
            <v>962.413.25</v>
          </cell>
        </row>
        <row r="195">
          <cell r="A195" t="str">
            <v>962.413.3</v>
          </cell>
          <cell r="F195" t="str">
            <v>962.413.3</v>
          </cell>
          <cell r="N195" t="str">
            <v>Déplacements d’installations imposés par les pouvoirs publics</v>
          </cell>
          <cell r="Q195" t="str">
            <v>Door de overheid opgelegde verplaatsingen van installaties</v>
          </cell>
          <cell r="R195" t="str">
            <v>962.413.3</v>
          </cell>
        </row>
        <row r="196">
          <cell r="A196" t="str">
            <v>962.413.4</v>
          </cell>
          <cell r="F196" t="str">
            <v>962.413.4</v>
          </cell>
          <cell r="N196" t="str">
            <v>Service « Ombudsman » et action d’information</v>
          </cell>
          <cell r="Q196" t="str">
            <v>Dienst Ombudsman en informatie-activiteit</v>
          </cell>
          <cell r="R196" t="str">
            <v>962.413.4</v>
          </cell>
        </row>
        <row r="197">
          <cell r="A197" t="str">
            <v>962.413.5</v>
          </cell>
          <cell r="F197" t="str">
            <v>962.413.5</v>
          </cell>
          <cell r="N197" t="str">
            <v>Fourniture gratuite d'énergie verte</v>
          </cell>
          <cell r="Q197" t="str">
            <v>Gratis levering van groene energie</v>
          </cell>
          <cell r="R197" t="str">
            <v>962.413.5</v>
          </cell>
        </row>
        <row r="198">
          <cell r="A198" t="str">
            <v>962.413.7</v>
          </cell>
          <cell r="F198" t="str">
            <v>962.413.7</v>
          </cell>
          <cell r="N198" t="str">
            <v>Autres prestations imposées par les pouvoirs publics</v>
          </cell>
          <cell r="Q198" t="str">
            <v>Andere prestaties opgelegd door de overheid</v>
          </cell>
          <cell r="R198" t="str">
            <v>962.413.7</v>
          </cell>
        </row>
        <row r="199">
          <cell r="A199" t="str">
            <v>962.413.8</v>
          </cell>
          <cell r="F199" t="str">
            <v>962.413.8</v>
          </cell>
          <cell r="N199" t="str">
            <v>Autres obligations de service public</v>
          </cell>
          <cell r="Q199" t="str">
            <v>Andere openbare-dienstverplichtingen</v>
          </cell>
          <cell r="R199" t="str">
            <v>962.413.8</v>
          </cell>
        </row>
        <row r="200">
          <cell r="A200" t="str">
            <v>962.413.9</v>
          </cell>
          <cell r="F200" t="str">
            <v>962.413.9</v>
          </cell>
          <cell r="N200" t="str">
            <v>Financement des missions de service public confiées aux GRD (crédit)</v>
          </cell>
          <cell r="Q200" t="str">
            <v>Financiering van de openbare-dienstopdracht toevertrouwd aan de DNB (credit)</v>
          </cell>
          <cell r="R200" t="str">
            <v>962.413.9</v>
          </cell>
        </row>
        <row r="201">
          <cell r="A201" t="str">
            <v>962.414</v>
          </cell>
          <cell r="E201" t="str">
            <v>962.414</v>
          </cell>
          <cell r="K201" t="str">
            <v>2.</v>
          </cell>
          <cell r="L201" t="str">
            <v>Coûts de gestion du réseau de distribution (gestion du système):</v>
          </cell>
          <cell r="Q201" t="str">
            <v>Beheerskosten van het distributienet (systeembeheer):</v>
          </cell>
          <cell r="R201" t="str">
            <v>962.414</v>
          </cell>
        </row>
        <row r="202">
          <cell r="A202" t="str">
            <v>962.414.0</v>
          </cell>
          <cell r="F202" t="str">
            <v>962.414.0</v>
          </cell>
          <cell r="M202" t="str">
            <v>Gestion commerciale des contrats d'accès</v>
          </cell>
          <cell r="Q202" t="str">
            <v>Commercieel beheer van de toegangscontracten</v>
          </cell>
          <cell r="R202" t="str">
            <v>962.414.0</v>
          </cell>
        </row>
        <row r="203">
          <cell r="A203" t="str">
            <v>962.414.1</v>
          </cell>
          <cell r="F203" t="str">
            <v>962.414.1</v>
          </cell>
          <cell r="M203" t="str">
            <v>Programmation des échanges d'énergie</v>
          </cell>
          <cell r="Q203" t="str">
            <v>Programmering van de energie-uitwisselingen</v>
          </cell>
          <cell r="R203" t="str">
            <v>962.414.1</v>
          </cell>
        </row>
        <row r="204">
          <cell r="A204" t="str">
            <v>962.414.2</v>
          </cell>
          <cell r="F204" t="str">
            <v>962.414.2</v>
          </cell>
          <cell r="M204" t="str">
            <v>Gestion du réseau de distribution et suivi des échanges d'énergie</v>
          </cell>
          <cell r="Q204" t="str">
            <v>Beheer van het distributienet en opvolging van de energie-uitwisselingen</v>
          </cell>
          <cell r="R204" t="str">
            <v>962.414.2</v>
          </cell>
        </row>
        <row r="205">
          <cell r="A205" t="str">
            <v>962.414.20</v>
          </cell>
          <cell r="G205" t="str">
            <v>962.414.20</v>
          </cell>
          <cell r="N205" t="str">
            <v>Coûts d’exploitation de la gestion du système</v>
          </cell>
          <cell r="Q205" t="str">
            <v>Exploitatiekosten voor het systeembeheer</v>
          </cell>
          <cell r="R205" t="str">
            <v>962.414.20</v>
          </cell>
        </row>
        <row r="206">
          <cell r="A206" t="str">
            <v>962.414.21</v>
          </cell>
          <cell r="G206" t="str">
            <v>962.414.21</v>
          </cell>
          <cell r="N206" t="str">
            <v>Amortissement des actifs liés à la gestion du système</v>
          </cell>
          <cell r="Q206" t="str">
            <v>Afschrijvingen van activa in verband met het systeembeheer</v>
          </cell>
          <cell r="R206" t="str">
            <v>962.414.21</v>
          </cell>
        </row>
        <row r="207">
          <cell r="A207" t="str">
            <v>962.414.22</v>
          </cell>
          <cell r="G207" t="str">
            <v>962.414.22</v>
          </cell>
          <cell r="N207" t="str">
            <v>Coûts de financement des actifs liés à la gestion du système</v>
          </cell>
          <cell r="Q207" t="str">
            <v>Kosten voor de financiering van de activa in verband met het systeembeheer</v>
          </cell>
          <cell r="R207" t="str">
            <v>962.414.22</v>
          </cell>
        </row>
        <row r="208">
          <cell r="A208" t="str">
            <v>962.414.3</v>
          </cell>
          <cell r="F208" t="str">
            <v>962.414.3</v>
          </cell>
          <cell r="M208" t="str">
            <v>Contrôle de la qualité de l'approvisionnement et de la stabilité du réseau de distribution</v>
          </cell>
          <cell r="Q208" t="str">
            <v>Controle op de kwaliteit van de bevoorrading en op de stabiliteit van het distributienet</v>
          </cell>
          <cell r="R208" t="str">
            <v>962.414.3</v>
          </cell>
        </row>
        <row r="209">
          <cell r="A209" t="str">
            <v>962.415</v>
          </cell>
          <cell r="E209" t="str">
            <v>962.415</v>
          </cell>
          <cell r="K209" t="str">
            <v>3.</v>
          </cell>
          <cell r="L209" t="str">
            <v>Coût de l'acquisition et du traitement des informations de mesure et de comptage</v>
          </cell>
          <cell r="Q209" t="str">
            <v>Kosten voor het verzamelen en verwerken van de meet- en telgegevens</v>
          </cell>
          <cell r="R209" t="str">
            <v>962.415</v>
          </cell>
        </row>
        <row r="210">
          <cell r="A210" t="str">
            <v>962.42</v>
          </cell>
          <cell r="D210" t="str">
            <v>962.42</v>
          </cell>
          <cell r="J210" t="str">
            <v>III.</v>
          </cell>
          <cell r="K210" t="str">
            <v>Services auxiliaires:</v>
          </cell>
          <cell r="Q210" t="str">
            <v>Ondersteunende diensten</v>
          </cell>
          <cell r="R210" t="str">
            <v>962.42</v>
          </cell>
        </row>
        <row r="211">
          <cell r="A211" t="str">
            <v>962.420</v>
          </cell>
          <cell r="E211" t="str">
            <v>962.420</v>
          </cell>
          <cell r="K211" t="str">
            <v>1.</v>
          </cell>
          <cell r="L211" t="str">
            <v>Réglage de la tension et de la puissance réactive</v>
          </cell>
          <cell r="Q211" t="str">
            <v>Regeling van de spanning en van het blindvermogen</v>
          </cell>
          <cell r="R211" t="str">
            <v>962.420</v>
          </cell>
        </row>
        <row r="212">
          <cell r="A212" t="str">
            <v>962.421</v>
          </cell>
          <cell r="E212" t="str">
            <v>962.421</v>
          </cell>
          <cell r="K212" t="str">
            <v>2.</v>
          </cell>
          <cell r="L212" t="str">
            <v>Compensation des pertes sur réseau</v>
          </cell>
          <cell r="Q212" t="str">
            <v>Compensatie van de netverliezen</v>
          </cell>
          <cell r="R212" t="str">
            <v>962.421</v>
          </cell>
        </row>
        <row r="213">
          <cell r="A213" t="str">
            <v>962.422</v>
          </cell>
          <cell r="E213" t="str">
            <v>962.422</v>
          </cell>
          <cell r="K213" t="str">
            <v>3.</v>
          </cell>
          <cell r="L213" t="str">
            <v>Non-respect d'un programme accepté</v>
          </cell>
          <cell r="Q213" t="str">
            <v>Niet-naleving van een aanvaard programma</v>
          </cell>
          <cell r="R213" t="str">
            <v>962.422</v>
          </cell>
        </row>
        <row r="214">
          <cell r="A214" t="str">
            <v>962.43</v>
          </cell>
          <cell r="D214" t="str">
            <v>962.43</v>
          </cell>
          <cell r="J214" t="str">
            <v>IV.</v>
          </cell>
          <cell r="K214" t="str">
            <v>Impôts, prélèvements, surcharges, contributions et rétributions:</v>
          </cell>
          <cell r="Q214" t="str">
            <v>Belastingen, heffingen, toeslagen, bijdragen en retributies:</v>
          </cell>
          <cell r="R214" t="str">
            <v>962.43</v>
          </cell>
        </row>
        <row r="215">
          <cell r="A215" t="str">
            <v>962.430</v>
          </cell>
          <cell r="E215" t="str">
            <v>962.430</v>
          </cell>
          <cell r="L215" t="str">
            <v>Financement des obligations de service public:</v>
          </cell>
          <cell r="Q215" t="str">
            <v>Financiering van de openbare-dienstverplichtingen:</v>
          </cell>
          <cell r="R215" t="str">
            <v>962.430</v>
          </cell>
        </row>
        <row r="216">
          <cell r="A216" t="str">
            <v>962.430.0</v>
          </cell>
          <cell r="F216" t="str">
            <v>962.430.0</v>
          </cell>
          <cell r="M216" t="str">
            <v>Mesures de nature sociale</v>
          </cell>
          <cell r="Q216" t="str">
            <v>Maatregelen van sociale aard</v>
          </cell>
          <cell r="R216" t="str">
            <v>962.430.0</v>
          </cell>
        </row>
        <row r="217">
          <cell r="A217" t="str">
            <v>962.430.08</v>
          </cell>
          <cell r="G217" t="str">
            <v>962.430.08</v>
          </cell>
          <cell r="N217" t="str">
            <v>Plan communal pour l’emploi</v>
          </cell>
          <cell r="Q217" t="str">
            <v>Plan Communal pour l'Emploi (in Wallonië)</v>
          </cell>
          <cell r="R217" t="str">
            <v>962.430.08</v>
          </cell>
        </row>
        <row r="218">
          <cell r="A218" t="str">
            <v>962.430.09</v>
          </cell>
          <cell r="G218" t="str">
            <v>962.430.09</v>
          </cell>
          <cell r="N218" t="str">
            <v>Autres mesures sociales</v>
          </cell>
          <cell r="Q218" t="str">
            <v>Andere maatregelen van sociale aard</v>
          </cell>
          <cell r="R218" t="str">
            <v>962.430.09</v>
          </cell>
        </row>
        <row r="219">
          <cell r="A219" t="str">
            <v>962.430.1</v>
          </cell>
          <cell r="F219" t="str">
            <v>962.430.1</v>
          </cell>
          <cell r="M219" t="str">
            <v>Mesures en faveur de l'URE</v>
          </cell>
          <cell r="Q219" t="str">
            <v>Maatregelen ter bevordering van het REG</v>
          </cell>
          <cell r="R219" t="str">
            <v>962.430.1</v>
          </cell>
        </row>
        <row r="220">
          <cell r="A220" t="str">
            <v>962.430.2</v>
          </cell>
          <cell r="F220" t="str">
            <v>962.430.2</v>
          </cell>
          <cell r="M220" t="str">
            <v>Mesures en faveur de l'utilisation de sources d'énergie renouvelables et d'installations de cogénération de qualité</v>
          </cell>
          <cell r="Q220" t="str">
            <v>Maatregelen ter bevordering van het gebruik van hernieuwbare energiebronnen en kwalitatieve warmtekrachtinstallaties</v>
          </cell>
          <cell r="R220" t="str">
            <v>962.430.2</v>
          </cell>
        </row>
        <row r="221">
          <cell r="A221" t="str">
            <v>962.430.3</v>
          </cell>
          <cell r="F221" t="str">
            <v>962.430.3</v>
          </cell>
          <cell r="M221" t="str">
            <v>Financement des obligations de service public facturé par le GRT</v>
          </cell>
          <cell r="Q221" t="str">
            <v>Financiering van de openbare-dienstverplichtingen gefactureerd door de TNB</v>
          </cell>
          <cell r="R221" t="str">
            <v>962.430.3</v>
          </cell>
        </row>
        <row r="222">
          <cell r="A222" t="str">
            <v>962.430.8</v>
          </cell>
          <cell r="F222" t="str">
            <v>962.430.8</v>
          </cell>
          <cell r="M222" t="str">
            <v>Autres mesures</v>
          </cell>
          <cell r="Q222" t="str">
            <v>Andere maatregelen</v>
          </cell>
          <cell r="R222" t="str">
            <v>962.430.8</v>
          </cell>
        </row>
        <row r="223">
          <cell r="A223" t="str">
            <v>962.430.9</v>
          </cell>
          <cell r="F223" t="str">
            <v>962.430.9</v>
          </cell>
          <cell r="M223" t="str">
            <v>Financement des missions de service public confiées aux GRD</v>
          </cell>
          <cell r="Q223" t="str">
            <v xml:space="preserve">Financiering van de openbare-dienstopdracht toevertrouwd aan de DNB </v>
          </cell>
          <cell r="R223" t="str">
            <v>962.430.9</v>
          </cell>
        </row>
        <row r="224">
          <cell r="A224" t="str">
            <v>962.431</v>
          </cell>
          <cell r="E224" t="str">
            <v>962.431</v>
          </cell>
          <cell r="L224" t="str">
            <v>Surcharges en vue de la couverture des frais de fonctionnement de l'instance de régulation</v>
          </cell>
          <cell r="Q224" t="str">
            <v>Toeslagen ter dekking van de werkingskosten van de reguleringsinstantie</v>
          </cell>
          <cell r="R224" t="str">
            <v>962.431</v>
          </cell>
        </row>
        <row r="225">
          <cell r="A225" t="str">
            <v>962.432</v>
          </cell>
          <cell r="E225" t="str">
            <v>962.432</v>
          </cell>
          <cell r="L225" t="str">
            <v>Contributions en vue de la couverture des coûts échoués</v>
          </cell>
          <cell r="Q225" t="str">
            <v>Bijdragen ter dekking van verloren kosten</v>
          </cell>
          <cell r="R225" t="str">
            <v>962.432</v>
          </cell>
        </row>
        <row r="226">
          <cell r="A226" t="str">
            <v>962.433</v>
          </cell>
          <cell r="E226" t="str">
            <v>962.433</v>
          </cell>
          <cell r="L226" t="str">
            <v>Charges de pension non capitalisées</v>
          </cell>
          <cell r="Q226" t="str">
            <v>Niet-gekapitaliseerde pensioenlasten</v>
          </cell>
          <cell r="R226" t="str">
            <v>962.433</v>
          </cell>
        </row>
        <row r="227">
          <cell r="A227" t="str">
            <v>962.433.0</v>
          </cell>
          <cell r="F227" t="str">
            <v>962.433.0</v>
          </cell>
          <cell r="M227" t="str">
            <v>Charges de pension non capitalisées-débit</v>
          </cell>
          <cell r="Q227" t="str">
            <v>Niet-gekapitaliseerde pensioenlasten - debet</v>
          </cell>
          <cell r="R227" t="str">
            <v>962.433.0</v>
          </cell>
        </row>
        <row r="228">
          <cell r="A228" t="str">
            <v>962.433.9</v>
          </cell>
          <cell r="F228" t="str">
            <v>962.433.9</v>
          </cell>
          <cell r="M228" t="str">
            <v>Charges de pension non capitalisées-Transfert à l'actif</v>
          </cell>
          <cell r="Q228" t="str">
            <v>Niet-gekapitaliseerde pensioenlasten - Overboeking naar activa</v>
          </cell>
          <cell r="R228" t="str">
            <v>962.433.9</v>
          </cell>
        </row>
        <row r="229">
          <cell r="A229" t="str">
            <v>962.434</v>
          </cell>
          <cell r="E229" t="str">
            <v>962.434</v>
          </cell>
          <cell r="L229" t="str">
            <v>Impôts, prélèvements, surcharges, contributions, et rétributions locaux, provinciaux, régionaux et fédéraux:</v>
          </cell>
          <cell r="Q229" t="str">
            <v>Lokale, provinciale, gewestelijke en federale belastingen, heffingen, toeslagen, bijdragen en retributies:</v>
          </cell>
          <cell r="R229" t="str">
            <v>962.434</v>
          </cell>
        </row>
        <row r="230">
          <cell r="A230" t="str">
            <v>962.434.0</v>
          </cell>
          <cell r="F230" t="str">
            <v>962.434.0</v>
          </cell>
          <cell r="M230" t="str">
            <v>Impôts sur les revenus</v>
          </cell>
          <cell r="Q230" t="str">
            <v>Inkomensbelastingen</v>
          </cell>
          <cell r="R230" t="str">
            <v>962.434.0</v>
          </cell>
        </row>
        <row r="231">
          <cell r="A231" t="str">
            <v>962.434.00</v>
          </cell>
          <cell r="G231" t="str">
            <v>962.434.00</v>
          </cell>
          <cell r="N231" t="str">
            <v>Précomptes mobiliers afférents aux intérêts sur compte courant</v>
          </cell>
          <cell r="Q231" t="str">
            <v>Roerende voorheffing op interesten op rekening-courant</v>
          </cell>
          <cell r="R231" t="str">
            <v>962.434.00</v>
          </cell>
        </row>
        <row r="232">
          <cell r="A232" t="str">
            <v>962.434.01</v>
          </cell>
          <cell r="G232" t="str">
            <v>962.434.01</v>
          </cell>
          <cell r="N232" t="str">
            <v>Autres précomptes mobiliers</v>
          </cell>
          <cell r="Q232" t="str">
            <v>Andere roerende voorheffingen</v>
          </cell>
          <cell r="R232" t="str">
            <v>962.434.01</v>
          </cell>
        </row>
        <row r="233">
          <cell r="A233" t="str">
            <v>962.434.02</v>
          </cell>
          <cell r="G233" t="str">
            <v>962.434.02</v>
          </cell>
          <cell r="N233" t="str">
            <v>Impôt des personnes morales: cotisation de l'année (charge fiscale estimée)</v>
          </cell>
          <cell r="Q233" t="str">
            <v>Rechtspersonenbelasting: bijdrage van het jaar (geraamde fiscale lasten)</v>
          </cell>
          <cell r="R233" t="str">
            <v>962.434.02</v>
          </cell>
        </row>
        <row r="234">
          <cell r="A234" t="str">
            <v>962.434.03</v>
          </cell>
          <cell r="G234" t="str">
            <v>962.434.03</v>
          </cell>
          <cell r="N234" t="str">
            <v>Impôt des personnes morales: rectification des années antérieures (estimation)</v>
          </cell>
          <cell r="Q234" t="str">
            <v>Rechtspersonenbelasting: rectificatie van voorgaande jaren (raming)</v>
          </cell>
          <cell r="R234" t="str">
            <v>962.434.03</v>
          </cell>
        </row>
        <row r="235">
          <cell r="A235" t="str">
            <v>962.434.04</v>
          </cell>
          <cell r="G235" t="str">
            <v>962.434.04</v>
          </cell>
          <cell r="N235" t="str">
            <v>Impôt des personnes morales: impôt afférent aux exercices antérieurs</v>
          </cell>
          <cell r="Q235" t="str">
            <v>Rechtspersonenbelasting: belasting over voorgaande boekjaren</v>
          </cell>
          <cell r="R235" t="str">
            <v>962.434.04</v>
          </cell>
        </row>
        <row r="236">
          <cell r="A236" t="str">
            <v>962.434.1</v>
          </cell>
          <cell r="F236" t="str">
            <v>962.434.1</v>
          </cell>
          <cell r="M236" t="str">
            <v>Impôts, prélèvements, surcharges, contributions, et rétributions locaux, provinciaux, régionaux et fédéraux restants</v>
          </cell>
          <cell r="Q236" t="str">
            <v>Overige lokale, provinciale, gewestelijke en federale belastingen, heffingen, toeslagen, bijdragen en retributies</v>
          </cell>
          <cell r="R236" t="str">
            <v>962.434.1</v>
          </cell>
        </row>
        <row r="237">
          <cell r="A237" t="str">
            <v>962.434.10</v>
          </cell>
          <cell r="G237" t="str">
            <v>962.434.10</v>
          </cell>
          <cell r="N237" t="str">
            <v>Redevance pour occupation du domaine public</v>
          </cell>
          <cell r="Q237" t="str">
            <v>Vergoeding voor het innemen van het openbaar domein</v>
          </cell>
          <cell r="R237" t="str">
            <v>962.434.10</v>
          </cell>
        </row>
        <row r="238">
          <cell r="A238" t="str">
            <v>962.434.19</v>
          </cell>
          <cell r="G238" t="str">
            <v>962.434.19</v>
          </cell>
          <cell r="N238" t="str">
            <v>Autres impôts, prélèvements, surcharges, contributions et rétributions restants</v>
          </cell>
          <cell r="Q238" t="str">
            <v>Andere belastingen, heffingen, toeslagen, bijdragen en retributies</v>
          </cell>
          <cell r="R238" t="str">
            <v>962.434.19</v>
          </cell>
        </row>
        <row r="240">
          <cell r="A240" t="str">
            <v>962.5</v>
          </cell>
          <cell r="C240" t="str">
            <v>962.5</v>
          </cell>
          <cell r="J240" t="str">
            <v>Groupe de clients "Transformateurs vers le réseau BT"</v>
          </cell>
          <cell r="Q240" t="str">
            <v>Klantengroep "Transformatoren naar het LS-net"</v>
          </cell>
          <cell r="R240" t="str">
            <v>962.5</v>
          </cell>
        </row>
        <row r="241">
          <cell r="A241" t="str">
            <v>962.50</v>
          </cell>
          <cell r="D241" t="str">
            <v>962.50</v>
          </cell>
          <cell r="J241" t="str">
            <v>I.</v>
          </cell>
          <cell r="K241" t="str">
            <v>Raccordement au réseau de distribution:</v>
          </cell>
          <cell r="Q241" t="str">
            <v>Aansluiting op het distributienet:</v>
          </cell>
          <cell r="R241" t="str">
            <v>962.50</v>
          </cell>
        </row>
        <row r="242">
          <cell r="A242" t="str">
            <v>962.500</v>
          </cell>
          <cell r="E242" t="str">
            <v>962.500</v>
          </cell>
          <cell r="L242" t="str">
            <v>Coûts d'étude</v>
          </cell>
          <cell r="Q242" t="str">
            <v>Studiekosten</v>
          </cell>
          <cell r="R242" t="str">
            <v>962.500</v>
          </cell>
        </row>
        <row r="243">
          <cell r="A243" t="str">
            <v>962.500.0</v>
          </cell>
          <cell r="F243" t="str">
            <v>962.500.0</v>
          </cell>
          <cell r="L243" t="str">
            <v>1.</v>
          </cell>
          <cell r="M243" t="str">
            <v>Etude d'orientation</v>
          </cell>
          <cell r="Q243" t="str">
            <v>Oriëntatiestudie</v>
          </cell>
          <cell r="R243" t="str">
            <v>962.500.0</v>
          </cell>
        </row>
        <row r="244">
          <cell r="A244" t="str">
            <v>962.500.1</v>
          </cell>
          <cell r="F244" t="str">
            <v>962.500.1</v>
          </cell>
          <cell r="L244" t="str">
            <v>2.</v>
          </cell>
          <cell r="M244" t="str">
            <v>Etude de détail</v>
          </cell>
          <cell r="Q244" t="str">
            <v>Detailstudie</v>
          </cell>
          <cell r="R244" t="str">
            <v>962.500.1</v>
          </cell>
        </row>
        <row r="245">
          <cell r="A245" t="str">
            <v>962.501</v>
          </cell>
          <cell r="E245" t="str">
            <v>962.501</v>
          </cell>
          <cell r="L245" t="str">
            <v>Coûts de réalisation et d'utilisation du raccordement</v>
          </cell>
          <cell r="Q245" t="str">
            <v>Kosten voor de uitvoering en het gebruik van de aansluiting</v>
          </cell>
          <cell r="R245" t="str">
            <v>962.501</v>
          </cell>
        </row>
        <row r="246">
          <cell r="A246" t="str">
            <v>962.501.0</v>
          </cell>
          <cell r="F246" t="str">
            <v>962.501.0</v>
          </cell>
          <cell r="L246" t="str">
            <v>3.</v>
          </cell>
          <cell r="M246" t="str">
            <v>Coûts de réalisation, d'adaptation ou de renforcement des raccordements</v>
          </cell>
          <cell r="Q246" t="str">
            <v>Kosten voor de uitvoering, aanpassing of verzwaring van de aansluitingen</v>
          </cell>
          <cell r="R246" t="str">
            <v>962.501.0</v>
          </cell>
        </row>
        <row r="247">
          <cell r="A247" t="str">
            <v>962.501.00</v>
          </cell>
          <cell r="G247" t="str">
            <v>962.501.00</v>
          </cell>
          <cell r="N247" t="str">
            <v>Branchements - Coûts de réalisation, d'adaptation ou de renforcement</v>
          </cell>
          <cell r="Q247" t="str">
            <v>Aftakkingen - Kosten voor de uitvoering, aanpassing of verzwaring</v>
          </cell>
          <cell r="R247" t="str">
            <v>962.501.00</v>
          </cell>
        </row>
        <row r="248">
          <cell r="A248" t="str">
            <v>962.501.09</v>
          </cell>
          <cell r="G248" t="str">
            <v>962.501.09</v>
          </cell>
          <cell r="N248" t="str">
            <v>Branchements - Transfert à l’Actif</v>
          </cell>
          <cell r="Q248" t="str">
            <v>Aftakkingen - Overboeking naar Activa</v>
          </cell>
          <cell r="R248" t="str">
            <v>962.501.09</v>
          </cell>
        </row>
        <row r="249">
          <cell r="A249" t="str">
            <v>962.501.1</v>
          </cell>
          <cell r="F249" t="str">
            <v>962.501.1</v>
          </cell>
          <cell r="L249" t="str">
            <v>4.</v>
          </cell>
          <cell r="M249" t="str">
            <v>Location appareil de mesurage</v>
          </cell>
          <cell r="Q249" t="str">
            <v>Huur meetapparaat</v>
          </cell>
          <cell r="R249" t="str">
            <v>962.501.1</v>
          </cell>
        </row>
        <row r="250">
          <cell r="A250" t="str">
            <v>962.501.2</v>
          </cell>
          <cell r="F250" t="str">
            <v>962.501.2</v>
          </cell>
          <cell r="L250" t="str">
            <v>5.</v>
          </cell>
          <cell r="M250" t="str">
            <v>Location équipements pour transformation, compensation énergie réactive, filtrage onde de tension</v>
          </cell>
          <cell r="Q250" t="str">
            <v>Huur uitrustingen voor transformatie, compensatie blindvermogen, filtreren spanningsgolf</v>
          </cell>
          <cell r="R250" t="str">
            <v>962.501.2</v>
          </cell>
        </row>
        <row r="251">
          <cell r="A251" t="str">
            <v>962.501.3</v>
          </cell>
          <cell r="F251" t="str">
            <v>962.501.3</v>
          </cell>
          <cell r="L251" t="str">
            <v>6.</v>
          </cell>
          <cell r="M251" t="str">
            <v>Location équipements de protection complémentaires, équip. complém. pour signalisations d'alarmes, mesures, comptages, téléactions et/ou TCC.</v>
          </cell>
          <cell r="Q251" t="str">
            <v>Huur bijkomende beveiligingsuitrustingen, bijkomende uitrustingen voor alarmsignalisaties, metingen, tellingen, tele-acties en/of TCC.</v>
          </cell>
          <cell r="R251" t="str">
            <v>962.501.3</v>
          </cell>
        </row>
        <row r="252">
          <cell r="A252" t="str">
            <v>962.51</v>
          </cell>
          <cell r="D252" t="str">
            <v>962.51</v>
          </cell>
          <cell r="J252" t="str">
            <v>II.</v>
          </cell>
          <cell r="K252" t="str">
            <v>Utilisation du réseau de distribution:</v>
          </cell>
          <cell r="Q252" t="str">
            <v>Gebruik van het distributienet:</v>
          </cell>
          <cell r="R252" t="str">
            <v>962.51</v>
          </cell>
        </row>
        <row r="253">
          <cell r="K253" t="str">
            <v>(1.</v>
          </cell>
          <cell r="L253" t="str">
            <v>Tarif de la puissance souscrite et de la puissance complémentaire)</v>
          </cell>
          <cell r="Q253" t="str">
            <v>Tarief voor het onderschreven vermogen en het bijkomend vermogen)</v>
          </cell>
        </row>
        <row r="254">
          <cell r="A254" t="str">
            <v>962.510</v>
          </cell>
          <cell r="E254" t="str">
            <v>962.510</v>
          </cell>
          <cell r="M254" t="str">
            <v>Coûts de dossier</v>
          </cell>
          <cell r="Q254" t="str">
            <v>Dossierkosten</v>
          </cell>
          <cell r="R254" t="str">
            <v>962.510</v>
          </cell>
        </row>
        <row r="255">
          <cell r="A255" t="str">
            <v>962.510.0</v>
          </cell>
          <cell r="F255" t="str">
            <v>962.510.0</v>
          </cell>
          <cell r="N255" t="str">
            <v>Frais des services techniques</v>
          </cell>
          <cell r="Q255" t="str">
            <v>Kosten voor technische diensten</v>
          </cell>
          <cell r="R255" t="str">
            <v>962.510.0</v>
          </cell>
        </row>
        <row r="256">
          <cell r="A256" t="str">
            <v>962.510.1</v>
          </cell>
          <cell r="F256" t="str">
            <v>962.510.1</v>
          </cell>
          <cell r="N256" t="str">
            <v>Frais des services généraux</v>
          </cell>
          <cell r="Q256" t="str">
            <v>Kosten voor algemene diensten</v>
          </cell>
          <cell r="R256" t="str">
            <v>962.510.1</v>
          </cell>
        </row>
        <row r="257">
          <cell r="A257" t="str">
            <v>962.510.2</v>
          </cell>
          <cell r="F257" t="str">
            <v>962.510.2</v>
          </cell>
          <cell r="N257" t="str">
            <v>Frais de gestion de la clientèle</v>
          </cell>
          <cell r="Q257" t="str">
            <v>Kosten voor klantenbeheer</v>
          </cell>
          <cell r="R257" t="str">
            <v>962.510.2</v>
          </cell>
        </row>
        <row r="258">
          <cell r="A258" t="str">
            <v>962.510.3</v>
          </cell>
          <cell r="F258" t="str">
            <v>962.510.3</v>
          </cell>
          <cell r="N258" t="str">
            <v>Redevances et cotisations diverses</v>
          </cell>
          <cell r="Q258" t="str">
            <v>Diverse vergoedingen en bijdragen</v>
          </cell>
          <cell r="R258" t="str">
            <v>962.510.3</v>
          </cell>
        </row>
        <row r="259">
          <cell r="A259" t="str">
            <v>962.510.4</v>
          </cell>
          <cell r="F259" t="str">
            <v>962.510.4</v>
          </cell>
          <cell r="N259" t="str">
            <v>Résultats financiers</v>
          </cell>
          <cell r="Q259" t="str">
            <v>Financiële resultaten</v>
          </cell>
          <cell r="R259" t="str">
            <v>962.510.4</v>
          </cell>
        </row>
        <row r="260">
          <cell r="A260" t="str">
            <v>962.510.5</v>
          </cell>
          <cell r="F260" t="str">
            <v>962.510.5</v>
          </cell>
          <cell r="N260" t="str">
            <v xml:space="preserve">Coûts des installations hors infrastructure </v>
          </cell>
          <cell r="Q260" t="str">
            <v xml:space="preserve">Kosten voor installaties buiten de infrastructuur </v>
          </cell>
          <cell r="R260" t="str">
            <v>962.510.5</v>
          </cell>
        </row>
        <row r="261">
          <cell r="A261" t="str">
            <v>962.510.6</v>
          </cell>
          <cell r="F261" t="str">
            <v>962.510.6</v>
          </cell>
          <cell r="N261" t="str">
            <v>Résultat des travaux pour compte de tiers</v>
          </cell>
          <cell r="Q261" t="str">
            <v>Resultaat van werkzaamheden voor rekening van derden</v>
          </cell>
          <cell r="R261" t="str">
            <v>962.510.6</v>
          </cell>
        </row>
        <row r="262">
          <cell r="A262" t="str">
            <v>962.510.7</v>
          </cell>
          <cell r="F262" t="str">
            <v>962.510.7</v>
          </cell>
          <cell r="N262" t="str">
            <v>Frais d'assistance</v>
          </cell>
          <cell r="Q262" t="str">
            <v>Bijstandskosten</v>
          </cell>
          <cell r="R262" t="str">
            <v>962.510.7</v>
          </cell>
        </row>
        <row r="263">
          <cell r="A263" t="str">
            <v>962.510.9</v>
          </cell>
          <cell r="F263" t="str">
            <v>962.510.9</v>
          </cell>
          <cell r="N263" t="str">
            <v>Frais transférés</v>
          </cell>
          <cell r="Q263" t="str">
            <v>Overgeboekte kosten</v>
          </cell>
          <cell r="R263" t="str">
            <v>962.510.9</v>
          </cell>
        </row>
        <row r="264">
          <cell r="A264" t="str">
            <v>962.510.90</v>
          </cell>
          <cell r="G264" t="str">
            <v>962.510.90</v>
          </cell>
          <cell r="O264" t="str">
            <v>Frais transférés aux immobilisations</v>
          </cell>
          <cell r="Q264" t="str">
            <v>Kosten overgeboekt naar vaste activa</v>
          </cell>
          <cell r="R264" t="str">
            <v>962.510.90</v>
          </cell>
        </row>
        <row r="265">
          <cell r="A265" t="str">
            <v>962.510.91</v>
          </cell>
          <cell r="G265" t="str">
            <v>962.510.91</v>
          </cell>
          <cell r="O265" t="str">
            <v>Frais transférés aux autres comptes d’exploitation</v>
          </cell>
          <cell r="Q265" t="str">
            <v>Kosten overgeboekt naar andere exploitatierekeningen</v>
          </cell>
          <cell r="R265" t="str">
            <v>962.510.91</v>
          </cell>
        </row>
        <row r="266">
          <cell r="A266" t="str">
            <v>962.511</v>
          </cell>
          <cell r="E266" t="str">
            <v>962.511</v>
          </cell>
          <cell r="M266" t="str">
            <v>Coûts d'utilisation du réseau de transport et des services auxiliaires y afférents</v>
          </cell>
          <cell r="Q266" t="str">
            <v>Kosten voor het gebruik van het transportnet en van de bijbehorende ondersteunende diensten</v>
          </cell>
          <cell r="R266" t="str">
            <v>962.511</v>
          </cell>
        </row>
        <row r="267">
          <cell r="A267" t="str">
            <v>962.511.0</v>
          </cell>
          <cell r="F267" t="str">
            <v>962.511.0</v>
          </cell>
          <cell r="N267" t="str">
            <v>Tarif de base</v>
          </cell>
          <cell r="Q267" t="str">
            <v>Basistarief</v>
          </cell>
          <cell r="R267" t="str">
            <v>962.511.0</v>
          </cell>
        </row>
        <row r="268">
          <cell r="A268" t="str">
            <v>962.511.1</v>
          </cell>
          <cell r="F268" t="str">
            <v>962.511.1</v>
          </cell>
          <cell r="N268" t="str">
            <v>Services système</v>
          </cell>
          <cell r="Q268" t="str">
            <v xml:space="preserve">Systeemdiensten </v>
          </cell>
          <cell r="R268" t="str">
            <v>962.511.1</v>
          </cell>
        </row>
        <row r="269">
          <cell r="A269" t="str">
            <v>962.511.2</v>
          </cell>
          <cell r="F269" t="str">
            <v>962.511.2</v>
          </cell>
          <cell r="N269" t="str">
            <v>Pertes sur réseau</v>
          </cell>
          <cell r="Q269" t="str">
            <v>Netverliezen</v>
          </cell>
          <cell r="R269" t="str">
            <v>962.511.2</v>
          </cell>
        </row>
        <row r="270">
          <cell r="A270" t="str">
            <v>962.512</v>
          </cell>
          <cell r="E270" t="str">
            <v>962.512</v>
          </cell>
          <cell r="M270" t="str">
            <v>Coûts d'étude, de construction et d'entretien de l'infrastructure:</v>
          </cell>
          <cell r="Q270" t="str">
            <v>Kosten voor de studie, de aanleg en het onderhoud van de infrastructuur:</v>
          </cell>
          <cell r="R270" t="str">
            <v>962.512</v>
          </cell>
        </row>
        <row r="271">
          <cell r="A271" t="str">
            <v>962.512.0</v>
          </cell>
          <cell r="F271" t="str">
            <v>962.512.0</v>
          </cell>
          <cell r="N271" t="str">
            <v>Etudes</v>
          </cell>
          <cell r="Q271" t="str">
            <v>Studies</v>
          </cell>
          <cell r="R271" t="str">
            <v>962.512.0</v>
          </cell>
        </row>
        <row r="272">
          <cell r="A272" t="str">
            <v>962.512.2</v>
          </cell>
          <cell r="F272" t="str">
            <v>962.512.2</v>
          </cell>
          <cell r="N272" t="str">
            <v>Sous-stations de transformation MT</v>
          </cell>
          <cell r="Q272" t="str">
            <v>Onderstations voor MS-transformatie</v>
          </cell>
          <cell r="R272" t="str">
            <v>962.512.2</v>
          </cell>
        </row>
        <row r="273">
          <cell r="A273" t="str">
            <v>962.512.20</v>
          </cell>
          <cell r="G273" t="str">
            <v>962.512.20</v>
          </cell>
          <cell r="O273" t="str">
            <v>Terrains</v>
          </cell>
          <cell r="Q273" t="str">
            <v>Terreinen</v>
          </cell>
          <cell r="R273" t="str">
            <v>962.512.20</v>
          </cell>
        </row>
        <row r="274">
          <cell r="A274" t="str">
            <v>962.512.21</v>
          </cell>
          <cell r="G274" t="str">
            <v>962.512.21</v>
          </cell>
          <cell r="O274" t="str">
            <v>Batiments</v>
          </cell>
          <cell r="Q274" t="str">
            <v>Gebouwen</v>
          </cell>
          <cell r="R274" t="str">
            <v>962.512.21</v>
          </cell>
        </row>
        <row r="275">
          <cell r="A275" t="str">
            <v>962.512.22</v>
          </cell>
          <cell r="G275" t="str">
            <v>962.512.22</v>
          </cell>
          <cell r="O275" t="str">
            <v>Equipement</v>
          </cell>
          <cell r="Q275" t="str">
            <v>Uitrustingen</v>
          </cell>
          <cell r="R275" t="str">
            <v>962.512.22</v>
          </cell>
        </row>
        <row r="276">
          <cell r="A276" t="str">
            <v>962.512.23</v>
          </cell>
          <cell r="G276" t="str">
            <v>962.512.23</v>
          </cell>
          <cell r="O276" t="str">
            <v>TCC</v>
          </cell>
          <cell r="Q276" t="str">
            <v>TCC</v>
          </cell>
          <cell r="R276" t="str">
            <v>962.512.23</v>
          </cell>
        </row>
        <row r="277">
          <cell r="A277" t="str">
            <v>962.512.24</v>
          </cell>
          <cell r="G277" t="str">
            <v>962.512.24</v>
          </cell>
          <cell r="O277" t="str">
            <v>Equipement de télégestion</v>
          </cell>
          <cell r="Q277" t="str">
            <v>Uitrustingen voor afstandsverwerking</v>
          </cell>
          <cell r="R277" t="str">
            <v>962.512.24</v>
          </cell>
        </row>
        <row r="278">
          <cell r="A278" t="str">
            <v>962.512.25</v>
          </cell>
          <cell r="G278" t="str">
            <v>962.512.25</v>
          </cell>
          <cell r="O278" t="str">
            <v>Comptage</v>
          </cell>
          <cell r="Q278" t="str">
            <v>Meting</v>
          </cell>
          <cell r="R278" t="str">
            <v>962.512.25</v>
          </cell>
        </row>
        <row r="279">
          <cell r="A279" t="str">
            <v>962.512.26</v>
          </cell>
          <cell r="G279" t="str">
            <v>962.512.26</v>
          </cell>
          <cell r="O279" t="str">
            <v>Dégâts aux installations</v>
          </cell>
          <cell r="Q279" t="str">
            <v>Schade aan de installaties</v>
          </cell>
          <cell r="R279" t="str">
            <v>962.512.26</v>
          </cell>
        </row>
        <row r="280">
          <cell r="A280" t="str">
            <v>962.512.27</v>
          </cell>
          <cell r="G280" t="str">
            <v>962.512.27</v>
          </cell>
          <cell r="O280" t="str">
            <v>Démontage d'installations</v>
          </cell>
          <cell r="Q280" t="str">
            <v>Demontage van de installaties</v>
          </cell>
          <cell r="R280" t="str">
            <v>962.512.27</v>
          </cell>
        </row>
        <row r="281">
          <cell r="A281" t="str">
            <v>962.512.28</v>
          </cell>
          <cell r="G281" t="str">
            <v>962.512.28</v>
          </cell>
          <cell r="O281" t="str">
            <v>Redevances d'amortissement (apports d'usage)</v>
          </cell>
          <cell r="Q281" t="str">
            <v>Afschrijvingsvergoedingen (gebruiksinbrengen)</v>
          </cell>
          <cell r="R281" t="str">
            <v>962.512.28</v>
          </cell>
        </row>
        <row r="282">
          <cell r="A282" t="str">
            <v>962.512.29</v>
          </cell>
          <cell r="G282" t="str">
            <v>962.512.29</v>
          </cell>
          <cell r="O282" t="str">
            <v>Amortissements</v>
          </cell>
          <cell r="Q282" t="str">
            <v>Afschrijvingen</v>
          </cell>
          <cell r="R282" t="str">
            <v>962.512.29</v>
          </cell>
        </row>
        <row r="283">
          <cell r="A283" t="str">
            <v>962.512.3</v>
          </cell>
          <cell r="F283" t="str">
            <v>962.512.3</v>
          </cell>
          <cell r="N283" t="str">
            <v>Réseau MT</v>
          </cell>
          <cell r="Q283" t="str">
            <v>MS-net</v>
          </cell>
          <cell r="R283" t="str">
            <v>962.512.3</v>
          </cell>
        </row>
        <row r="284">
          <cell r="A284" t="str">
            <v>962.512.30</v>
          </cell>
          <cell r="G284" t="str">
            <v>962.512.30</v>
          </cell>
          <cell r="O284" t="str">
            <v>Aérien</v>
          </cell>
          <cell r="Q284" t="str">
            <v>Luchtlijnen</v>
          </cell>
          <cell r="R284" t="str">
            <v>962.512.30</v>
          </cell>
        </row>
        <row r="285">
          <cell r="A285" t="str">
            <v>962.512.31</v>
          </cell>
          <cell r="G285" t="str">
            <v>962.512.31</v>
          </cell>
          <cell r="O285" t="str">
            <v>Souterrain</v>
          </cell>
          <cell r="Q285" t="str">
            <v>Ondergrondse leidingen</v>
          </cell>
          <cell r="R285" t="str">
            <v>962.512.31</v>
          </cell>
        </row>
        <row r="286">
          <cell r="A286" t="str">
            <v>962.512.32</v>
          </cell>
          <cell r="G286" t="str">
            <v>962.512.32</v>
          </cell>
          <cell r="O286" t="str">
            <v>Signalisat. &amp; Commande</v>
          </cell>
          <cell r="Q286" t="str">
            <v>Signalisatie &amp; Bediening</v>
          </cell>
          <cell r="R286" t="str">
            <v>962.512.32</v>
          </cell>
        </row>
        <row r="287">
          <cell r="A287" t="str">
            <v>962.512.33</v>
          </cell>
          <cell r="G287" t="str">
            <v>962.512.33</v>
          </cell>
          <cell r="O287" t="str">
            <v>Protection cathodique</v>
          </cell>
          <cell r="Q287" t="str">
            <v>Kathodische bescherming</v>
          </cell>
          <cell r="R287" t="str">
            <v>962.512.33</v>
          </cell>
        </row>
        <row r="288">
          <cell r="A288" t="str">
            <v>962.512.34</v>
          </cell>
          <cell r="G288" t="str">
            <v>962.512.34</v>
          </cell>
          <cell r="O288" t="str">
            <v>Comptage d'échange</v>
          </cell>
          <cell r="Q288" t="str">
            <v>Meting van uitwisselingen</v>
          </cell>
          <cell r="R288" t="str">
            <v>962.512.34</v>
          </cell>
        </row>
        <row r="289">
          <cell r="A289" t="str">
            <v>962.512.36</v>
          </cell>
          <cell r="G289" t="str">
            <v>962.512.36</v>
          </cell>
          <cell r="O289" t="str">
            <v>Dégâts aux installations</v>
          </cell>
          <cell r="Q289" t="str">
            <v>Schade aan de installaties</v>
          </cell>
          <cell r="R289" t="str">
            <v>962.512.36</v>
          </cell>
        </row>
        <row r="290">
          <cell r="A290" t="str">
            <v>962.512.37</v>
          </cell>
          <cell r="G290" t="str">
            <v>962.512.37</v>
          </cell>
          <cell r="O290" t="str">
            <v>Démontage d'installations</v>
          </cell>
          <cell r="Q290" t="str">
            <v>Demontage van de installaties</v>
          </cell>
          <cell r="R290" t="str">
            <v>962.512.37</v>
          </cell>
        </row>
        <row r="291">
          <cell r="A291" t="str">
            <v>962.512.38</v>
          </cell>
          <cell r="G291" t="str">
            <v>962.512.38</v>
          </cell>
          <cell r="O291" t="str">
            <v>Redevances d'amortissement (apports d'usage)</v>
          </cell>
          <cell r="Q291" t="str">
            <v>Afschrijvingsvergoedingen (gebruiksinbrengen)</v>
          </cell>
          <cell r="R291" t="str">
            <v>962.512.38</v>
          </cell>
        </row>
        <row r="292">
          <cell r="A292" t="str">
            <v>962.512.39</v>
          </cell>
          <cell r="G292" t="str">
            <v>962.512.39</v>
          </cell>
          <cell r="O292" t="str">
            <v>Amortissements</v>
          </cell>
          <cell r="Q292" t="str">
            <v>Afschrijvingen</v>
          </cell>
          <cell r="R292" t="str">
            <v>962.512.39</v>
          </cell>
        </row>
        <row r="293">
          <cell r="A293" t="str">
            <v>962.512.5</v>
          </cell>
          <cell r="F293" t="str">
            <v>962.512.5</v>
          </cell>
          <cell r="N293" t="str">
            <v>Cabines de dispersion et de transformation MT/BT</v>
          </cell>
          <cell r="Q293" t="str">
            <v>Dispersiecabines en MS/LS-transformatiecabines</v>
          </cell>
          <cell r="R293" t="str">
            <v>962.512.5</v>
          </cell>
        </row>
        <row r="294">
          <cell r="A294" t="str">
            <v>962.512.50</v>
          </cell>
          <cell r="G294" t="str">
            <v>962.512.50</v>
          </cell>
          <cell r="O294" t="str">
            <v>Terrains</v>
          </cell>
          <cell r="Q294" t="str">
            <v>Terreinen</v>
          </cell>
          <cell r="R294" t="str">
            <v>962.512.50</v>
          </cell>
        </row>
        <row r="295">
          <cell r="A295" t="str">
            <v>962.512.51</v>
          </cell>
          <cell r="G295" t="str">
            <v>962.512.51</v>
          </cell>
          <cell r="O295" t="str">
            <v>Bâtiment</v>
          </cell>
          <cell r="Q295" t="str">
            <v>Gebouwen</v>
          </cell>
          <cell r="R295" t="str">
            <v>962.512.51</v>
          </cell>
        </row>
        <row r="296">
          <cell r="A296" t="str">
            <v>962.512.52</v>
          </cell>
          <cell r="G296" t="str">
            <v>962.512.52</v>
          </cell>
          <cell r="O296" t="str">
            <v>Equipement</v>
          </cell>
          <cell r="Q296" t="str">
            <v>Uitrustingen</v>
          </cell>
          <cell r="R296" t="str">
            <v>962.512.52</v>
          </cell>
        </row>
        <row r="297">
          <cell r="A297" t="str">
            <v>962.512.53</v>
          </cell>
          <cell r="G297" t="str">
            <v>962.512.53</v>
          </cell>
          <cell r="O297" t="str">
            <v>Transformateurs</v>
          </cell>
          <cell r="Q297" t="str">
            <v>Transformatoren</v>
          </cell>
          <cell r="R297" t="str">
            <v>962.512.53</v>
          </cell>
        </row>
        <row r="298">
          <cell r="A298" t="str">
            <v>962.512.54</v>
          </cell>
          <cell r="G298" t="str">
            <v>962.512.54</v>
          </cell>
          <cell r="O298" t="str">
            <v>Equipement de télégestion</v>
          </cell>
          <cell r="Q298" t="str">
            <v>Uitrustingen voor afstandsverwerking</v>
          </cell>
          <cell r="R298" t="str">
            <v>962.512.54</v>
          </cell>
        </row>
        <row r="299">
          <cell r="A299" t="str">
            <v>962.512.55</v>
          </cell>
          <cell r="G299" t="str">
            <v>962.512.55</v>
          </cell>
          <cell r="O299" t="str">
            <v>TCC</v>
          </cell>
          <cell r="Q299" t="str">
            <v>TCC</v>
          </cell>
          <cell r="R299" t="str">
            <v>962.512.55</v>
          </cell>
        </row>
        <row r="300">
          <cell r="A300" t="str">
            <v>962.512.56</v>
          </cell>
          <cell r="G300" t="str">
            <v>962.512.56</v>
          </cell>
          <cell r="O300" t="str">
            <v>Dégâts aux installations</v>
          </cell>
          <cell r="Q300" t="str">
            <v>Schade aan de installaties</v>
          </cell>
          <cell r="R300" t="str">
            <v>962.512.56</v>
          </cell>
        </row>
        <row r="301">
          <cell r="A301" t="str">
            <v>962.512.57</v>
          </cell>
          <cell r="G301" t="str">
            <v>962.512.57</v>
          </cell>
          <cell r="O301" t="str">
            <v>Démontage d'installations</v>
          </cell>
          <cell r="Q301" t="str">
            <v>Demontage van de installaties</v>
          </cell>
          <cell r="R301" t="str">
            <v>962.512.57</v>
          </cell>
        </row>
        <row r="302">
          <cell r="A302" t="str">
            <v>962.512.58</v>
          </cell>
          <cell r="G302" t="str">
            <v>962.512.58</v>
          </cell>
          <cell r="O302" t="str">
            <v>Redevances d'amortissement (apports d'usage)</v>
          </cell>
          <cell r="Q302" t="str">
            <v>Afschrijvingsvergoedingen (gebruiksinbrengen)</v>
          </cell>
          <cell r="R302" t="str">
            <v>962.512.58</v>
          </cell>
        </row>
        <row r="303">
          <cell r="A303" t="str">
            <v>962.512.59</v>
          </cell>
          <cell r="G303" t="str">
            <v>962.512.59</v>
          </cell>
          <cell r="O303" t="str">
            <v>Amortissements</v>
          </cell>
          <cell r="Q303" t="str">
            <v>Afschrijvingen</v>
          </cell>
          <cell r="R303" t="str">
            <v>962.512.59</v>
          </cell>
        </row>
        <row r="304">
          <cell r="A304" t="str">
            <v>962.512.7</v>
          </cell>
          <cell r="F304" t="str">
            <v>962.512.7</v>
          </cell>
          <cell r="N304" t="str">
            <v>Raccordements &amp; compteurs BT</v>
          </cell>
          <cell r="Q304" t="str">
            <v>LS-aansluitingen &amp; -meters</v>
          </cell>
          <cell r="R304" t="str">
            <v>962.512.7</v>
          </cell>
        </row>
        <row r="305">
          <cell r="A305" t="str">
            <v>962.512.70</v>
          </cell>
          <cell r="G305" t="str">
            <v>962.512.70</v>
          </cell>
          <cell r="O305" t="str">
            <v>Branchements</v>
          </cell>
          <cell r="Q305" t="str">
            <v>Aftakkingen</v>
          </cell>
          <cell r="R305" t="str">
            <v>962.512.70</v>
          </cell>
        </row>
        <row r="306">
          <cell r="A306" t="str">
            <v>962.512.71</v>
          </cell>
          <cell r="G306" t="str">
            <v>962.512.71</v>
          </cell>
          <cell r="O306" t="str">
            <v>Groupes de comptage</v>
          </cell>
          <cell r="Q306" t="str">
            <v>Meetgroepen</v>
          </cell>
          <cell r="R306" t="str">
            <v>962.512.71</v>
          </cell>
        </row>
        <row r="307">
          <cell r="A307" t="str">
            <v>962.512.72</v>
          </cell>
          <cell r="G307" t="str">
            <v>962.512.72</v>
          </cell>
          <cell r="O307" t="str">
            <v>Equipement de télégestion</v>
          </cell>
          <cell r="Q307" t="str">
            <v>Uitrustingen voor afstandsverwerking</v>
          </cell>
          <cell r="R307" t="str">
            <v>962.512.72</v>
          </cell>
        </row>
        <row r="308">
          <cell r="A308" t="str">
            <v>962.512.75</v>
          </cell>
          <cell r="G308" t="str">
            <v>962.512.75</v>
          </cell>
          <cell r="O308" t="str">
            <v>Coûts des changements de tension</v>
          </cell>
          <cell r="Q308" t="str">
            <v>Kosten voor het wijzigen van de spanning</v>
          </cell>
          <cell r="R308" t="str">
            <v>962.512.75</v>
          </cell>
        </row>
        <row r="309">
          <cell r="A309" t="str">
            <v>962.512.76</v>
          </cell>
          <cell r="G309" t="str">
            <v>962.512.76</v>
          </cell>
          <cell r="O309" t="str">
            <v>Dégâts aux installations</v>
          </cell>
          <cell r="Q309" t="str">
            <v>Schade aan de installaties</v>
          </cell>
          <cell r="R309" t="str">
            <v>962.512.76</v>
          </cell>
        </row>
        <row r="310">
          <cell r="A310" t="str">
            <v>962.512.77</v>
          </cell>
          <cell r="G310" t="str">
            <v>962.512.77</v>
          </cell>
          <cell r="O310" t="str">
            <v>Démontage d'installations</v>
          </cell>
          <cell r="Q310" t="str">
            <v>Demontage van de installaties</v>
          </cell>
          <cell r="R310" t="str">
            <v>962.512.77</v>
          </cell>
        </row>
        <row r="311">
          <cell r="A311" t="str">
            <v>962.512.78</v>
          </cell>
          <cell r="G311" t="str">
            <v>962.512.78</v>
          </cell>
          <cell r="O311" t="str">
            <v>Redevances d'amortissement (apports d'usage)</v>
          </cell>
          <cell r="Q311" t="str">
            <v>Afschrijvingsvergoedingen (gebruiksinbrengen)</v>
          </cell>
          <cell r="R311" t="str">
            <v>962.512.78</v>
          </cell>
        </row>
        <row r="312">
          <cell r="A312" t="str">
            <v>962.512.79</v>
          </cell>
          <cell r="G312" t="str">
            <v>962.512.79</v>
          </cell>
          <cell r="O312" t="str">
            <v>Amortissements</v>
          </cell>
          <cell r="Q312" t="str">
            <v>Afschrijvingen</v>
          </cell>
          <cell r="R312" t="str">
            <v>962.512.79</v>
          </cell>
        </row>
        <row r="313">
          <cell r="A313" t="str">
            <v>962.512.8</v>
          </cell>
          <cell r="F313" t="str">
            <v>962.512.8</v>
          </cell>
          <cell r="N313" t="str">
            <v>Autres coûts relatifs à l'infrastructure</v>
          </cell>
          <cell r="Q313" t="str">
            <v>Andere kosten in verband met de infrastructuur</v>
          </cell>
          <cell r="R313" t="str">
            <v>962.512.8</v>
          </cell>
        </row>
        <row r="314">
          <cell r="A314" t="str">
            <v>962.513</v>
          </cell>
          <cell r="E314" t="str">
            <v>962.513</v>
          </cell>
          <cell r="M314" t="str">
            <v>Coûts liés aux obligations de service public</v>
          </cell>
          <cell r="Q314" t="str">
            <v>Kosten in verband met openbare-dienstverplichtingen</v>
          </cell>
          <cell r="R314" t="str">
            <v>962.513</v>
          </cell>
        </row>
        <row r="315">
          <cell r="A315" t="str">
            <v>962.513.0</v>
          </cell>
          <cell r="F315" t="str">
            <v>962.513.0</v>
          </cell>
          <cell r="N315" t="str">
            <v>Coûts liés à la clientèle protégée</v>
          </cell>
          <cell r="Q315" t="str">
            <v>Kosten in verband met de beschermde klanten</v>
          </cell>
          <cell r="R315" t="str">
            <v>962.513.0</v>
          </cell>
        </row>
        <row r="316">
          <cell r="A316" t="str">
            <v>962.513.00</v>
          </cell>
          <cell r="G316" t="str">
            <v>962.513.00</v>
          </cell>
          <cell r="O316" t="str">
            <v>Entretien, gestion et amortissements des compteurs à budget</v>
          </cell>
          <cell r="Q316" t="str">
            <v>Onderhoud, beheer en afschrijvingen van de budgetmeters</v>
          </cell>
          <cell r="R316" t="str">
            <v>962.513.00</v>
          </cell>
        </row>
        <row r="317">
          <cell r="A317" t="str">
            <v>962.513.01</v>
          </cell>
          <cell r="G317" t="str">
            <v>962.513.01</v>
          </cell>
          <cell r="O317" t="str">
            <v>Placement de limiteurs de puissance</v>
          </cell>
          <cell r="Q317" t="str">
            <v>Plaatsen van vermogenbegrenzers</v>
          </cell>
          <cell r="R317" t="str">
            <v>962.513.01</v>
          </cell>
        </row>
        <row r="318">
          <cell r="A318" t="str">
            <v>962.513.02</v>
          </cell>
          <cell r="G318" t="str">
            <v>962.513.02</v>
          </cell>
          <cell r="O318" t="str">
            <v>Fourniture d’électricité à la clientèle protégée</v>
          </cell>
          <cell r="Q318" t="str">
            <v>Levering van elektriciteit aan de beschermde klanten</v>
          </cell>
          <cell r="R318" t="str">
            <v>962.513.02</v>
          </cell>
        </row>
        <row r="319">
          <cell r="A319" t="str">
            <v>962.513.03</v>
          </cell>
          <cell r="G319" t="str">
            <v>962.513.03</v>
          </cell>
          <cell r="O319" t="str">
            <v>Fourniture d’électricité à un tarif social spécifique</v>
          </cell>
          <cell r="Q319" t="str">
            <v>Levering van elektriciteit aan een specifiek sociaal tarief</v>
          </cell>
          <cell r="R319" t="str">
            <v>962.513.03</v>
          </cell>
        </row>
        <row r="320">
          <cell r="A320" t="str">
            <v>962.513.09</v>
          </cell>
          <cell r="G320" t="str">
            <v>962.513.09</v>
          </cell>
          <cell r="O320" t="str">
            <v>Réductions de valeur et moins values sur réalisation de créances commerciales - clientèle protégée</v>
          </cell>
          <cell r="Q320" t="str">
            <v>Waardeverminderingen en minderwaarden op de realisatie van handelsvorderingen - beschermde klanten</v>
          </cell>
          <cell r="R320" t="str">
            <v>962.513.09</v>
          </cell>
        </row>
        <row r="321">
          <cell r="A321" t="str">
            <v>962.513.1</v>
          </cell>
          <cell r="F321" t="str">
            <v>962.513.1</v>
          </cell>
          <cell r="N321" t="str">
            <v>Actions URE</v>
          </cell>
          <cell r="Q321" t="str">
            <v>REG-acties</v>
          </cell>
          <cell r="R321" t="str">
            <v>962.513.1</v>
          </cell>
        </row>
        <row r="322">
          <cell r="A322" t="str">
            <v>962.513.2</v>
          </cell>
          <cell r="F322" t="str">
            <v>962.513.2</v>
          </cell>
          <cell r="N322" t="str">
            <v>Eclairage Public (Centre)</v>
          </cell>
          <cell r="Q322" t="str">
            <v>Openbare Verlichting (Centrum)</v>
          </cell>
          <cell r="R322" t="str">
            <v>962.513.2</v>
          </cell>
        </row>
        <row r="323">
          <cell r="A323" t="str">
            <v>962.513.20</v>
          </cell>
          <cell r="G323" t="str">
            <v>962.513.20</v>
          </cell>
          <cell r="O323" t="str">
            <v>Entretien de l’éclairage public</v>
          </cell>
          <cell r="Q323" t="str">
            <v>Onderhoud van de openbare verlichting</v>
          </cell>
          <cell r="R323" t="str">
            <v>962.513.20</v>
          </cell>
        </row>
        <row r="324">
          <cell r="A324" t="str">
            <v>962.513.21</v>
          </cell>
          <cell r="G324" t="str">
            <v>962.513.21</v>
          </cell>
          <cell r="O324" t="str">
            <v>Facturation de l'entretien de l’éclairage public</v>
          </cell>
          <cell r="Q324" t="str">
            <v>Facturering van het onderhoud van de openbare verlichting</v>
          </cell>
          <cell r="R324" t="str">
            <v>962.513.21</v>
          </cell>
        </row>
        <row r="325">
          <cell r="A325" t="str">
            <v>962.513.22</v>
          </cell>
          <cell r="G325" t="str">
            <v>962.513.22</v>
          </cell>
          <cell r="O325" t="str">
            <v>Fourniture d'énergie pour l'éclairage public (Centre)</v>
          </cell>
          <cell r="Q325" t="str">
            <v>Levering van energie voor de openbare verlichting (Centrum)</v>
          </cell>
          <cell r="R325" t="str">
            <v>962.513.22</v>
          </cell>
        </row>
        <row r="326">
          <cell r="A326" t="str">
            <v>962.513.23</v>
          </cell>
          <cell r="G326" t="str">
            <v>962.513.23</v>
          </cell>
          <cell r="O326" t="str">
            <v>Facturation de la fourniture d'énergie pour l'éclairage public (Centre)</v>
          </cell>
          <cell r="Q326" t="str">
            <v>Facturering van de levering van energie voor de openbare verlichting (Centrum)</v>
          </cell>
          <cell r="R326" t="str">
            <v>962.513.23</v>
          </cell>
        </row>
        <row r="327">
          <cell r="A327" t="str">
            <v>962.513.24</v>
          </cell>
          <cell r="G327" t="str">
            <v>962.513.24</v>
          </cell>
          <cell r="O327" t="str">
            <v>Coût de la construction de l’éclairage public</v>
          </cell>
          <cell r="Q327" t="str">
            <v>Kosten voor de aanleg van openbare verlichting</v>
          </cell>
          <cell r="R327" t="str">
            <v>962.513.24</v>
          </cell>
        </row>
        <row r="328">
          <cell r="A328" t="str">
            <v>962.513.25</v>
          </cell>
          <cell r="G328" t="str">
            <v>962.513.25</v>
          </cell>
          <cell r="O328" t="str">
            <v>Facturation de la construction de l’éclairage public</v>
          </cell>
          <cell r="Q328" t="str">
            <v>Facturering van de aanleg van openbare verlichting</v>
          </cell>
          <cell r="R328" t="str">
            <v>962.513.25</v>
          </cell>
        </row>
        <row r="329">
          <cell r="A329" t="str">
            <v>962.513.3</v>
          </cell>
          <cell r="F329" t="str">
            <v>962.513.3</v>
          </cell>
          <cell r="N329" t="str">
            <v>Déplacements d’installations imposés par les pouvoirs publics</v>
          </cell>
          <cell r="Q329" t="str">
            <v>Door de overheid opgelegde verplaatsingen van installaties</v>
          </cell>
          <cell r="R329" t="str">
            <v>962.513.3</v>
          </cell>
        </row>
        <row r="330">
          <cell r="A330" t="str">
            <v>962.513.4</v>
          </cell>
          <cell r="F330" t="str">
            <v>962.513.4</v>
          </cell>
          <cell r="N330" t="str">
            <v>Service « Ombudsman » et action d’information</v>
          </cell>
          <cell r="Q330" t="str">
            <v>Dienst Ombudsman en informatie-activiteit</v>
          </cell>
          <cell r="R330" t="str">
            <v>962.513.4</v>
          </cell>
        </row>
        <row r="331">
          <cell r="A331" t="str">
            <v>962.513.5</v>
          </cell>
          <cell r="F331" t="str">
            <v>962.513.5</v>
          </cell>
          <cell r="N331" t="str">
            <v>Fourniture gratuite d'énergie verte</v>
          </cell>
          <cell r="Q331" t="str">
            <v>Gratis levering van groene energie</v>
          </cell>
          <cell r="R331" t="str">
            <v>962.513.5</v>
          </cell>
        </row>
        <row r="332">
          <cell r="A332" t="str">
            <v>962.513.7</v>
          </cell>
          <cell r="F332" t="str">
            <v>962.513.7</v>
          </cell>
          <cell r="N332" t="str">
            <v>Autres prestations imposées par les pouvoirs publics</v>
          </cell>
          <cell r="Q332" t="str">
            <v>Andere prestaties opgelegd door de overheid</v>
          </cell>
          <cell r="R332" t="str">
            <v>962.513.7</v>
          </cell>
        </row>
        <row r="333">
          <cell r="A333" t="str">
            <v>962.513.8</v>
          </cell>
          <cell r="F333" t="str">
            <v>962.513.8</v>
          </cell>
          <cell r="N333" t="str">
            <v>Autres obligations de service public</v>
          </cell>
          <cell r="Q333" t="str">
            <v>Andere openbare-dienstverplichtingen</v>
          </cell>
          <cell r="R333" t="str">
            <v>962.513.8</v>
          </cell>
        </row>
        <row r="334">
          <cell r="A334" t="str">
            <v>962.513.9</v>
          </cell>
          <cell r="F334" t="str">
            <v>962.513.9</v>
          </cell>
          <cell r="N334" t="str">
            <v>Financement des missions de service public confiées aux GRD (crédit)</v>
          </cell>
          <cell r="Q334" t="str">
            <v>Financiering van de openbare-dienstopdracht toevertrouwd aan de DNB (credit)</v>
          </cell>
          <cell r="R334" t="str">
            <v>962.513.9</v>
          </cell>
        </row>
        <row r="335">
          <cell r="A335" t="str">
            <v>962.514</v>
          </cell>
          <cell r="E335" t="str">
            <v>962.514</v>
          </cell>
          <cell r="K335" t="str">
            <v>2.</v>
          </cell>
          <cell r="L335" t="str">
            <v>Coûts de gestion du réseau de distribution (gestion du système):</v>
          </cell>
          <cell r="Q335" t="str">
            <v>Beheerskosten van het distributienet (systeembeheer):</v>
          </cell>
          <cell r="R335" t="str">
            <v>962.514</v>
          </cell>
        </row>
        <row r="336">
          <cell r="A336" t="str">
            <v>962.514.0</v>
          </cell>
          <cell r="F336" t="str">
            <v>962.514.0</v>
          </cell>
          <cell r="M336" t="str">
            <v>Gestion commerciale des contrats d'accès</v>
          </cell>
          <cell r="Q336" t="str">
            <v>Commercieel beheer van de toegangscontracten</v>
          </cell>
          <cell r="R336" t="str">
            <v>962.514.0</v>
          </cell>
        </row>
        <row r="337">
          <cell r="A337" t="str">
            <v>962.514.1</v>
          </cell>
          <cell r="F337" t="str">
            <v>962.514.1</v>
          </cell>
          <cell r="M337" t="str">
            <v>Programmation des échanges d'énergie</v>
          </cell>
          <cell r="Q337" t="str">
            <v>Programmering van de energie-uitwisselingen</v>
          </cell>
          <cell r="R337" t="str">
            <v>962.514.1</v>
          </cell>
        </row>
        <row r="338">
          <cell r="A338" t="str">
            <v>962.514.2</v>
          </cell>
          <cell r="F338" t="str">
            <v>962.514.2</v>
          </cell>
          <cell r="M338" t="str">
            <v>Gestion du réseau de distribution et suivi des échanges d'énergie</v>
          </cell>
          <cell r="Q338" t="str">
            <v>Beheer van het distributienet en opvolging van de energie-uitwisselingen</v>
          </cell>
          <cell r="R338" t="str">
            <v>962.514.2</v>
          </cell>
        </row>
        <row r="339">
          <cell r="A339" t="str">
            <v>962.514.20</v>
          </cell>
          <cell r="G339" t="str">
            <v>962.514.20</v>
          </cell>
          <cell r="N339" t="str">
            <v>Coûts d’exploitation de la gestion du système</v>
          </cell>
          <cell r="Q339" t="str">
            <v>Exploitatiekosten voor het systeembeheer</v>
          </cell>
          <cell r="R339" t="str">
            <v>962.514.20</v>
          </cell>
        </row>
        <row r="340">
          <cell r="A340" t="str">
            <v>962.514.21</v>
          </cell>
          <cell r="G340" t="str">
            <v>962.514.21</v>
          </cell>
          <cell r="N340" t="str">
            <v>Amortissement des actifs liés à la gestion du système</v>
          </cell>
          <cell r="Q340" t="str">
            <v>Afschrijvingen van activa in verband met het systeembeheer</v>
          </cell>
          <cell r="R340" t="str">
            <v>962.514.21</v>
          </cell>
        </row>
        <row r="341">
          <cell r="A341" t="str">
            <v>962.514.22</v>
          </cell>
          <cell r="G341" t="str">
            <v>962.514.22</v>
          </cell>
          <cell r="N341" t="str">
            <v>Coûts de financement des actifs liés à la gestion du système</v>
          </cell>
          <cell r="Q341" t="str">
            <v>Kosten voor de financiering van de activa in verband met het systeembeheer</v>
          </cell>
          <cell r="R341" t="str">
            <v>962.514.22</v>
          </cell>
        </row>
        <row r="342">
          <cell r="A342" t="str">
            <v>962.514.3</v>
          </cell>
          <cell r="F342" t="str">
            <v>962.514.3</v>
          </cell>
          <cell r="M342" t="str">
            <v>Contrôle de la qualité de l'approvisionnement et de la stabilité du réseau de distribution</v>
          </cell>
          <cell r="Q342" t="str">
            <v>Controle op de kwaliteit van de bevoorrading en op de stabiliteit van het distributienet</v>
          </cell>
          <cell r="R342" t="str">
            <v>962.514.3</v>
          </cell>
        </row>
        <row r="343">
          <cell r="A343" t="str">
            <v>962.515</v>
          </cell>
          <cell r="E343" t="str">
            <v>962.515</v>
          </cell>
          <cell r="K343" t="str">
            <v>3.</v>
          </cell>
          <cell r="L343" t="str">
            <v>Coût de l'acquisition et du traitement des informations de mesure et de comptage</v>
          </cell>
          <cell r="Q343" t="str">
            <v>Kosten voor het verzamelen en verwerken van de meet- en telgegevens</v>
          </cell>
          <cell r="R343" t="str">
            <v>962.515</v>
          </cell>
        </row>
        <row r="344">
          <cell r="A344" t="str">
            <v>962.52</v>
          </cell>
          <cell r="D344" t="str">
            <v>962.52</v>
          </cell>
          <cell r="J344" t="str">
            <v>III.</v>
          </cell>
          <cell r="K344" t="str">
            <v>Services auxiliaires:</v>
          </cell>
          <cell r="Q344" t="str">
            <v>Ondersteunende diensten</v>
          </cell>
          <cell r="R344" t="str">
            <v>962.52</v>
          </cell>
        </row>
        <row r="345">
          <cell r="A345" t="str">
            <v>962.520</v>
          </cell>
          <cell r="E345" t="str">
            <v>962.520</v>
          </cell>
          <cell r="K345" t="str">
            <v>1.</v>
          </cell>
          <cell r="L345" t="str">
            <v>Réglage de la tension et de la puissance réactive</v>
          </cell>
          <cell r="Q345" t="str">
            <v>Regeling van de spanning en van het blindvermogen</v>
          </cell>
          <cell r="R345" t="str">
            <v>962.520</v>
          </cell>
        </row>
        <row r="346">
          <cell r="A346" t="str">
            <v>962.521</v>
          </cell>
          <cell r="E346" t="str">
            <v>962.521</v>
          </cell>
          <cell r="K346" t="str">
            <v>2.</v>
          </cell>
          <cell r="L346" t="str">
            <v>Compensation des pertes sur réseau</v>
          </cell>
          <cell r="Q346" t="str">
            <v>Compensatie van de netverliezen</v>
          </cell>
          <cell r="R346" t="str">
            <v>962.521</v>
          </cell>
        </row>
        <row r="347">
          <cell r="A347" t="str">
            <v>962.522</v>
          </cell>
          <cell r="E347" t="str">
            <v>962.522</v>
          </cell>
          <cell r="K347" t="str">
            <v>3.</v>
          </cell>
          <cell r="L347" t="str">
            <v>Non-respect d'un programme accepté</v>
          </cell>
          <cell r="Q347" t="str">
            <v>Niet-naleving van een aanvaard programma</v>
          </cell>
          <cell r="R347" t="str">
            <v>962.522</v>
          </cell>
        </row>
        <row r="348">
          <cell r="A348" t="str">
            <v>962.53</v>
          </cell>
          <cell r="D348" t="str">
            <v>962.53</v>
          </cell>
          <cell r="J348" t="str">
            <v>IV.</v>
          </cell>
          <cell r="K348" t="str">
            <v>Impôts, prélèvements, surcharges, contributions et rétributions:</v>
          </cell>
          <cell r="Q348" t="str">
            <v>Belastingen, heffingen, toeslagen, bijdragen en retributies:</v>
          </cell>
          <cell r="R348" t="str">
            <v>962.53</v>
          </cell>
        </row>
        <row r="349">
          <cell r="A349" t="str">
            <v>962.530</v>
          </cell>
          <cell r="E349" t="str">
            <v>962.530</v>
          </cell>
          <cell r="L349" t="str">
            <v>Financement des obligations de service public:</v>
          </cell>
          <cell r="Q349" t="str">
            <v>Financiering van de openbare-dienstverplichtingen:</v>
          </cell>
          <cell r="R349" t="str">
            <v>962.530</v>
          </cell>
        </row>
        <row r="350">
          <cell r="A350" t="str">
            <v>962.530.0</v>
          </cell>
          <cell r="F350" t="str">
            <v>962.530.0</v>
          </cell>
          <cell r="M350" t="str">
            <v>Mesures de nature sociale</v>
          </cell>
          <cell r="Q350" t="str">
            <v>Maatregelen van sociale aard</v>
          </cell>
          <cell r="R350" t="str">
            <v>962.530.0</v>
          </cell>
        </row>
        <row r="351">
          <cell r="A351" t="str">
            <v>962.530.08</v>
          </cell>
          <cell r="G351" t="str">
            <v>962.530.08</v>
          </cell>
          <cell r="N351" t="str">
            <v>Plan communal pour l’emploi</v>
          </cell>
          <cell r="Q351" t="str">
            <v>Plan Communal pour l'Emploi (in Wallonië)</v>
          </cell>
          <cell r="R351" t="str">
            <v>962.530.08</v>
          </cell>
        </row>
        <row r="352">
          <cell r="A352" t="str">
            <v>962.530.09</v>
          </cell>
          <cell r="G352" t="str">
            <v>962.530.09</v>
          </cell>
          <cell r="N352" t="str">
            <v>Autres mesures sociales</v>
          </cell>
          <cell r="Q352" t="str">
            <v>Andere maatregelen van sociale aard</v>
          </cell>
          <cell r="R352" t="str">
            <v>962.530.09</v>
          </cell>
        </row>
        <row r="353">
          <cell r="A353" t="str">
            <v>962.530.1</v>
          </cell>
          <cell r="F353" t="str">
            <v>962.530.1</v>
          </cell>
          <cell r="M353" t="str">
            <v>Mesures en faveur de l'URE</v>
          </cell>
          <cell r="Q353" t="str">
            <v>Maatregelen ter bevordering van het REG</v>
          </cell>
          <cell r="R353" t="str">
            <v>962.530.1</v>
          </cell>
        </row>
        <row r="354">
          <cell r="A354" t="str">
            <v>962.530.2</v>
          </cell>
          <cell r="F354" t="str">
            <v>962.530.2</v>
          </cell>
          <cell r="M354" t="str">
            <v>Mesures en faveur de l'utilisation de sources d'énergie renouvelables et d'installations de cogénération de qualité</v>
          </cell>
          <cell r="Q354" t="str">
            <v>Maatregelen ter bevordering van het gebruik van hernieuwbare energiebronnen en kwalitatieve warmtekrachtinstallaties</v>
          </cell>
          <cell r="R354" t="str">
            <v>962.530.2</v>
          </cell>
        </row>
        <row r="355">
          <cell r="A355" t="str">
            <v>962.530.3</v>
          </cell>
          <cell r="F355" t="str">
            <v>962.530.3</v>
          </cell>
          <cell r="M355" t="str">
            <v>Financement des obligations de service public facturé par le GRT</v>
          </cell>
          <cell r="Q355" t="str">
            <v>Financiering van de openbare-dienstverplichtingen gefactureerd door de TNB</v>
          </cell>
          <cell r="R355" t="str">
            <v>962.530.3</v>
          </cell>
        </row>
        <row r="356">
          <cell r="A356" t="str">
            <v>962.530.8</v>
          </cell>
          <cell r="F356" t="str">
            <v>962.530.8</v>
          </cell>
          <cell r="M356" t="str">
            <v>Autres mesures</v>
          </cell>
          <cell r="Q356" t="str">
            <v>Andere maatregelen</v>
          </cell>
          <cell r="R356" t="str">
            <v>962.530.8</v>
          </cell>
        </row>
        <row r="357">
          <cell r="A357" t="str">
            <v>962.530.9</v>
          </cell>
          <cell r="F357" t="str">
            <v>962.530.9</v>
          </cell>
          <cell r="M357" t="str">
            <v>Financement des missions de service public confiées aux GRD</v>
          </cell>
          <cell r="Q357" t="str">
            <v>Financiering van de openbare-dienstopdracht toevertrouwd aan de DNB</v>
          </cell>
          <cell r="R357" t="str">
            <v>962.530.9</v>
          </cell>
        </row>
        <row r="358">
          <cell r="A358" t="str">
            <v>962.531</v>
          </cell>
          <cell r="E358" t="str">
            <v>962.531</v>
          </cell>
          <cell r="L358" t="str">
            <v>Surcharges en vue de la couverture des frais de fonctionnement de l'instance de régulation</v>
          </cell>
          <cell r="Q358" t="str">
            <v>Toeslagen ter dekking van de werkingskosten van de reguleringsinstantie</v>
          </cell>
          <cell r="R358" t="str">
            <v>962.531</v>
          </cell>
        </row>
        <row r="359">
          <cell r="A359" t="str">
            <v>962.532</v>
          </cell>
          <cell r="E359" t="str">
            <v>962.532</v>
          </cell>
          <cell r="L359" t="str">
            <v>Contributions en vue de la couverture des coûts échoués</v>
          </cell>
          <cell r="Q359" t="str">
            <v>Bijdragen ter dekking van verloren kosten</v>
          </cell>
          <cell r="R359" t="str">
            <v>962.532</v>
          </cell>
        </row>
        <row r="360">
          <cell r="A360" t="str">
            <v>962.533</v>
          </cell>
          <cell r="E360" t="str">
            <v>962.533</v>
          </cell>
          <cell r="L360" t="str">
            <v>Charges de pension non capitalisées</v>
          </cell>
          <cell r="Q360" t="str">
            <v>Niet-gekapitaliseerde pensioenlasten</v>
          </cell>
          <cell r="R360" t="str">
            <v>962.533</v>
          </cell>
        </row>
        <row r="361">
          <cell r="A361" t="str">
            <v>962.533.0</v>
          </cell>
          <cell r="F361" t="str">
            <v>962.533.0</v>
          </cell>
          <cell r="M361" t="str">
            <v>Charges de pension non capitalisées-débit</v>
          </cell>
          <cell r="Q361" t="str">
            <v>Niet-gekapitaliseerde pensioenlasten - debet</v>
          </cell>
          <cell r="R361" t="str">
            <v>962.533.0</v>
          </cell>
        </row>
        <row r="362">
          <cell r="A362" t="str">
            <v>962.533.9</v>
          </cell>
          <cell r="F362" t="str">
            <v>962.533.9</v>
          </cell>
          <cell r="M362" t="str">
            <v>Charges de pension non capitalisées-Transfert à l'actif</v>
          </cell>
          <cell r="Q362" t="str">
            <v>Niet-gekapitaliseerde pensioenlasten - Overboeking naar activa</v>
          </cell>
          <cell r="R362" t="str">
            <v>962.533.9</v>
          </cell>
        </row>
        <row r="363">
          <cell r="A363" t="str">
            <v>962.534</v>
          </cell>
          <cell r="E363" t="str">
            <v>962.534</v>
          </cell>
          <cell r="L363" t="str">
            <v>Impôts, prélèvements, surcharges, contributions, et rétributions locaux, provinciaux, régionaux et fédéraux:</v>
          </cell>
          <cell r="Q363" t="str">
            <v>Lokale, provinciale, gewestelijke en federale belastingen, heffingen, toeslagen, bijdragen en retributies:</v>
          </cell>
          <cell r="R363" t="str">
            <v>962.534</v>
          </cell>
        </row>
        <row r="364">
          <cell r="A364" t="str">
            <v>962.534.0</v>
          </cell>
          <cell r="F364" t="str">
            <v>962.534.0</v>
          </cell>
          <cell r="M364" t="str">
            <v>Impôts sur les revenus</v>
          </cell>
          <cell r="Q364" t="str">
            <v>Inkomensbelastingen</v>
          </cell>
          <cell r="R364" t="str">
            <v>962.534.0</v>
          </cell>
        </row>
        <row r="365">
          <cell r="A365" t="str">
            <v>962.534.00</v>
          </cell>
          <cell r="G365" t="str">
            <v>962.534.00</v>
          </cell>
          <cell r="N365" t="str">
            <v>Précomptes mobiliers afférents aux intérêts sur compte courant</v>
          </cell>
          <cell r="Q365" t="str">
            <v>Roerende voorheffing op interesten op rekening-courant</v>
          </cell>
          <cell r="R365" t="str">
            <v>962.534.00</v>
          </cell>
        </row>
        <row r="366">
          <cell r="A366" t="str">
            <v>962.534.01</v>
          </cell>
          <cell r="G366" t="str">
            <v>962.534.01</v>
          </cell>
          <cell r="N366" t="str">
            <v>Autres précomptes mobiliers</v>
          </cell>
          <cell r="Q366" t="str">
            <v>Andere roerende voorheffingen</v>
          </cell>
          <cell r="R366" t="str">
            <v>962.534.01</v>
          </cell>
        </row>
        <row r="367">
          <cell r="A367" t="str">
            <v>962.534.02</v>
          </cell>
          <cell r="G367" t="str">
            <v>962.534.02</v>
          </cell>
          <cell r="N367" t="str">
            <v>Impôt des personnes morales: cotisation de l'année (charge fiscale estimée)</v>
          </cell>
          <cell r="Q367" t="str">
            <v>Rechtspersonenbelasting: bijdrage van het jaar (geraamde fiscale lasten)</v>
          </cell>
          <cell r="R367" t="str">
            <v>962.534.02</v>
          </cell>
        </row>
        <row r="368">
          <cell r="A368" t="str">
            <v>962.534.03</v>
          </cell>
          <cell r="G368" t="str">
            <v>962.534.03</v>
          </cell>
          <cell r="N368" t="str">
            <v>Impôt des personnes morales: rectification des années antérieures (estimation)</v>
          </cell>
          <cell r="Q368" t="str">
            <v>Rechtspersonenbelasting: rectificatie van voorgaande jaren (raming)</v>
          </cell>
          <cell r="R368" t="str">
            <v>962.534.03</v>
          </cell>
        </row>
        <row r="369">
          <cell r="A369" t="str">
            <v>962.534.04</v>
          </cell>
          <cell r="G369" t="str">
            <v>962.534.04</v>
          </cell>
          <cell r="N369" t="str">
            <v>Impôt des personnes morales: impôt afférent aux exercices antérieurs</v>
          </cell>
          <cell r="Q369" t="str">
            <v>Rechtspersonenbelasting: belasting over voorgaande boekjaren</v>
          </cell>
          <cell r="R369" t="str">
            <v>962.534.04</v>
          </cell>
        </row>
        <row r="370">
          <cell r="A370" t="str">
            <v>962.534.1</v>
          </cell>
          <cell r="F370" t="str">
            <v>962.534.1</v>
          </cell>
          <cell r="M370" t="str">
            <v>Impôts, prélèvements, surcharges, contributions, et rétributions locaux, provinciaux, régionaux et fédéraux restants</v>
          </cell>
          <cell r="Q370" t="str">
            <v>Overige lokale, provinciale, gewestelijke en federale belastingen, heffingen, toeslagen, bijdragen en retributies</v>
          </cell>
          <cell r="R370" t="str">
            <v>962.534.1</v>
          </cell>
        </row>
        <row r="371">
          <cell r="A371" t="str">
            <v>962.534.10</v>
          </cell>
          <cell r="G371" t="str">
            <v>962.534.10</v>
          </cell>
          <cell r="N371" t="str">
            <v>Redevance pour occupation du domaine public</v>
          </cell>
          <cell r="Q371" t="str">
            <v>Vergoeding voor het innemen van het openbaar domein</v>
          </cell>
          <cell r="R371" t="str">
            <v>962.534.10</v>
          </cell>
        </row>
        <row r="372">
          <cell r="A372" t="str">
            <v>962.534.19</v>
          </cell>
          <cell r="G372" t="str">
            <v>962.534.19</v>
          </cell>
          <cell r="N372" t="str">
            <v>Autres impôts, prélèvements, surcharges, contributions et rétributions restants</v>
          </cell>
          <cell r="Q372" t="str">
            <v>Andere belastingen, heffingen, toeslagen, bijdragen en retributies</v>
          </cell>
          <cell r="R372" t="str">
            <v>962.534.19</v>
          </cell>
        </row>
        <row r="374">
          <cell r="A374" t="str">
            <v>962.6</v>
          </cell>
          <cell r="C374" t="str">
            <v>962.6</v>
          </cell>
          <cell r="J374" t="str">
            <v>Groupe de clients "BT"</v>
          </cell>
          <cell r="Q374" t="str">
            <v>Klantengroep "LS"</v>
          </cell>
          <cell r="R374" t="str">
            <v>962.6</v>
          </cell>
        </row>
        <row r="375">
          <cell r="A375" t="str">
            <v>962.60</v>
          </cell>
          <cell r="D375" t="str">
            <v>962.60</v>
          </cell>
          <cell r="J375" t="str">
            <v>I.</v>
          </cell>
          <cell r="K375" t="str">
            <v>Raccordement au réseau de distribution:</v>
          </cell>
          <cell r="Q375" t="str">
            <v>Aansluiting op het distributienet:</v>
          </cell>
          <cell r="R375" t="str">
            <v>962.60</v>
          </cell>
        </row>
        <row r="376">
          <cell r="A376" t="str">
            <v>962.600</v>
          </cell>
          <cell r="E376" t="str">
            <v>962.600</v>
          </cell>
          <cell r="L376" t="str">
            <v>Coûts d'étude</v>
          </cell>
          <cell r="Q376" t="str">
            <v>Studiekosten</v>
          </cell>
          <cell r="R376" t="str">
            <v>962.600</v>
          </cell>
        </row>
        <row r="377">
          <cell r="A377" t="str">
            <v>962.600.0</v>
          </cell>
          <cell r="F377" t="str">
            <v>962.600.0</v>
          </cell>
          <cell r="L377" t="str">
            <v>1.</v>
          </cell>
          <cell r="M377" t="str">
            <v>Etude d'orientation</v>
          </cell>
          <cell r="Q377" t="str">
            <v>Oriëntatiestudie</v>
          </cell>
          <cell r="R377" t="str">
            <v>962.600.0</v>
          </cell>
        </row>
        <row r="378">
          <cell r="A378" t="str">
            <v>962.600.1</v>
          </cell>
          <cell r="F378" t="str">
            <v>962.600.1</v>
          </cell>
          <cell r="L378" t="str">
            <v>2.</v>
          </cell>
          <cell r="M378" t="str">
            <v>Etude de détail</v>
          </cell>
          <cell r="Q378" t="str">
            <v>Detailstudie</v>
          </cell>
          <cell r="R378" t="str">
            <v>962.600.1</v>
          </cell>
        </row>
        <row r="379">
          <cell r="A379" t="str">
            <v>962.601</v>
          </cell>
          <cell r="E379" t="str">
            <v>962.601</v>
          </cell>
          <cell r="L379" t="str">
            <v>Coûts de réalisation et d'utilisation du raccordement</v>
          </cell>
          <cell r="Q379" t="str">
            <v>Kosten voor de uitvoering en het gebruik van de aansluiting</v>
          </cell>
          <cell r="R379" t="str">
            <v>962.601</v>
          </cell>
        </row>
        <row r="380">
          <cell r="A380" t="str">
            <v>962.601.0</v>
          </cell>
          <cell r="F380" t="str">
            <v>962.601.0</v>
          </cell>
          <cell r="L380" t="str">
            <v>3.</v>
          </cell>
          <cell r="M380" t="str">
            <v>Coûts de réalisation, d'adaptation ou de renforcement des raccordements</v>
          </cell>
          <cell r="Q380" t="str">
            <v>Kosten voor de uitvoering, aanpassing of verzwaring van de aansluitingen</v>
          </cell>
          <cell r="R380" t="str">
            <v>962.601.0</v>
          </cell>
        </row>
        <row r="381">
          <cell r="A381" t="str">
            <v>962.601.00</v>
          </cell>
          <cell r="G381" t="str">
            <v>962.601.00</v>
          </cell>
          <cell r="N381" t="str">
            <v>Branchements - Coûts de réalisation, d'adaptation ou de renforcement</v>
          </cell>
          <cell r="Q381" t="str">
            <v>Aftakkingen - Kosten voor de uitvoering, aanpassing of verzwaring</v>
          </cell>
          <cell r="R381" t="str">
            <v>962.601.00</v>
          </cell>
        </row>
        <row r="382">
          <cell r="A382" t="str">
            <v>962.601.09</v>
          </cell>
          <cell r="G382" t="str">
            <v>962.601.09</v>
          </cell>
          <cell r="N382" t="str">
            <v>Branchements - Transfert à l’Actif</v>
          </cell>
          <cell r="Q382" t="str">
            <v>Aftakkingen - Overboeking naar Activa</v>
          </cell>
          <cell r="R382" t="str">
            <v>962.601.09</v>
          </cell>
        </row>
        <row r="383">
          <cell r="A383" t="str">
            <v>962.601.1</v>
          </cell>
          <cell r="F383" t="str">
            <v>962.601.1</v>
          </cell>
          <cell r="L383" t="str">
            <v>4.</v>
          </cell>
          <cell r="M383" t="str">
            <v>Location appareil de mesurage</v>
          </cell>
          <cell r="Q383" t="str">
            <v>Huur meetapparaat</v>
          </cell>
          <cell r="R383" t="str">
            <v>962.601.1</v>
          </cell>
        </row>
        <row r="384">
          <cell r="A384" t="str">
            <v>962.601.2</v>
          </cell>
          <cell r="F384" t="str">
            <v>962.601.2</v>
          </cell>
          <cell r="L384" t="str">
            <v>5.</v>
          </cell>
          <cell r="M384" t="str">
            <v>Location équipements pour transformation, compensation énergie réactive, filtrage onde de tension</v>
          </cell>
          <cell r="Q384" t="str">
            <v>Huur uitrustingen voor transformatie, compensatie blindvermogen, filtreren spanningsgolf</v>
          </cell>
          <cell r="R384" t="str">
            <v>962.601.2</v>
          </cell>
        </row>
        <row r="385">
          <cell r="A385" t="str">
            <v>962.601.3</v>
          </cell>
          <cell r="F385" t="str">
            <v>962.601.3</v>
          </cell>
          <cell r="L385" t="str">
            <v>6.</v>
          </cell>
          <cell r="M385" t="str">
            <v>Location équipements de protection complémentaires, équip. complém. pour signalisations d'alarmes, mesures, comptages, téléactions et/ou TCC.</v>
          </cell>
          <cell r="Q385" t="str">
            <v>Huur bijkomende beveiligingsuitrustingen, bijkomende uitrustingen voor alarmsignalisaties, metingen, meteropnames, tele-acties en/of TCC.</v>
          </cell>
          <cell r="R385" t="str">
            <v>962.601.3</v>
          </cell>
        </row>
        <row r="386">
          <cell r="A386" t="str">
            <v>962.61</v>
          </cell>
          <cell r="D386" t="str">
            <v>962.61</v>
          </cell>
          <cell r="J386" t="str">
            <v>II.</v>
          </cell>
          <cell r="K386" t="str">
            <v>Utilisation du réseau de distribution:</v>
          </cell>
          <cell r="Q386" t="str">
            <v>Gebruik van het distributienet:</v>
          </cell>
          <cell r="R386" t="str">
            <v>962.61</v>
          </cell>
        </row>
        <row r="387">
          <cell r="K387" t="str">
            <v>(1.</v>
          </cell>
          <cell r="L387" t="str">
            <v>Tarif de la puissance souscrite et de la puissance complémentaire)</v>
          </cell>
          <cell r="Q387" t="str">
            <v>Tarief voor het onderschreven vermogen en het bijkomend vermogen)</v>
          </cell>
        </row>
        <row r="388">
          <cell r="A388" t="str">
            <v>962.610</v>
          </cell>
          <cell r="E388" t="str">
            <v>962.610</v>
          </cell>
          <cell r="M388" t="str">
            <v>Coûts de dossier</v>
          </cell>
          <cell r="Q388" t="str">
            <v>Dossierkosten</v>
          </cell>
          <cell r="R388" t="str">
            <v>962.610</v>
          </cell>
        </row>
        <row r="389">
          <cell r="A389" t="str">
            <v>962.610.0</v>
          </cell>
          <cell r="F389" t="str">
            <v>962.610.0</v>
          </cell>
          <cell r="N389" t="str">
            <v>Frais des services techniques</v>
          </cell>
          <cell r="Q389" t="str">
            <v>Kosten voor technische diensten</v>
          </cell>
          <cell r="R389" t="str">
            <v>962.610.0</v>
          </cell>
        </row>
        <row r="390">
          <cell r="A390" t="str">
            <v>962.610.1</v>
          </cell>
          <cell r="F390" t="str">
            <v>962.610.1</v>
          </cell>
          <cell r="N390" t="str">
            <v>Frais des services généraux</v>
          </cell>
          <cell r="Q390" t="str">
            <v>Kosten voor algemene diensten</v>
          </cell>
          <cell r="R390" t="str">
            <v>962.610.1</v>
          </cell>
        </row>
        <row r="391">
          <cell r="A391" t="str">
            <v>962.610.2</v>
          </cell>
          <cell r="F391" t="str">
            <v>962.610.2</v>
          </cell>
          <cell r="N391" t="str">
            <v>Frais de gestion de la clientèle</v>
          </cell>
          <cell r="Q391" t="str">
            <v>Kosten voor klantenbeheer</v>
          </cell>
          <cell r="R391" t="str">
            <v>962.610.2</v>
          </cell>
        </row>
        <row r="392">
          <cell r="A392" t="str">
            <v>962.610.3</v>
          </cell>
          <cell r="F392" t="str">
            <v>962.610.3</v>
          </cell>
          <cell r="N392" t="str">
            <v>Redevances et cotisations diverses</v>
          </cell>
          <cell r="Q392" t="str">
            <v>Diverse vergoedingen en bijdragen</v>
          </cell>
          <cell r="R392" t="str">
            <v>962.610.3</v>
          </cell>
        </row>
        <row r="393">
          <cell r="A393" t="str">
            <v>962.610.4</v>
          </cell>
          <cell r="F393" t="str">
            <v>962.610.4</v>
          </cell>
          <cell r="N393" t="str">
            <v>Résultats financiers</v>
          </cell>
          <cell r="Q393" t="str">
            <v>Financiële resultaten</v>
          </cell>
          <cell r="R393" t="str">
            <v>962.610.4</v>
          </cell>
        </row>
        <row r="394">
          <cell r="A394" t="str">
            <v>962.610.5</v>
          </cell>
          <cell r="F394" t="str">
            <v>962.610.5</v>
          </cell>
          <cell r="N394" t="str">
            <v xml:space="preserve">Coûts des installations hors infrastructure </v>
          </cell>
          <cell r="Q394" t="str">
            <v xml:space="preserve">Kosten voor installaties buiten de infrastructuur </v>
          </cell>
          <cell r="R394" t="str">
            <v>962.610.5</v>
          </cell>
        </row>
        <row r="395">
          <cell r="A395" t="str">
            <v>962.610.6</v>
          </cell>
          <cell r="F395" t="str">
            <v>962.610.6</v>
          </cell>
          <cell r="N395" t="str">
            <v>Résultat des travaux pour compte de tiers</v>
          </cell>
          <cell r="Q395" t="str">
            <v>Resultaat van werkzaamheden voor rekening van derden</v>
          </cell>
          <cell r="R395" t="str">
            <v>962.610.6</v>
          </cell>
        </row>
        <row r="396">
          <cell r="A396" t="str">
            <v>962.610.7</v>
          </cell>
          <cell r="F396" t="str">
            <v>962.610.7</v>
          </cell>
          <cell r="N396" t="str">
            <v>Frais d'assistance</v>
          </cell>
          <cell r="Q396" t="str">
            <v>Bijstandskosten</v>
          </cell>
          <cell r="R396" t="str">
            <v>962.610.7</v>
          </cell>
        </row>
        <row r="397">
          <cell r="A397" t="str">
            <v>962.610.9</v>
          </cell>
          <cell r="F397" t="str">
            <v>962.610.9</v>
          </cell>
          <cell r="N397" t="str">
            <v>Frais transférés</v>
          </cell>
          <cell r="Q397" t="str">
            <v>Overgeboekte kosten</v>
          </cell>
          <cell r="R397" t="str">
            <v>962.610.9</v>
          </cell>
        </row>
        <row r="398">
          <cell r="A398" t="str">
            <v>962.610.90</v>
          </cell>
          <cell r="G398" t="str">
            <v>962.610.90</v>
          </cell>
          <cell r="O398" t="str">
            <v>Frais transférés aux immobilisations</v>
          </cell>
          <cell r="Q398" t="str">
            <v>Kosten overgeboekt naar vaste activa</v>
          </cell>
          <cell r="R398" t="str">
            <v>962.610.90</v>
          </cell>
        </row>
        <row r="399">
          <cell r="A399" t="str">
            <v>962.610.91</v>
          </cell>
          <cell r="G399" t="str">
            <v>962.610.91</v>
          </cell>
          <cell r="O399" t="str">
            <v>Frais transférés aux autres comptes d’exploitation</v>
          </cell>
          <cell r="Q399" t="str">
            <v>Kosten overgeboekt naar andere exploitatierekeningen</v>
          </cell>
          <cell r="R399" t="str">
            <v>962.610.91</v>
          </cell>
        </row>
        <row r="400">
          <cell r="A400" t="str">
            <v>962.611</v>
          </cell>
          <cell r="E400" t="str">
            <v>962.611</v>
          </cell>
          <cell r="M400" t="str">
            <v>Coûts d'utilisation du réseau de transport et des services auxiliaires y afférents</v>
          </cell>
          <cell r="Q400" t="str">
            <v>Kosten voor het gebruik van het transportnet en van de bijbehorende ondersteunende diensten</v>
          </cell>
          <cell r="R400" t="str">
            <v>962.611</v>
          </cell>
        </row>
        <row r="401">
          <cell r="A401" t="str">
            <v>962.611.0</v>
          </cell>
          <cell r="F401" t="str">
            <v>962.611.0</v>
          </cell>
          <cell r="N401" t="str">
            <v>Tarif de base</v>
          </cell>
          <cell r="Q401" t="str">
            <v>Basistarief</v>
          </cell>
          <cell r="R401" t="str">
            <v>962.611.0</v>
          </cell>
        </row>
        <row r="402">
          <cell r="A402" t="str">
            <v>962.611.1</v>
          </cell>
          <cell r="F402" t="str">
            <v>962.611.1</v>
          </cell>
          <cell r="N402" t="str">
            <v>Services système</v>
          </cell>
          <cell r="Q402" t="str">
            <v xml:space="preserve">Systeemdiensten </v>
          </cell>
          <cell r="R402" t="str">
            <v>962.611.1</v>
          </cell>
        </row>
        <row r="403">
          <cell r="A403" t="str">
            <v>962.611.2</v>
          </cell>
          <cell r="F403" t="str">
            <v>962.611.2</v>
          </cell>
          <cell r="N403" t="str">
            <v>Pertes sur réseau</v>
          </cell>
          <cell r="Q403" t="str">
            <v>Netverliezen</v>
          </cell>
          <cell r="R403" t="str">
            <v>962.611.2</v>
          </cell>
        </row>
        <row r="404">
          <cell r="A404" t="str">
            <v>962.612</v>
          </cell>
          <cell r="E404" t="str">
            <v>962.612</v>
          </cell>
          <cell r="M404" t="str">
            <v>Coûts d'étude, de construction et d'entretien de l'infrastructure:</v>
          </cell>
          <cell r="Q404" t="str">
            <v>Kosten voor de studie, de aanleg en het onderhoud van de infrastructuur:</v>
          </cell>
          <cell r="R404" t="str">
            <v>962.612</v>
          </cell>
        </row>
        <row r="405">
          <cell r="A405" t="str">
            <v>962.612.0</v>
          </cell>
          <cell r="F405" t="str">
            <v>962.612.0</v>
          </cell>
          <cell r="N405" t="str">
            <v>Etudes</v>
          </cell>
          <cell r="Q405" t="str">
            <v>Studies</v>
          </cell>
          <cell r="R405" t="str">
            <v>962.612.0</v>
          </cell>
        </row>
        <row r="406">
          <cell r="A406" t="str">
            <v>962.612.2</v>
          </cell>
          <cell r="F406" t="str">
            <v>962.612.2</v>
          </cell>
          <cell r="N406" t="str">
            <v>Sous-stations de transformation MT</v>
          </cell>
          <cell r="Q406" t="str">
            <v>Onderstations voor MS-transformatie</v>
          </cell>
          <cell r="R406" t="str">
            <v>962.612.2</v>
          </cell>
        </row>
        <row r="407">
          <cell r="A407" t="str">
            <v>962.612.20</v>
          </cell>
          <cell r="G407" t="str">
            <v>962.612.20</v>
          </cell>
          <cell r="O407" t="str">
            <v>Terrains</v>
          </cell>
          <cell r="Q407" t="str">
            <v>Terreinen</v>
          </cell>
          <cell r="R407" t="str">
            <v>962.612.20</v>
          </cell>
        </row>
        <row r="408">
          <cell r="A408" t="str">
            <v>962.612.21</v>
          </cell>
          <cell r="G408" t="str">
            <v>962.612.21</v>
          </cell>
          <cell r="O408" t="str">
            <v>Batiments</v>
          </cell>
          <cell r="Q408" t="str">
            <v>Gebouwen</v>
          </cell>
          <cell r="R408" t="str">
            <v>962.612.21</v>
          </cell>
        </row>
        <row r="409">
          <cell r="A409" t="str">
            <v>962.612.22</v>
          </cell>
          <cell r="G409" t="str">
            <v>962.612.22</v>
          </cell>
          <cell r="O409" t="str">
            <v>Equipement</v>
          </cell>
          <cell r="Q409" t="str">
            <v>Uitrustingen</v>
          </cell>
          <cell r="R409" t="str">
            <v>962.612.22</v>
          </cell>
        </row>
        <row r="410">
          <cell r="A410" t="str">
            <v>962.612.23</v>
          </cell>
          <cell r="G410" t="str">
            <v>962.612.23</v>
          </cell>
          <cell r="O410" t="str">
            <v>TCC</v>
          </cell>
          <cell r="Q410" t="str">
            <v>TCC</v>
          </cell>
          <cell r="R410" t="str">
            <v>962.612.23</v>
          </cell>
        </row>
        <row r="411">
          <cell r="A411" t="str">
            <v>962.612.24</v>
          </cell>
          <cell r="G411" t="str">
            <v>962.612.24</v>
          </cell>
          <cell r="O411" t="str">
            <v>Equipement de télégestion</v>
          </cell>
          <cell r="Q411" t="str">
            <v>Uitrustingen voor afstandsverwerking</v>
          </cell>
          <cell r="R411" t="str">
            <v>962.612.24</v>
          </cell>
        </row>
        <row r="412">
          <cell r="A412" t="str">
            <v>962.612.25</v>
          </cell>
          <cell r="G412" t="str">
            <v>962.612.25</v>
          </cell>
          <cell r="O412" t="str">
            <v>Comptage</v>
          </cell>
          <cell r="Q412" t="str">
            <v>Meting</v>
          </cell>
          <cell r="R412" t="str">
            <v>962.612.25</v>
          </cell>
        </row>
        <row r="413">
          <cell r="A413" t="str">
            <v>962.612.26</v>
          </cell>
          <cell r="G413" t="str">
            <v>962.612.26</v>
          </cell>
          <cell r="O413" t="str">
            <v>Dégâts aux installations</v>
          </cell>
          <cell r="Q413" t="str">
            <v>Schade aan de installaties</v>
          </cell>
          <cell r="R413" t="str">
            <v>962.612.26</v>
          </cell>
        </row>
        <row r="414">
          <cell r="A414" t="str">
            <v>962.612.27</v>
          </cell>
          <cell r="G414" t="str">
            <v>962.612.27</v>
          </cell>
          <cell r="O414" t="str">
            <v>Démontage d'installations</v>
          </cell>
          <cell r="Q414" t="str">
            <v>Demontage van de installaties</v>
          </cell>
          <cell r="R414" t="str">
            <v>962.612.27</v>
          </cell>
        </row>
        <row r="415">
          <cell r="A415" t="str">
            <v>962.612.28</v>
          </cell>
          <cell r="G415" t="str">
            <v>962.612.28</v>
          </cell>
          <cell r="O415" t="str">
            <v>Redevances d'amortissement (apports d'usage)</v>
          </cell>
          <cell r="Q415" t="str">
            <v>Afschrijvingsvergoedingen (gebruiksinbrengen)</v>
          </cell>
          <cell r="R415" t="str">
            <v>962.612.28</v>
          </cell>
        </row>
        <row r="416">
          <cell r="A416" t="str">
            <v>962.612.29</v>
          </cell>
          <cell r="G416" t="str">
            <v>962.612.29</v>
          </cell>
          <cell r="O416" t="str">
            <v>Amortissements</v>
          </cell>
          <cell r="Q416" t="str">
            <v>Afschrijvingen</v>
          </cell>
          <cell r="R416" t="str">
            <v>962.612.29</v>
          </cell>
        </row>
        <row r="417">
          <cell r="A417" t="str">
            <v>962.612.3</v>
          </cell>
          <cell r="F417" t="str">
            <v>962.612.3</v>
          </cell>
          <cell r="N417" t="str">
            <v>Réseau MT</v>
          </cell>
          <cell r="Q417" t="str">
            <v>MS-net</v>
          </cell>
          <cell r="R417" t="str">
            <v>962.612.3</v>
          </cell>
        </row>
        <row r="418">
          <cell r="A418" t="str">
            <v>962.612.30</v>
          </cell>
          <cell r="G418" t="str">
            <v>962.612.30</v>
          </cell>
          <cell r="O418" t="str">
            <v>Aérien</v>
          </cell>
          <cell r="Q418" t="str">
            <v>Luchtlijnen</v>
          </cell>
          <cell r="R418" t="str">
            <v>962.612.30</v>
          </cell>
        </row>
        <row r="419">
          <cell r="A419" t="str">
            <v>962.612.31</v>
          </cell>
          <cell r="G419" t="str">
            <v>962.612.31</v>
          </cell>
          <cell r="O419" t="str">
            <v>Souterrain</v>
          </cell>
          <cell r="Q419" t="str">
            <v>Ondergrondse leidingen</v>
          </cell>
          <cell r="R419" t="str">
            <v>962.612.31</v>
          </cell>
        </row>
        <row r="420">
          <cell r="A420" t="str">
            <v>962.612.32</v>
          </cell>
          <cell r="G420" t="str">
            <v>962.612.32</v>
          </cell>
          <cell r="O420" t="str">
            <v>Signalisat. &amp; Commande</v>
          </cell>
          <cell r="Q420" t="str">
            <v>Signalisatie &amp; Bediening</v>
          </cell>
          <cell r="R420" t="str">
            <v>962.612.32</v>
          </cell>
        </row>
        <row r="421">
          <cell r="A421" t="str">
            <v>962.612.33</v>
          </cell>
          <cell r="G421" t="str">
            <v>962.612.33</v>
          </cell>
          <cell r="O421" t="str">
            <v>Protection cathodique</v>
          </cell>
          <cell r="Q421" t="str">
            <v>Kathodische bescherming</v>
          </cell>
          <cell r="R421" t="str">
            <v>962.612.33</v>
          </cell>
        </row>
        <row r="422">
          <cell r="A422" t="str">
            <v>962.612.34</v>
          </cell>
          <cell r="G422" t="str">
            <v>962.612.34</v>
          </cell>
          <cell r="O422" t="str">
            <v>Comptage d'échange</v>
          </cell>
          <cell r="Q422" t="str">
            <v>Meting van uitwisselingen</v>
          </cell>
          <cell r="R422" t="str">
            <v>962.612.34</v>
          </cell>
        </row>
        <row r="423">
          <cell r="A423" t="str">
            <v>962.612.36</v>
          </cell>
          <cell r="G423" t="str">
            <v>962.612.36</v>
          </cell>
          <cell r="O423" t="str">
            <v>Dégâts aux installations</v>
          </cell>
          <cell r="Q423" t="str">
            <v>Schade aan de installaties</v>
          </cell>
          <cell r="R423" t="str">
            <v>962.612.36</v>
          </cell>
        </row>
        <row r="424">
          <cell r="A424" t="str">
            <v>962.612.37</v>
          </cell>
          <cell r="G424" t="str">
            <v>962.612.37</v>
          </cell>
          <cell r="O424" t="str">
            <v>Démontage d'installations</v>
          </cell>
          <cell r="Q424" t="str">
            <v>Demontage van de installaties</v>
          </cell>
          <cell r="R424" t="str">
            <v>962.612.37</v>
          </cell>
        </row>
        <row r="425">
          <cell r="A425" t="str">
            <v>962.612.38</v>
          </cell>
          <cell r="G425" t="str">
            <v>962.612.38</v>
          </cell>
          <cell r="O425" t="str">
            <v>Redevances d'amortissement (apports d'usage)</v>
          </cell>
          <cell r="Q425" t="str">
            <v>Afschrijvingsvergoedingen (gebruiksinbrengen)</v>
          </cell>
          <cell r="R425" t="str">
            <v>962.612.38</v>
          </cell>
        </row>
        <row r="426">
          <cell r="A426" t="str">
            <v>962.612.39</v>
          </cell>
          <cell r="G426" t="str">
            <v>962.612.39</v>
          </cell>
          <cell r="O426" t="str">
            <v>Amortissements</v>
          </cell>
          <cell r="Q426" t="str">
            <v>Afschrijvingen</v>
          </cell>
          <cell r="R426" t="str">
            <v>962.612.39</v>
          </cell>
        </row>
        <row r="427">
          <cell r="A427" t="str">
            <v>962.612.5</v>
          </cell>
          <cell r="F427" t="str">
            <v>962.612.5</v>
          </cell>
          <cell r="N427" t="str">
            <v>Cabines de dispersion et de transformation MT/BT</v>
          </cell>
          <cell r="Q427" t="str">
            <v>Dispersiecabines en MS/LS-transformatiecabines</v>
          </cell>
          <cell r="R427" t="str">
            <v>962.612.5</v>
          </cell>
        </row>
        <row r="428">
          <cell r="A428" t="str">
            <v>962.612.50</v>
          </cell>
          <cell r="G428" t="str">
            <v>962.612.50</v>
          </cell>
          <cell r="O428" t="str">
            <v>Terrains</v>
          </cell>
          <cell r="Q428" t="str">
            <v>Terreinen</v>
          </cell>
          <cell r="R428" t="str">
            <v>962.612.50</v>
          </cell>
        </row>
        <row r="429">
          <cell r="A429" t="str">
            <v>962.612.51</v>
          </cell>
          <cell r="G429" t="str">
            <v>962.612.51</v>
          </cell>
          <cell r="O429" t="str">
            <v>Bâtiment</v>
          </cell>
          <cell r="Q429" t="str">
            <v>Gebouwen</v>
          </cell>
          <cell r="R429" t="str">
            <v>962.612.51</v>
          </cell>
        </row>
        <row r="430">
          <cell r="A430" t="str">
            <v>962.612.52</v>
          </cell>
          <cell r="G430" t="str">
            <v>962.612.52</v>
          </cell>
          <cell r="O430" t="str">
            <v>Equipement</v>
          </cell>
          <cell r="Q430" t="str">
            <v>Uitrustingen</v>
          </cell>
          <cell r="R430" t="str">
            <v>962.612.52</v>
          </cell>
        </row>
        <row r="431">
          <cell r="A431" t="str">
            <v>962.612.53</v>
          </cell>
          <cell r="G431" t="str">
            <v>962.612.53</v>
          </cell>
          <cell r="O431" t="str">
            <v>Transformateurs</v>
          </cell>
          <cell r="Q431" t="str">
            <v>Transformatoren</v>
          </cell>
          <cell r="R431" t="str">
            <v>962.612.53</v>
          </cell>
        </row>
        <row r="432">
          <cell r="A432" t="str">
            <v>962.612.54</v>
          </cell>
          <cell r="G432" t="str">
            <v>962.612.54</v>
          </cell>
          <cell r="O432" t="str">
            <v>Equipement de télégestion</v>
          </cell>
          <cell r="Q432" t="str">
            <v>Uitrustingen voor afstandsverwerking</v>
          </cell>
          <cell r="R432" t="str">
            <v>962.612.54</v>
          </cell>
        </row>
        <row r="433">
          <cell r="A433" t="str">
            <v>962.612.55</v>
          </cell>
          <cell r="G433" t="str">
            <v>962.612.55</v>
          </cell>
          <cell r="O433" t="str">
            <v>TCC</v>
          </cell>
          <cell r="Q433" t="str">
            <v>TCC</v>
          </cell>
          <cell r="R433" t="str">
            <v>962.612.55</v>
          </cell>
        </row>
        <row r="434">
          <cell r="A434" t="str">
            <v>962.612.56</v>
          </cell>
          <cell r="G434" t="str">
            <v>962.612.56</v>
          </cell>
          <cell r="O434" t="str">
            <v>Dégâts aux installations</v>
          </cell>
          <cell r="Q434" t="str">
            <v>Schade aan de installaties</v>
          </cell>
          <cell r="R434" t="str">
            <v>962.612.56</v>
          </cell>
        </row>
        <row r="435">
          <cell r="A435" t="str">
            <v>962.612.57</v>
          </cell>
          <cell r="G435" t="str">
            <v>962.612.57</v>
          </cell>
          <cell r="O435" t="str">
            <v>Démontage d'installations</v>
          </cell>
          <cell r="Q435" t="str">
            <v>Demontage van de installaties</v>
          </cell>
          <cell r="R435" t="str">
            <v>962.612.57</v>
          </cell>
        </row>
        <row r="436">
          <cell r="A436" t="str">
            <v>962.612.58</v>
          </cell>
          <cell r="G436" t="str">
            <v>962.612.58</v>
          </cell>
          <cell r="O436" t="str">
            <v>Redevances d'amortissement (apports d'usage)</v>
          </cell>
          <cell r="Q436" t="str">
            <v>Afschrijvingsvergoedingen (gebruiksinbrengen)</v>
          </cell>
          <cell r="R436" t="str">
            <v>962.612.58</v>
          </cell>
        </row>
        <row r="437">
          <cell r="A437" t="str">
            <v>962.612.59</v>
          </cell>
          <cell r="G437" t="str">
            <v>962.612.59</v>
          </cell>
          <cell r="O437" t="str">
            <v>Amortissements</v>
          </cell>
          <cell r="Q437" t="str">
            <v>Afschrijvingen</v>
          </cell>
          <cell r="R437" t="str">
            <v>962.612.59</v>
          </cell>
        </row>
        <row r="438">
          <cell r="A438" t="str">
            <v>962.612.6</v>
          </cell>
          <cell r="F438" t="str">
            <v>962.612.6</v>
          </cell>
          <cell r="N438" t="str">
            <v>Réseau BT</v>
          </cell>
          <cell r="Q438" t="str">
            <v>LS-net</v>
          </cell>
          <cell r="R438" t="str">
            <v>962.612.6</v>
          </cell>
        </row>
        <row r="439">
          <cell r="A439" t="str">
            <v>962.612.60</v>
          </cell>
          <cell r="G439" t="str">
            <v>962.612.60</v>
          </cell>
          <cell r="O439" t="str">
            <v>Aérien</v>
          </cell>
          <cell r="Q439" t="str">
            <v>Luchtlijnen</v>
          </cell>
          <cell r="R439" t="str">
            <v>962.612.60</v>
          </cell>
        </row>
        <row r="440">
          <cell r="A440" t="str">
            <v>962.612.61</v>
          </cell>
          <cell r="G440" t="str">
            <v>962.612.61</v>
          </cell>
          <cell r="O440" t="str">
            <v>Souterrain</v>
          </cell>
          <cell r="Q440" t="str">
            <v>Ondergrondse leidingen</v>
          </cell>
          <cell r="R440" t="str">
            <v>962.612.61</v>
          </cell>
        </row>
        <row r="441">
          <cell r="A441" t="str">
            <v>962.612.66</v>
          </cell>
          <cell r="G441" t="str">
            <v>962.612.66</v>
          </cell>
          <cell r="O441" t="str">
            <v>Dégâts aux installations</v>
          </cell>
          <cell r="Q441" t="str">
            <v>Schade aan de installaties</v>
          </cell>
          <cell r="R441" t="str">
            <v>962.612.66</v>
          </cell>
        </row>
        <row r="442">
          <cell r="A442" t="str">
            <v>962.612.67</v>
          </cell>
          <cell r="G442" t="str">
            <v>962.612.67</v>
          </cell>
          <cell r="O442" t="str">
            <v>Démontage d'installations</v>
          </cell>
          <cell r="Q442" t="str">
            <v>Demontage van de installaties</v>
          </cell>
          <cell r="R442" t="str">
            <v>962.612.67</v>
          </cell>
        </row>
        <row r="443">
          <cell r="A443" t="str">
            <v>962.612.68</v>
          </cell>
          <cell r="G443" t="str">
            <v>962.612.68</v>
          </cell>
          <cell r="O443" t="str">
            <v>Redevances d'amortissement (apports d'usage)</v>
          </cell>
          <cell r="Q443" t="str">
            <v>Afschrijvingsvergoedingen (gebruiksinbrengen)</v>
          </cell>
          <cell r="R443" t="str">
            <v>962.612.68</v>
          </cell>
        </row>
        <row r="444">
          <cell r="A444" t="str">
            <v>962.612.69</v>
          </cell>
          <cell r="G444" t="str">
            <v>962.612.69</v>
          </cell>
          <cell r="O444" t="str">
            <v>Amortissements</v>
          </cell>
          <cell r="Q444" t="str">
            <v>Afschrijvingen</v>
          </cell>
          <cell r="R444" t="str">
            <v>962.612.69</v>
          </cell>
        </row>
        <row r="445">
          <cell r="A445" t="str">
            <v>962.612.7</v>
          </cell>
          <cell r="F445" t="str">
            <v>962.612.7</v>
          </cell>
          <cell r="N445" t="str">
            <v>Raccordements &amp; compteurs BT</v>
          </cell>
          <cell r="Q445" t="str">
            <v>LS-aansluitingen &amp; -meters</v>
          </cell>
          <cell r="R445" t="str">
            <v>962.612.7</v>
          </cell>
        </row>
        <row r="446">
          <cell r="A446" t="str">
            <v>962.612.70</v>
          </cell>
          <cell r="G446" t="str">
            <v>962.612.70</v>
          </cell>
          <cell r="O446" t="str">
            <v>Branchements</v>
          </cell>
          <cell r="Q446" t="str">
            <v>Aftakkingen</v>
          </cell>
          <cell r="R446" t="str">
            <v>962.612.70</v>
          </cell>
        </row>
        <row r="447">
          <cell r="A447" t="str">
            <v>962.612.71</v>
          </cell>
          <cell r="G447" t="str">
            <v>962.612.71</v>
          </cell>
          <cell r="O447" t="str">
            <v>Groupes de comptage</v>
          </cell>
          <cell r="Q447" t="str">
            <v>Meetgroepen</v>
          </cell>
          <cell r="R447" t="str">
            <v>962.612.71</v>
          </cell>
        </row>
        <row r="448">
          <cell r="A448" t="str">
            <v>962.612.72</v>
          </cell>
          <cell r="G448" t="str">
            <v>962.612.72</v>
          </cell>
          <cell r="O448" t="str">
            <v>Equipement de télégestion</v>
          </cell>
          <cell r="Q448" t="str">
            <v>Uitrustingen voor afstandsverwerking</v>
          </cell>
          <cell r="R448" t="str">
            <v>962.612.72</v>
          </cell>
        </row>
        <row r="449">
          <cell r="A449" t="str">
            <v>962.612.75</v>
          </cell>
          <cell r="G449" t="str">
            <v>962.612.75</v>
          </cell>
          <cell r="O449" t="str">
            <v>Coûts des changements de tension</v>
          </cell>
          <cell r="Q449" t="str">
            <v>Kosten voor het wijzigen van de spanning</v>
          </cell>
          <cell r="R449" t="str">
            <v>962.612.75</v>
          </cell>
        </row>
        <row r="450">
          <cell r="A450" t="str">
            <v>962.612.76</v>
          </cell>
          <cell r="G450" t="str">
            <v>962.612.76</v>
          </cell>
          <cell r="O450" t="str">
            <v>Dégâts aux installations</v>
          </cell>
          <cell r="Q450" t="str">
            <v>Schade aan de installaties</v>
          </cell>
          <cell r="R450" t="str">
            <v>962.612.76</v>
          </cell>
        </row>
        <row r="451">
          <cell r="A451" t="str">
            <v>962.612.77</v>
          </cell>
          <cell r="G451" t="str">
            <v>962.612.77</v>
          </cell>
          <cell r="O451" t="str">
            <v>Démontage d'installations</v>
          </cell>
          <cell r="Q451" t="str">
            <v>Demontage van de installaties</v>
          </cell>
          <cell r="R451" t="str">
            <v>962.612.77</v>
          </cell>
        </row>
        <row r="452">
          <cell r="A452" t="str">
            <v>962.612.78</v>
          </cell>
          <cell r="G452" t="str">
            <v>962.612.78</v>
          </cell>
          <cell r="O452" t="str">
            <v>Redevances d'amortissement (apports d'usage)</v>
          </cell>
          <cell r="Q452" t="str">
            <v>Afschrijvingsvergoedingen (gebruiksinbrengen)</v>
          </cell>
          <cell r="R452" t="str">
            <v>962.612.78</v>
          </cell>
        </row>
        <row r="453">
          <cell r="A453" t="str">
            <v>962.612.79</v>
          </cell>
          <cell r="G453" t="str">
            <v>962.612.79</v>
          </cell>
          <cell r="O453" t="str">
            <v>Amortissements</v>
          </cell>
          <cell r="Q453" t="str">
            <v>Afschrijvingen</v>
          </cell>
          <cell r="R453" t="str">
            <v>962.612.79</v>
          </cell>
        </row>
        <row r="454">
          <cell r="A454" t="str">
            <v>962.612.8</v>
          </cell>
          <cell r="F454" t="str">
            <v>962.612.8</v>
          </cell>
          <cell r="N454" t="str">
            <v>Autres coûts relatifs à l'infrastructure</v>
          </cell>
          <cell r="Q454" t="str">
            <v>Andere kosten in verband met de infrastructuur</v>
          </cell>
          <cell r="R454" t="str">
            <v>962.612.8</v>
          </cell>
        </row>
        <row r="455">
          <cell r="A455" t="str">
            <v>962.613</v>
          </cell>
          <cell r="E455" t="str">
            <v>962.613</v>
          </cell>
          <cell r="M455" t="str">
            <v>Coûts liés aux obligations de service public</v>
          </cell>
          <cell r="Q455" t="str">
            <v>Kosten in verband met openbare-dienstverplichtingen</v>
          </cell>
          <cell r="R455" t="str">
            <v>962.613</v>
          </cell>
        </row>
        <row r="456">
          <cell r="A456" t="str">
            <v>962.613.0</v>
          </cell>
          <cell r="F456" t="str">
            <v>962.613.0</v>
          </cell>
          <cell r="N456" t="str">
            <v>Coûts liés à la clientèle protégée</v>
          </cell>
          <cell r="Q456" t="str">
            <v>Kosten in verband met de beschermde klanten</v>
          </cell>
          <cell r="R456" t="str">
            <v>962.613.0</v>
          </cell>
        </row>
        <row r="457">
          <cell r="A457" t="str">
            <v>962.613.00</v>
          </cell>
          <cell r="G457" t="str">
            <v>962.613.00</v>
          </cell>
          <cell r="O457" t="str">
            <v>Entretien, gestion et amortissements des compteurs à budget</v>
          </cell>
          <cell r="Q457" t="str">
            <v>Onderhoud, beheer en afschrijvingen van de budgetmeters</v>
          </cell>
          <cell r="R457" t="str">
            <v>962.613.00</v>
          </cell>
        </row>
        <row r="458">
          <cell r="A458" t="str">
            <v>962.613.01</v>
          </cell>
          <cell r="G458" t="str">
            <v>962.613.01</v>
          </cell>
          <cell r="O458" t="str">
            <v>Placement de limiteurs de puissance</v>
          </cell>
          <cell r="Q458" t="str">
            <v>Plaatsen van vermogenbegrenzers</v>
          </cell>
          <cell r="R458" t="str">
            <v>962.613.01</v>
          </cell>
        </row>
        <row r="459">
          <cell r="A459" t="str">
            <v>962.613.02</v>
          </cell>
          <cell r="G459" t="str">
            <v>962.613.02</v>
          </cell>
          <cell r="O459" t="str">
            <v>Fourniture d’électricité à la clientèle protégée</v>
          </cell>
          <cell r="Q459" t="str">
            <v>Levering van elektriciteit aan de beschermde klanten</v>
          </cell>
          <cell r="R459" t="str">
            <v>962.613.02</v>
          </cell>
        </row>
        <row r="460">
          <cell r="A460" t="str">
            <v>962.613.03</v>
          </cell>
          <cell r="G460" t="str">
            <v>962.613.03</v>
          </cell>
          <cell r="O460" t="str">
            <v>Fourniture d’électricité à un tarif social spécifique</v>
          </cell>
          <cell r="Q460" t="str">
            <v>Levering van elektriciteit aan een specifiek sociaal tarief</v>
          </cell>
          <cell r="R460" t="str">
            <v>962.613.03</v>
          </cell>
        </row>
        <row r="461">
          <cell r="A461" t="str">
            <v>962.613.09</v>
          </cell>
          <cell r="G461" t="str">
            <v>962.613.09</v>
          </cell>
          <cell r="O461" t="str">
            <v>Réductions de valeur et moins values sur réalisation de créances commerciales - clientèle protégée</v>
          </cell>
          <cell r="Q461" t="str">
            <v>Waardeverminderingen en minderwaarden op de realisatie van handelsvorderingen - beschermde klanten</v>
          </cell>
          <cell r="R461" t="str">
            <v>962.613.09</v>
          </cell>
        </row>
        <row r="462">
          <cell r="A462" t="str">
            <v>962.613.1</v>
          </cell>
          <cell r="F462" t="str">
            <v>962.613.1</v>
          </cell>
          <cell r="N462" t="str">
            <v>Actions URE</v>
          </cell>
          <cell r="Q462" t="str">
            <v>REG-acties</v>
          </cell>
          <cell r="R462" t="str">
            <v>962.613.1</v>
          </cell>
        </row>
        <row r="463">
          <cell r="A463" t="str">
            <v>962.613.2</v>
          </cell>
          <cell r="F463" t="str">
            <v>962.613.2</v>
          </cell>
          <cell r="N463" t="str">
            <v>Eclairage Public (Centre)</v>
          </cell>
          <cell r="Q463" t="str">
            <v>Openbare Verlichting (Centrum)</v>
          </cell>
          <cell r="R463" t="str">
            <v>962.613.2</v>
          </cell>
        </row>
        <row r="464">
          <cell r="A464" t="str">
            <v>962.613.20</v>
          </cell>
          <cell r="G464" t="str">
            <v>962.613.20</v>
          </cell>
          <cell r="O464" t="str">
            <v>Entretien de l’éclairage public</v>
          </cell>
          <cell r="Q464" t="str">
            <v>Onderhoud van de openbare verlichting</v>
          </cell>
          <cell r="R464" t="str">
            <v>962.613.20</v>
          </cell>
        </row>
        <row r="465">
          <cell r="A465" t="str">
            <v>962.613.21</v>
          </cell>
          <cell r="G465" t="str">
            <v>962.613.21</v>
          </cell>
          <cell r="O465" t="str">
            <v>Facturation de l'entretien de l’éclairage public</v>
          </cell>
          <cell r="Q465" t="str">
            <v>Facturering van het onderhoud van de openbare verlichting</v>
          </cell>
          <cell r="R465" t="str">
            <v>962.613.21</v>
          </cell>
        </row>
        <row r="466">
          <cell r="A466" t="str">
            <v>962.613.22</v>
          </cell>
          <cell r="G466" t="str">
            <v>962.613.22</v>
          </cell>
          <cell r="O466" t="str">
            <v>Fourniture d'énergie pour l'éclairage public (Centre)</v>
          </cell>
          <cell r="Q466" t="str">
            <v>Levering van energie voor de openbare verlichting (Centrum)</v>
          </cell>
          <cell r="R466" t="str">
            <v>962.613.22</v>
          </cell>
        </row>
        <row r="467">
          <cell r="A467" t="str">
            <v>962.613.23</v>
          </cell>
          <cell r="G467" t="str">
            <v>962.613.23</v>
          </cell>
          <cell r="O467" t="str">
            <v>Facturation de la fourniture d'énergie pour l'éclairage public (Centre)</v>
          </cell>
          <cell r="Q467" t="str">
            <v>Facturering van de levering van energie voor de openbare verlichting (Centrum)</v>
          </cell>
          <cell r="R467" t="str">
            <v>962.613.23</v>
          </cell>
        </row>
        <row r="468">
          <cell r="A468" t="str">
            <v>962.613.24</v>
          </cell>
          <cell r="G468" t="str">
            <v>962.613.24</v>
          </cell>
          <cell r="O468" t="str">
            <v>Coût de la construction de l’éclairage public</v>
          </cell>
          <cell r="Q468" t="str">
            <v>Kosten voor de aanleg van openbare verlichting</v>
          </cell>
          <cell r="R468" t="str">
            <v>962.613.24</v>
          </cell>
        </row>
        <row r="469">
          <cell r="A469" t="str">
            <v>962.613.25</v>
          </cell>
          <cell r="G469" t="str">
            <v>962.613.25</v>
          </cell>
          <cell r="O469" t="str">
            <v>Facturation de la construction de l’éclairage public</v>
          </cell>
          <cell r="Q469" t="str">
            <v>Facturering van de aanleg van openbare verlichting</v>
          </cell>
          <cell r="R469" t="str">
            <v>962.613.25</v>
          </cell>
        </row>
        <row r="470">
          <cell r="A470" t="str">
            <v>962.613.3</v>
          </cell>
          <cell r="F470" t="str">
            <v>962.613.3</v>
          </cell>
          <cell r="N470" t="str">
            <v>Déplacements d’installations imposés par les pouvoirs publics</v>
          </cell>
          <cell r="Q470" t="str">
            <v>Door de overheid opgelegde verplaatsingen van installaties</v>
          </cell>
          <cell r="R470" t="str">
            <v>962.613.3</v>
          </cell>
        </row>
        <row r="471">
          <cell r="A471" t="str">
            <v>962.613.4</v>
          </cell>
          <cell r="F471" t="str">
            <v>962.613.4</v>
          </cell>
          <cell r="N471" t="str">
            <v>Service « Ombudsman » et action d’information</v>
          </cell>
          <cell r="Q471" t="str">
            <v>Dienst Ombudsman en informatie-activiteit</v>
          </cell>
          <cell r="R471" t="str">
            <v>962.613.4</v>
          </cell>
        </row>
        <row r="472">
          <cell r="A472" t="str">
            <v>962.613.5</v>
          </cell>
          <cell r="F472" t="str">
            <v>962.613.5</v>
          </cell>
          <cell r="N472" t="str">
            <v>Fourniture gratuite d'énergie verte</v>
          </cell>
          <cell r="Q472" t="str">
            <v>Gratis levering van groene energie</v>
          </cell>
          <cell r="R472" t="str">
            <v>962.613.5</v>
          </cell>
        </row>
        <row r="473">
          <cell r="A473" t="str">
            <v>962.613.7</v>
          </cell>
          <cell r="F473" t="str">
            <v>962.613.7</v>
          </cell>
          <cell r="N473" t="str">
            <v>Autres prestations imposées par les pouvoirs publics</v>
          </cell>
          <cell r="Q473" t="str">
            <v>Andere prestaties opgelegd door de overheid</v>
          </cell>
          <cell r="R473" t="str">
            <v>962.613.7</v>
          </cell>
        </row>
        <row r="474">
          <cell r="A474" t="str">
            <v>962.613.8</v>
          </cell>
          <cell r="F474" t="str">
            <v>962.613.8</v>
          </cell>
          <cell r="N474" t="str">
            <v>Autres obligations de service public</v>
          </cell>
          <cell r="Q474" t="str">
            <v>Andere openbare-dienstverplichtingen</v>
          </cell>
          <cell r="R474" t="str">
            <v>962.613.8</v>
          </cell>
        </row>
        <row r="475">
          <cell r="A475" t="str">
            <v>962.613.9</v>
          </cell>
          <cell r="F475" t="str">
            <v>962.613.9</v>
          </cell>
          <cell r="N475" t="str">
            <v>Financement des missions de service public confiées aux GRD (crédit)</v>
          </cell>
          <cell r="Q475" t="str">
            <v>Financiering van de openbare-dienstopdracht toevertrouwd aan de DNB (credit)</v>
          </cell>
          <cell r="R475" t="str">
            <v>962.613.9</v>
          </cell>
        </row>
        <row r="476">
          <cell r="A476" t="str">
            <v>962.614</v>
          </cell>
          <cell r="E476" t="str">
            <v>962.614</v>
          </cell>
          <cell r="K476" t="str">
            <v>2.</v>
          </cell>
          <cell r="L476" t="str">
            <v>Coûts de gestion du réseau de distribution (gestion du système):</v>
          </cell>
          <cell r="Q476" t="str">
            <v>Beheerskosten van het distributienet (systeembeheer):</v>
          </cell>
          <cell r="R476" t="str">
            <v>962.614</v>
          </cell>
        </row>
        <row r="477">
          <cell r="A477" t="str">
            <v>962.614.0</v>
          </cell>
          <cell r="F477" t="str">
            <v>962.614.0</v>
          </cell>
          <cell r="M477" t="str">
            <v>Gestion commerciale des contrats d'accès</v>
          </cell>
          <cell r="Q477" t="str">
            <v>Commercieel beheer van de toegangscontracten</v>
          </cell>
          <cell r="R477" t="str">
            <v>962.614.0</v>
          </cell>
        </row>
        <row r="478">
          <cell r="A478" t="str">
            <v>962.614.1</v>
          </cell>
          <cell r="F478" t="str">
            <v>962.614.1</v>
          </cell>
          <cell r="M478" t="str">
            <v>Programmation des échanges d'énergie</v>
          </cell>
          <cell r="Q478" t="str">
            <v>Programmering van de energie-uitwisselingen</v>
          </cell>
          <cell r="R478" t="str">
            <v>962.614.1</v>
          </cell>
        </row>
        <row r="479">
          <cell r="A479" t="str">
            <v>962.614.2</v>
          </cell>
          <cell r="F479" t="str">
            <v>962.614.2</v>
          </cell>
          <cell r="M479" t="str">
            <v>Gestion du réseau de distribution et suivi des échanges d'énergie</v>
          </cell>
          <cell r="Q479" t="str">
            <v>Beheer van het distributienet en opvolging van de energie-uitwisselingen</v>
          </cell>
          <cell r="R479" t="str">
            <v>962.614.2</v>
          </cell>
        </row>
        <row r="480">
          <cell r="A480" t="str">
            <v>962.614.20</v>
          </cell>
          <cell r="G480" t="str">
            <v>962.614.20</v>
          </cell>
          <cell r="N480" t="str">
            <v>Coûts d’exploitation de la gestion du système</v>
          </cell>
          <cell r="Q480" t="str">
            <v>Exploitatiekosten voor het systeembeheer</v>
          </cell>
          <cell r="R480" t="str">
            <v>962.614.20</v>
          </cell>
        </row>
        <row r="481">
          <cell r="A481" t="str">
            <v>962.614.21</v>
          </cell>
          <cell r="G481" t="str">
            <v>962.614.21</v>
          </cell>
          <cell r="N481" t="str">
            <v>Amortissement des actifs liés à la gestion du système</v>
          </cell>
          <cell r="Q481" t="str">
            <v>Afschrijvingen van activa in verband met het systeembeheer</v>
          </cell>
          <cell r="R481" t="str">
            <v>962.614.21</v>
          </cell>
        </row>
        <row r="482">
          <cell r="A482" t="str">
            <v>962.614.22</v>
          </cell>
          <cell r="G482" t="str">
            <v>962.614.22</v>
          </cell>
          <cell r="N482" t="str">
            <v>Coûts de financement des actifs liés à la gestion du système</v>
          </cell>
          <cell r="Q482" t="str">
            <v>Kosten voor de financiering van de activa in verband met het systeembeheer</v>
          </cell>
          <cell r="R482" t="str">
            <v>962.614.22</v>
          </cell>
        </row>
        <row r="483">
          <cell r="A483" t="str">
            <v>962.614.3</v>
          </cell>
          <cell r="F483" t="str">
            <v>962.614.3</v>
          </cell>
          <cell r="M483" t="str">
            <v>Contrôle de la qualité de l'approvisionnement et de la stabilité du réseau de distribution</v>
          </cell>
          <cell r="Q483" t="str">
            <v>Controle op de kwaliteit van de bevoorrading en op de stabiliteit van het distributienet</v>
          </cell>
          <cell r="R483" t="str">
            <v>962.614.3</v>
          </cell>
        </row>
        <row r="484">
          <cell r="A484" t="str">
            <v>962.615</v>
          </cell>
          <cell r="E484" t="str">
            <v>962.615</v>
          </cell>
          <cell r="K484" t="str">
            <v>3.</v>
          </cell>
          <cell r="L484" t="str">
            <v>Coût de l'acquisition et du traitement des informations de mesure et de comptage</v>
          </cell>
          <cell r="Q484" t="str">
            <v>Kosten voor het verzamelen en verwerken van de meet- en telgegevens</v>
          </cell>
          <cell r="R484" t="str">
            <v>962.615</v>
          </cell>
        </row>
        <row r="485">
          <cell r="A485" t="str">
            <v>962.62</v>
          </cell>
          <cell r="D485" t="str">
            <v>962.62</v>
          </cell>
          <cell r="J485" t="str">
            <v>III.</v>
          </cell>
          <cell r="K485" t="str">
            <v>Services auxiliaires:</v>
          </cell>
          <cell r="Q485" t="str">
            <v>Ondersteunende diensten</v>
          </cell>
          <cell r="R485" t="str">
            <v>962.62</v>
          </cell>
        </row>
        <row r="486">
          <cell r="A486" t="str">
            <v>962.620</v>
          </cell>
          <cell r="E486" t="str">
            <v>962.620</v>
          </cell>
          <cell r="K486" t="str">
            <v>1.</v>
          </cell>
          <cell r="L486" t="str">
            <v>Réglage de la tension et de la puissance réactive</v>
          </cell>
          <cell r="Q486" t="str">
            <v>Regeling van de spanning en van het blindvermogen</v>
          </cell>
          <cell r="R486" t="str">
            <v>962.620</v>
          </cell>
        </row>
        <row r="487">
          <cell r="A487" t="str">
            <v>962.621</v>
          </cell>
          <cell r="E487" t="str">
            <v>962.621</v>
          </cell>
          <cell r="K487" t="str">
            <v>2.</v>
          </cell>
          <cell r="L487" t="str">
            <v>Compensation des pertes sur réseau</v>
          </cell>
          <cell r="Q487" t="str">
            <v>Compensatie van de netverliezen</v>
          </cell>
          <cell r="R487" t="str">
            <v>962.621</v>
          </cell>
        </row>
        <row r="488">
          <cell r="A488" t="str">
            <v>962.622</v>
          </cell>
          <cell r="E488" t="str">
            <v>962.622</v>
          </cell>
          <cell r="K488" t="str">
            <v>3.</v>
          </cell>
          <cell r="L488" t="str">
            <v>Non-respect d'un programme accepté</v>
          </cell>
          <cell r="Q488" t="str">
            <v>Niet-naleving van een aanvaard programma</v>
          </cell>
          <cell r="R488" t="str">
            <v>962.622</v>
          </cell>
        </row>
        <row r="489">
          <cell r="A489" t="str">
            <v>962.63</v>
          </cell>
          <cell r="D489" t="str">
            <v>962.63</v>
          </cell>
          <cell r="J489" t="str">
            <v>IV.</v>
          </cell>
          <cell r="K489" t="str">
            <v>Impôts, prélèvements, surcharges, contributions et rétributions:</v>
          </cell>
          <cell r="Q489" t="str">
            <v>Belastingen, heffingen, toeslagen, bijdragen en retributies:</v>
          </cell>
          <cell r="R489" t="str">
            <v>962.63</v>
          </cell>
        </row>
        <row r="490">
          <cell r="A490" t="str">
            <v>962.630</v>
          </cell>
          <cell r="E490" t="str">
            <v>962.630</v>
          </cell>
          <cell r="L490" t="str">
            <v>Financement des obligations de service public:</v>
          </cell>
          <cell r="Q490" t="str">
            <v>Financiering van de openbare-dienstverplichtingen:</v>
          </cell>
          <cell r="R490" t="str">
            <v>962.630</v>
          </cell>
        </row>
        <row r="491">
          <cell r="A491" t="str">
            <v>962.630.0</v>
          </cell>
          <cell r="F491" t="str">
            <v>962.630.0</v>
          </cell>
          <cell r="M491" t="str">
            <v>Mesures de nature sociale</v>
          </cell>
          <cell r="Q491" t="str">
            <v>Maatregelen van sociale aard</v>
          </cell>
          <cell r="R491" t="str">
            <v>962.630.0</v>
          </cell>
        </row>
        <row r="492">
          <cell r="A492" t="str">
            <v>962.630.08</v>
          </cell>
          <cell r="G492" t="str">
            <v>962.630.08</v>
          </cell>
          <cell r="N492" t="str">
            <v>Plan communal pour l’emploi</v>
          </cell>
          <cell r="Q492" t="str">
            <v>Plan Communal pour l'Emploi (in Wallonië)</v>
          </cell>
          <cell r="R492" t="str">
            <v>962.630.08</v>
          </cell>
        </row>
        <row r="493">
          <cell r="A493" t="str">
            <v>962.630.09</v>
          </cell>
          <cell r="G493" t="str">
            <v>962.630.09</v>
          </cell>
          <cell r="N493" t="str">
            <v>Autres mesures sociales</v>
          </cell>
          <cell r="Q493" t="str">
            <v>Andere maatregelen van sociale aard</v>
          </cell>
          <cell r="R493" t="str">
            <v>962.630.09</v>
          </cell>
        </row>
        <row r="494">
          <cell r="A494" t="str">
            <v>962.630.1</v>
          </cell>
          <cell r="F494" t="str">
            <v>962.630.1</v>
          </cell>
          <cell r="M494" t="str">
            <v>Mesures en faveur de l'URE</v>
          </cell>
          <cell r="Q494" t="str">
            <v>Maatregelen ter bevordering van het REG</v>
          </cell>
          <cell r="R494" t="str">
            <v>962.630.1</v>
          </cell>
        </row>
        <row r="495">
          <cell r="A495" t="str">
            <v>962.630.2</v>
          </cell>
          <cell r="F495" t="str">
            <v>962.630.2</v>
          </cell>
          <cell r="M495" t="str">
            <v>Mesures en faveur de l'utilisation de sources d'énergie renouvelables et d'installations de cogénération de qualité</v>
          </cell>
          <cell r="Q495" t="str">
            <v>Maatregelen ter bevordering van het gebruik van hernieuwbare energiebronnen en kwalitatieve warmtekrachtinstallaties</v>
          </cell>
          <cell r="R495" t="str">
            <v>962.630.2</v>
          </cell>
        </row>
        <row r="496">
          <cell r="A496" t="str">
            <v>962.630.3</v>
          </cell>
          <cell r="F496" t="str">
            <v>962.630.3</v>
          </cell>
          <cell r="M496" t="str">
            <v>Financement des obligations de service public facturé par le GRT</v>
          </cell>
          <cell r="Q496" t="str">
            <v>Financiering van de openbare-dienstverplichtingen gefactureerd door de TNB</v>
          </cell>
          <cell r="R496" t="str">
            <v>962.630.3</v>
          </cell>
        </row>
        <row r="497">
          <cell r="A497" t="str">
            <v>962.630.8</v>
          </cell>
          <cell r="F497" t="str">
            <v>962.630.8</v>
          </cell>
          <cell r="M497" t="str">
            <v>Autres mesures</v>
          </cell>
          <cell r="Q497" t="str">
            <v>Andere maatregelen</v>
          </cell>
          <cell r="R497" t="str">
            <v>962.630.8</v>
          </cell>
        </row>
        <row r="498">
          <cell r="A498" t="str">
            <v>962.630.9</v>
          </cell>
          <cell r="F498" t="str">
            <v>962.630.9</v>
          </cell>
          <cell r="M498" t="str">
            <v>Financement des missions de service public confiées aux GRD</v>
          </cell>
          <cell r="Q498" t="str">
            <v>Financiering van de openbare-dienstopdracht toevertrouwd aan de DNB</v>
          </cell>
          <cell r="R498" t="str">
            <v>962.630.9</v>
          </cell>
        </row>
        <row r="499">
          <cell r="A499" t="str">
            <v>962.631</v>
          </cell>
          <cell r="E499" t="str">
            <v>962.631</v>
          </cell>
          <cell r="L499" t="str">
            <v>Surcharges en vue de la couverture des frais de fonctionnement de l'instance de régulation</v>
          </cell>
          <cell r="Q499" t="str">
            <v>Toeslagen ter dekking van de werkingskosten van de reguleringsinstantie</v>
          </cell>
          <cell r="R499" t="str">
            <v>962.631</v>
          </cell>
        </row>
        <row r="500">
          <cell r="A500" t="str">
            <v>962.632</v>
          </cell>
          <cell r="E500" t="str">
            <v>962.632</v>
          </cell>
          <cell r="L500" t="str">
            <v>Contributions en vue de la couverture des coûts échoués</v>
          </cell>
          <cell r="Q500" t="str">
            <v>Bijdragen ter dekking van verloren kosten</v>
          </cell>
          <cell r="R500" t="str">
            <v>962.632</v>
          </cell>
        </row>
        <row r="501">
          <cell r="A501" t="str">
            <v>962.633</v>
          </cell>
          <cell r="E501" t="str">
            <v>962.633</v>
          </cell>
          <cell r="L501" t="str">
            <v>Charges de pension non capitalisées</v>
          </cell>
          <cell r="Q501" t="str">
            <v>Niet-gekapitaliseerde pensioenlasten</v>
          </cell>
          <cell r="R501" t="str">
            <v>962.633</v>
          </cell>
        </row>
        <row r="502">
          <cell r="A502" t="str">
            <v>962.633.0</v>
          </cell>
          <cell r="F502" t="str">
            <v>962.633.0</v>
          </cell>
          <cell r="M502" t="str">
            <v>Charges de pension non capitalisées-débit</v>
          </cell>
          <cell r="Q502" t="str">
            <v>Niet-gekapitaliseerde pensioenlasten - debet</v>
          </cell>
          <cell r="R502" t="str">
            <v>962.633.0</v>
          </cell>
        </row>
        <row r="503">
          <cell r="A503" t="str">
            <v>962.633.9</v>
          </cell>
          <cell r="F503" t="str">
            <v>962.633.9</v>
          </cell>
          <cell r="M503" t="str">
            <v>Charges de pension non capitalisées-Transfert à l'actif</v>
          </cell>
          <cell r="Q503" t="str">
            <v>Niet-gekapitaliseerde pensioenlasten - Overboeking naar activa</v>
          </cell>
          <cell r="R503" t="str">
            <v>962.633.9</v>
          </cell>
        </row>
        <row r="504">
          <cell r="A504" t="str">
            <v>962.634</v>
          </cell>
          <cell r="E504" t="str">
            <v>962.634</v>
          </cell>
          <cell r="L504" t="str">
            <v>Impôts, prélèvements, surcharges, contributions, et rétributions locaux, provinciaux, régionaux et fédéraux:</v>
          </cell>
          <cell r="Q504" t="str">
            <v>Lokale, provinciale, gewestelijke en federale belastingen, heffingen, toeslagen, bijdragen en retributies:</v>
          </cell>
          <cell r="R504" t="str">
            <v>962.634</v>
          </cell>
        </row>
        <row r="505">
          <cell r="A505" t="str">
            <v>962.634.0</v>
          </cell>
          <cell r="F505" t="str">
            <v>962.634.0</v>
          </cell>
          <cell r="M505" t="str">
            <v>Impôts sur les revenus</v>
          </cell>
          <cell r="Q505" t="str">
            <v>Inkomensbelastingen</v>
          </cell>
          <cell r="R505" t="str">
            <v>962.634.0</v>
          </cell>
        </row>
        <row r="506">
          <cell r="A506" t="str">
            <v>962.634.00</v>
          </cell>
          <cell r="G506" t="str">
            <v>962.634.00</v>
          </cell>
          <cell r="N506" t="str">
            <v>Précomptes mobiliers afférents aux intérêts sur compte courant</v>
          </cell>
          <cell r="Q506" t="str">
            <v>Roerende voorheffing op interesten op rekening-courant</v>
          </cell>
          <cell r="R506" t="str">
            <v>962.634.00</v>
          </cell>
        </row>
        <row r="507">
          <cell r="A507" t="str">
            <v>962.634.01</v>
          </cell>
          <cell r="G507" t="str">
            <v>962.634.01</v>
          </cell>
          <cell r="N507" t="str">
            <v>Autres précomptes mobiliers</v>
          </cell>
          <cell r="Q507" t="str">
            <v>Andere roerende voorheffingen</v>
          </cell>
          <cell r="R507" t="str">
            <v>962.634.01</v>
          </cell>
        </row>
        <row r="508">
          <cell r="A508" t="str">
            <v>962.634.02</v>
          </cell>
          <cell r="G508" t="str">
            <v>962.634.02</v>
          </cell>
          <cell r="N508" t="str">
            <v>Impôt des personnes morales: cotisation de l'année (charge fiscale estimée)</v>
          </cell>
          <cell r="Q508" t="str">
            <v>Rechtspersonenbelasting: bijdrage van het jaar (geraamde fiscale lasten)</v>
          </cell>
          <cell r="R508" t="str">
            <v>962.634.02</v>
          </cell>
        </row>
        <row r="509">
          <cell r="A509" t="str">
            <v>962.634.03</v>
          </cell>
          <cell r="G509" t="str">
            <v>962.634.03</v>
          </cell>
          <cell r="N509" t="str">
            <v>Impôt des personnes morales: rectification des années antérieures (estimation)</v>
          </cell>
          <cell r="Q509" t="str">
            <v>Rechtspersonenbelasting: rectificatie van voorgaande jaren (raming)</v>
          </cell>
          <cell r="R509" t="str">
            <v>962.634.03</v>
          </cell>
        </row>
        <row r="510">
          <cell r="A510" t="str">
            <v>962.634.04</v>
          </cell>
          <cell r="G510" t="str">
            <v>962.634.04</v>
          </cell>
          <cell r="N510" t="str">
            <v>Impôt des personnes morales: impôt afférent aux exercices antérieurs</v>
          </cell>
          <cell r="Q510" t="str">
            <v>Rechtspersonenbelasting: belasting over voorgaande boekjaren</v>
          </cell>
          <cell r="R510" t="str">
            <v>962.634.04</v>
          </cell>
        </row>
        <row r="511">
          <cell r="A511" t="str">
            <v>962.634.1</v>
          </cell>
          <cell r="F511" t="str">
            <v>962.634.1</v>
          </cell>
          <cell r="M511" t="str">
            <v>Impôts, prélèvements, surcharges, contributions, et rétributions locaux, provinciaux, régionaux et fédéraux restants</v>
          </cell>
          <cell r="Q511" t="str">
            <v>Overige lokale, provinciale, gewestelijke en federale belastingen, heffingen, toeslagen, bijdragen en retributies</v>
          </cell>
          <cell r="R511" t="str">
            <v>962.634.1</v>
          </cell>
        </row>
        <row r="512">
          <cell r="A512" t="str">
            <v>962.634.10</v>
          </cell>
          <cell r="G512" t="str">
            <v>962.634.10</v>
          </cell>
          <cell r="N512" t="str">
            <v>Redevance pour occupation du domaine public</v>
          </cell>
          <cell r="Q512" t="str">
            <v>Vergoeding voor het innemen van het openbaar domein</v>
          </cell>
          <cell r="R512" t="str">
            <v>962.634.10</v>
          </cell>
        </row>
        <row r="513">
          <cell r="A513" t="str">
            <v>962.634.19</v>
          </cell>
          <cell r="G513" t="str">
            <v>962.634.19</v>
          </cell>
          <cell r="N513" t="str">
            <v>Autres impôts, prélèvements, surcharges, contributions et rétributions restants</v>
          </cell>
          <cell r="Q513" t="str">
            <v>Andere belastingen, heffingen, toeslagen, bijdragen en retributies</v>
          </cell>
          <cell r="R513" t="str">
            <v>962.634.19</v>
          </cell>
        </row>
        <row r="515">
          <cell r="A515" t="str">
            <v>962.7</v>
          </cell>
          <cell r="C515" t="str">
            <v>962.7</v>
          </cell>
          <cell r="J515" t="str">
            <v>Frais d’utilisation du réseau de distribution à répartir entre groupes de clients</v>
          </cell>
          <cell r="Q515" t="str">
            <v>Kosten voor het gebruik van het distributienet, te verdelen tussen de klantengroepen</v>
          </cell>
          <cell r="R515" t="str">
            <v>962.7</v>
          </cell>
        </row>
        <row r="516">
          <cell r="A516" t="str">
            <v>962.70</v>
          </cell>
          <cell r="D516" t="str">
            <v>962.70</v>
          </cell>
          <cell r="K516" t="str">
            <v>Coût des raccordements au réseau de distribution</v>
          </cell>
          <cell r="Q516" t="str">
            <v>Aansluiting op het distributienet:</v>
          </cell>
          <cell r="R516" t="str">
            <v>962.70</v>
          </cell>
        </row>
        <row r="517">
          <cell r="A517" t="str">
            <v>962.701</v>
          </cell>
          <cell r="E517" t="str">
            <v>962.701</v>
          </cell>
          <cell r="L517" t="str">
            <v>Raccordements : coûts de réalisation &amp; d'utilisation</v>
          </cell>
          <cell r="Q517" t="str">
            <v>Kosten voor de uitvoering en het gebruik van de aansluiting</v>
          </cell>
          <cell r="R517" t="str">
            <v>962.701</v>
          </cell>
        </row>
        <row r="518">
          <cell r="A518" t="str">
            <v>962.701.1</v>
          </cell>
          <cell r="F518" t="str">
            <v>962.701.1</v>
          </cell>
          <cell r="M518" t="str">
            <v>Raccordements : coût des appareils de mesurage donnés en location</v>
          </cell>
          <cell r="Q518" t="str">
            <v>Huur meetapparaat</v>
          </cell>
          <cell r="R518" t="str">
            <v>962.701.1</v>
          </cell>
        </row>
        <row r="519">
          <cell r="A519" t="str">
            <v>962.701.2</v>
          </cell>
          <cell r="F519" t="str">
            <v>962.701.2</v>
          </cell>
          <cell r="M519" t="str">
            <v>Raccordements : coût équipements de transformation, compensation énergie réactive ou de filtrage ..</v>
          </cell>
          <cell r="Q519" t="str">
            <v>Huur uitrustingen voor transformatie, compensatie blindvermogen, filtreren spanningsgolf</v>
          </cell>
          <cell r="R519" t="str">
            <v>962.701.2</v>
          </cell>
        </row>
        <row r="520">
          <cell r="A520" t="str">
            <v>962.701.3</v>
          </cell>
          <cell r="F520" t="str">
            <v>962.701.3</v>
          </cell>
          <cell r="M520" t="str">
            <v>Raccordements : coût équipements protection complé., équip. complé. pour signal. alarmes …</v>
          </cell>
          <cell r="Q520" t="str">
            <v>Huur bijkomende beveiligingsuitrustingen, bijkomende uitrustingen voor alarmsignalisaties, metingen, meteropnames, tele-acties en/of TCC.</v>
          </cell>
          <cell r="R520" t="str">
            <v>962.701.3</v>
          </cell>
        </row>
        <row r="521">
          <cell r="A521" t="str">
            <v>962.71</v>
          </cell>
          <cell r="D521" t="str">
            <v>962.71</v>
          </cell>
          <cell r="K521" t="str">
            <v>Coût de l’utilisation du réseau de distribution</v>
          </cell>
          <cell r="Q521" t="str">
            <v xml:space="preserve">Kosten voor het gebruik van het distributienet </v>
          </cell>
          <cell r="R521" t="str">
            <v>962.71</v>
          </cell>
        </row>
        <row r="522">
          <cell r="A522" t="str">
            <v>962.710</v>
          </cell>
          <cell r="E522" t="str">
            <v>962.710</v>
          </cell>
          <cell r="L522" t="str">
            <v>Coûts de dossier</v>
          </cell>
          <cell r="Q522" t="str">
            <v>Dossierkosten</v>
          </cell>
          <cell r="R522" t="str">
            <v>962.710</v>
          </cell>
        </row>
        <row r="523">
          <cell r="A523" t="str">
            <v>962.710.0</v>
          </cell>
          <cell r="F523" t="str">
            <v>962.710.0</v>
          </cell>
          <cell r="M523" t="str">
            <v>Frais des services techniques</v>
          </cell>
          <cell r="Q523" t="str">
            <v>Kosten voor technische diensten</v>
          </cell>
          <cell r="R523" t="str">
            <v>962.710.0</v>
          </cell>
        </row>
        <row r="524">
          <cell r="A524" t="str">
            <v>962.710.1</v>
          </cell>
          <cell r="F524" t="str">
            <v>962.710.1</v>
          </cell>
          <cell r="M524" t="str">
            <v>Frais des services généraux</v>
          </cell>
          <cell r="Q524" t="str">
            <v>Kosten voor algemene diensten</v>
          </cell>
          <cell r="R524" t="str">
            <v>962.710.1</v>
          </cell>
        </row>
        <row r="525">
          <cell r="A525" t="str">
            <v>962.710.2</v>
          </cell>
          <cell r="F525" t="str">
            <v>962.710.2</v>
          </cell>
          <cell r="M525" t="str">
            <v>Frais de gestion de la clientèle</v>
          </cell>
          <cell r="Q525" t="str">
            <v>Kosten voor klantenbeheer</v>
          </cell>
          <cell r="R525" t="str">
            <v>962.710.2</v>
          </cell>
        </row>
        <row r="526">
          <cell r="A526" t="str">
            <v>962.710.3</v>
          </cell>
          <cell r="F526" t="str">
            <v>962.710.3</v>
          </cell>
          <cell r="M526" t="str">
            <v>Redevances et cotisations diverses</v>
          </cell>
          <cell r="Q526" t="str">
            <v>Diverse vergoedingen en bijdragen</v>
          </cell>
          <cell r="R526" t="str">
            <v>962.710.3</v>
          </cell>
        </row>
        <row r="527">
          <cell r="A527" t="str">
            <v>962.710.4</v>
          </cell>
          <cell r="F527" t="str">
            <v>962.710.4</v>
          </cell>
          <cell r="M527" t="str">
            <v>Résultats financiers</v>
          </cell>
          <cell r="Q527" t="str">
            <v>Financiële resultaten</v>
          </cell>
          <cell r="R527" t="str">
            <v>962.710.4</v>
          </cell>
        </row>
        <row r="528">
          <cell r="A528" t="str">
            <v>962.710.5</v>
          </cell>
          <cell r="F528" t="str">
            <v>962.710.5</v>
          </cell>
          <cell r="M528" t="str">
            <v xml:space="preserve">Coûts des installations hors infrastructure </v>
          </cell>
          <cell r="Q528" t="str">
            <v xml:space="preserve">Kosten voor installaties buiten de infrastructuur </v>
          </cell>
          <cell r="R528" t="str">
            <v>962.710.5</v>
          </cell>
        </row>
        <row r="529">
          <cell r="A529" t="str">
            <v>962.710.6</v>
          </cell>
          <cell r="F529" t="str">
            <v>962.710.6</v>
          </cell>
          <cell r="M529" t="str">
            <v>Résultat des travaux pour compte de tiers</v>
          </cell>
          <cell r="Q529" t="str">
            <v>Resultaat van werkzaamheden voor rekening van derden</v>
          </cell>
          <cell r="R529" t="str">
            <v>962.710.6</v>
          </cell>
        </row>
        <row r="530">
          <cell r="A530" t="str">
            <v>962.710.7</v>
          </cell>
          <cell r="F530" t="str">
            <v>962.710.7</v>
          </cell>
          <cell r="M530" t="str">
            <v>Frais d'assistance</v>
          </cell>
          <cell r="Q530" t="str">
            <v>Bijstandskosten</v>
          </cell>
          <cell r="R530" t="str">
            <v>962.710.7</v>
          </cell>
        </row>
        <row r="531">
          <cell r="A531" t="str">
            <v>962.710.9</v>
          </cell>
          <cell r="F531" t="str">
            <v>962.710.9</v>
          </cell>
          <cell r="M531" t="str">
            <v>Frais transférés</v>
          </cell>
          <cell r="Q531" t="str">
            <v>Overgeboekte kosten</v>
          </cell>
          <cell r="R531" t="str">
            <v>962.710.9</v>
          </cell>
        </row>
        <row r="532">
          <cell r="A532" t="str">
            <v>962.710.90</v>
          </cell>
          <cell r="G532" t="str">
            <v>962.710.90</v>
          </cell>
          <cell r="N532" t="str">
            <v>Frais transférés aux immobilisations</v>
          </cell>
          <cell r="Q532" t="str">
            <v>Kosten overgeboekt naar vaste activa</v>
          </cell>
          <cell r="R532" t="str">
            <v>962.710.90</v>
          </cell>
        </row>
        <row r="533">
          <cell r="A533" t="str">
            <v>962.710.91</v>
          </cell>
          <cell r="G533" t="str">
            <v>962.710.91</v>
          </cell>
          <cell r="N533" t="str">
            <v>Frais transférés aux autres comptes d’exploitation</v>
          </cell>
          <cell r="Q533" t="str">
            <v>Kosten overgeboekt naar andere exploitatierekeningen</v>
          </cell>
          <cell r="R533" t="str">
            <v>962.710.91</v>
          </cell>
        </row>
        <row r="534">
          <cell r="A534" t="str">
            <v>962.711</v>
          </cell>
          <cell r="E534" t="str">
            <v>962.711</v>
          </cell>
          <cell r="L534" t="str">
            <v>Coûts d'utilisation du réseau de transport et des services auxiliaires y afférents</v>
          </cell>
          <cell r="Q534" t="str">
            <v>Kosten voor het gebruik van het transportnet en van de bijbehorende ondersteunende diensten</v>
          </cell>
          <cell r="R534" t="str">
            <v>962.711</v>
          </cell>
        </row>
        <row r="535">
          <cell r="A535" t="str">
            <v>962.711.0</v>
          </cell>
          <cell r="F535" t="str">
            <v>962.711.0</v>
          </cell>
          <cell r="M535" t="str">
            <v>Tarif de base</v>
          </cell>
          <cell r="Q535" t="str">
            <v>Basistarief</v>
          </cell>
          <cell r="R535" t="str">
            <v>962.711.0</v>
          </cell>
        </row>
        <row r="536">
          <cell r="A536" t="str">
            <v>962.711.1</v>
          </cell>
          <cell r="F536" t="str">
            <v>962.711.1</v>
          </cell>
          <cell r="M536" t="str">
            <v>Services système</v>
          </cell>
          <cell r="Q536" t="str">
            <v xml:space="preserve">Systeemdiensten </v>
          </cell>
          <cell r="R536" t="str">
            <v>962.711.1</v>
          </cell>
        </row>
        <row r="537">
          <cell r="A537" t="str">
            <v>962.711.2</v>
          </cell>
          <cell r="F537" t="str">
            <v>962.711.2</v>
          </cell>
          <cell r="M537" t="str">
            <v>Pertes sur réseau</v>
          </cell>
          <cell r="Q537" t="str">
            <v>Netverliezen</v>
          </cell>
          <cell r="R537" t="str">
            <v>962.711.2</v>
          </cell>
        </row>
        <row r="538">
          <cell r="A538" t="str">
            <v>962.712</v>
          </cell>
          <cell r="E538" t="str">
            <v>962.712</v>
          </cell>
          <cell r="L538" t="str">
            <v>Coûts d'étude, de construction et d'entretien de l'infrastructure:</v>
          </cell>
          <cell r="Q538" t="str">
            <v>Kosten voor de studie, de aanleg en het onderhoud van de infrastructuur:</v>
          </cell>
          <cell r="R538" t="str">
            <v>962.712</v>
          </cell>
        </row>
        <row r="539">
          <cell r="A539" t="str">
            <v>962.712.0</v>
          </cell>
          <cell r="F539" t="str">
            <v>962.712.0</v>
          </cell>
          <cell r="M539" t="str">
            <v>Etudes</v>
          </cell>
          <cell r="Q539" t="str">
            <v>Studies</v>
          </cell>
          <cell r="R539" t="str">
            <v>962.712.0</v>
          </cell>
        </row>
        <row r="540">
          <cell r="A540" t="str">
            <v>962.712.2</v>
          </cell>
          <cell r="F540" t="str">
            <v>962.712.2</v>
          </cell>
          <cell r="M540" t="str">
            <v>Sous-stations de transformation</v>
          </cell>
          <cell r="Q540" t="str">
            <v>Onderstations voor transformatie</v>
          </cell>
          <cell r="R540" t="str">
            <v>962.712.2</v>
          </cell>
        </row>
        <row r="541">
          <cell r="A541" t="str">
            <v>962.712.20</v>
          </cell>
          <cell r="G541" t="str">
            <v>962.712.20</v>
          </cell>
          <cell r="N541" t="str">
            <v>Terrains</v>
          </cell>
          <cell r="Q541" t="str">
            <v>Terreinen</v>
          </cell>
          <cell r="R541" t="str">
            <v>962.712.20</v>
          </cell>
        </row>
        <row r="542">
          <cell r="A542" t="str">
            <v>962.712.21</v>
          </cell>
          <cell r="G542" t="str">
            <v>962.712.21</v>
          </cell>
          <cell r="N542" t="str">
            <v>Batiments</v>
          </cell>
          <cell r="Q542" t="str">
            <v>Gebouwen</v>
          </cell>
          <cell r="R542" t="str">
            <v>962.712.21</v>
          </cell>
        </row>
        <row r="543">
          <cell r="A543" t="str">
            <v>962.712.22</v>
          </cell>
          <cell r="G543" t="str">
            <v>962.712.22</v>
          </cell>
          <cell r="N543" t="str">
            <v>Equipement</v>
          </cell>
          <cell r="Q543" t="str">
            <v>Uitrustingen</v>
          </cell>
          <cell r="R543" t="str">
            <v>962.712.22</v>
          </cell>
        </row>
        <row r="544">
          <cell r="A544" t="str">
            <v>962.712.23</v>
          </cell>
          <cell r="G544" t="str">
            <v>962.712.23</v>
          </cell>
          <cell r="N544" t="str">
            <v>TCC</v>
          </cell>
          <cell r="Q544" t="str">
            <v>TCC</v>
          </cell>
          <cell r="R544" t="str">
            <v>962.712.23</v>
          </cell>
        </row>
        <row r="545">
          <cell r="A545" t="str">
            <v>962.712.24</v>
          </cell>
          <cell r="G545" t="str">
            <v>962.712.24</v>
          </cell>
          <cell r="N545" t="str">
            <v>Equipement de télégestion</v>
          </cell>
          <cell r="Q545" t="str">
            <v>Uitrustingen voor afstandsverwerking</v>
          </cell>
          <cell r="R545" t="str">
            <v>962.712.24</v>
          </cell>
        </row>
        <row r="546">
          <cell r="A546" t="str">
            <v>962.712.25</v>
          </cell>
          <cell r="G546" t="str">
            <v>962.712.25</v>
          </cell>
          <cell r="N546" t="str">
            <v>Comptage</v>
          </cell>
          <cell r="Q546" t="str">
            <v>Meting</v>
          </cell>
          <cell r="R546" t="str">
            <v>962.712.25</v>
          </cell>
        </row>
        <row r="547">
          <cell r="A547" t="str">
            <v>962.712.26</v>
          </cell>
          <cell r="G547" t="str">
            <v>962.712.26</v>
          </cell>
          <cell r="N547" t="str">
            <v>Dégâts aux installations</v>
          </cell>
          <cell r="Q547" t="str">
            <v>Schade aan de installaties</v>
          </cell>
          <cell r="R547" t="str">
            <v>962.712.26</v>
          </cell>
        </row>
        <row r="548">
          <cell r="A548" t="str">
            <v>962.712.27</v>
          </cell>
          <cell r="G548" t="str">
            <v>962.712.27</v>
          </cell>
          <cell r="N548" t="str">
            <v>Démontage d'installations</v>
          </cell>
          <cell r="Q548" t="str">
            <v>Demontage van de installaties</v>
          </cell>
          <cell r="R548" t="str">
            <v>962.712.27</v>
          </cell>
        </row>
        <row r="549">
          <cell r="A549" t="str">
            <v>962.712.28</v>
          </cell>
          <cell r="G549" t="str">
            <v>962.712.28</v>
          </cell>
          <cell r="N549" t="str">
            <v>Redevances d'amortissement (apports d'usage)</v>
          </cell>
          <cell r="Q549" t="str">
            <v>Afschrijvingsvergoedingen (gebruiksinbrengen)</v>
          </cell>
          <cell r="R549" t="str">
            <v>962.712.28</v>
          </cell>
        </row>
        <row r="550">
          <cell r="A550" t="str">
            <v>962.712.29</v>
          </cell>
          <cell r="G550" t="str">
            <v>962.712.29</v>
          </cell>
          <cell r="N550" t="str">
            <v>Amortissements</v>
          </cell>
          <cell r="Q550" t="str">
            <v>Afschrijvingen</v>
          </cell>
          <cell r="R550" t="str">
            <v>962.712.29</v>
          </cell>
        </row>
        <row r="551">
          <cell r="A551" t="str">
            <v>962.712.3</v>
          </cell>
          <cell r="F551" t="str">
            <v>962.712.3</v>
          </cell>
          <cell r="M551" t="str">
            <v>Réseau MT</v>
          </cell>
          <cell r="Q551" t="str">
            <v>MS-net</v>
          </cell>
          <cell r="R551" t="str">
            <v>962.712.3</v>
          </cell>
        </row>
        <row r="552">
          <cell r="A552" t="str">
            <v>962.712.30</v>
          </cell>
          <cell r="G552" t="str">
            <v>962.712.30</v>
          </cell>
          <cell r="N552" t="str">
            <v>Aérien</v>
          </cell>
          <cell r="Q552" t="str">
            <v>Luchtlijnen</v>
          </cell>
          <cell r="R552" t="str">
            <v>962.712.30</v>
          </cell>
        </row>
        <row r="553">
          <cell r="A553" t="str">
            <v>962.712.31</v>
          </cell>
          <cell r="G553" t="str">
            <v>962.712.31</v>
          </cell>
          <cell r="N553" t="str">
            <v>Souterrain</v>
          </cell>
          <cell r="Q553" t="str">
            <v>Ondergrondse leidingen</v>
          </cell>
          <cell r="R553" t="str">
            <v>962.712.31</v>
          </cell>
        </row>
        <row r="554">
          <cell r="A554" t="str">
            <v>962.712.32</v>
          </cell>
          <cell r="G554" t="str">
            <v>962.712.32</v>
          </cell>
          <cell r="N554" t="str">
            <v>Signalisat. &amp; Commande</v>
          </cell>
          <cell r="Q554" t="str">
            <v>Signalisatie &amp; Bediening</v>
          </cell>
          <cell r="R554" t="str">
            <v>962.712.32</v>
          </cell>
        </row>
        <row r="555">
          <cell r="A555" t="str">
            <v>962.712.33</v>
          </cell>
          <cell r="G555" t="str">
            <v>962.712.33</v>
          </cell>
          <cell r="N555" t="str">
            <v>Protection cathodique</v>
          </cell>
          <cell r="Q555" t="str">
            <v>Kathodische bescherming</v>
          </cell>
          <cell r="R555" t="str">
            <v>962.712.33</v>
          </cell>
        </row>
        <row r="556">
          <cell r="A556" t="str">
            <v>962.712.34</v>
          </cell>
          <cell r="G556" t="str">
            <v>962.712.34</v>
          </cell>
          <cell r="N556" t="str">
            <v>Comptage d'échange</v>
          </cell>
          <cell r="Q556" t="str">
            <v>Meting van uitwisselingen</v>
          </cell>
          <cell r="R556" t="str">
            <v>962.712.34</v>
          </cell>
        </row>
        <row r="557">
          <cell r="A557" t="str">
            <v>962.712.36</v>
          </cell>
          <cell r="G557" t="str">
            <v>962.712.36</v>
          </cell>
          <cell r="N557" t="str">
            <v>Dégâts aux installations</v>
          </cell>
          <cell r="Q557" t="str">
            <v>Schade aan de installaties</v>
          </cell>
          <cell r="R557" t="str">
            <v>962.712.36</v>
          </cell>
        </row>
        <row r="558">
          <cell r="A558" t="str">
            <v>962.712.37</v>
          </cell>
          <cell r="G558" t="str">
            <v>962.712.37</v>
          </cell>
          <cell r="N558" t="str">
            <v>Démontage d'installations</v>
          </cell>
          <cell r="Q558" t="str">
            <v>Demontage van de installaties</v>
          </cell>
          <cell r="R558" t="str">
            <v>962.712.37</v>
          </cell>
        </row>
        <row r="559">
          <cell r="A559" t="str">
            <v>962.712.38</v>
          </cell>
          <cell r="G559" t="str">
            <v>962.712.38</v>
          </cell>
          <cell r="N559" t="str">
            <v>Redevances d'amortissement (apports d'usage)</v>
          </cell>
          <cell r="Q559" t="str">
            <v>Afschrijvingsvergoedingen (gebruiksinbrengen)</v>
          </cell>
          <cell r="R559" t="str">
            <v>962.712.38</v>
          </cell>
        </row>
        <row r="560">
          <cell r="A560" t="str">
            <v>962.712.39</v>
          </cell>
          <cell r="G560" t="str">
            <v>962.712.39</v>
          </cell>
          <cell r="N560" t="str">
            <v>Amortissements</v>
          </cell>
          <cell r="Q560" t="str">
            <v>Afschrijvingen</v>
          </cell>
          <cell r="R560" t="str">
            <v>962.712.39</v>
          </cell>
        </row>
        <row r="561">
          <cell r="A561" t="str">
            <v>962.712.4</v>
          </cell>
          <cell r="F561" t="str">
            <v>962.712.4</v>
          </cell>
          <cell r="M561" t="str">
            <v>Raccordements &amp; compteurs MT</v>
          </cell>
          <cell r="Q561" t="str">
            <v>MS-aansluitingen &amp; -meters</v>
          </cell>
          <cell r="R561" t="str">
            <v>962.712.4</v>
          </cell>
        </row>
        <row r="562">
          <cell r="A562" t="str">
            <v>962.712.40</v>
          </cell>
          <cell r="G562" t="str">
            <v>962.712.40</v>
          </cell>
          <cell r="N562" t="str">
            <v>Branchements</v>
          </cell>
          <cell r="Q562" t="str">
            <v>Aftakkingen</v>
          </cell>
          <cell r="R562" t="str">
            <v>962.712.40</v>
          </cell>
        </row>
        <row r="563">
          <cell r="A563" t="str">
            <v>962.712.41</v>
          </cell>
          <cell r="G563" t="str">
            <v>962.712.41</v>
          </cell>
          <cell r="N563" t="str">
            <v>Comptage électrique</v>
          </cell>
          <cell r="Q563" t="str">
            <v>Elektrische meting</v>
          </cell>
          <cell r="R563" t="str">
            <v>962.712.41</v>
          </cell>
        </row>
        <row r="564">
          <cell r="A564" t="str">
            <v>962.712.42</v>
          </cell>
          <cell r="G564" t="str">
            <v>962.712.42</v>
          </cell>
          <cell r="N564" t="str">
            <v>Equipement de télégestion</v>
          </cell>
          <cell r="Q564" t="str">
            <v>Uitrustingen voor afstandsverwerking</v>
          </cell>
          <cell r="R564" t="str">
            <v>962.712.42</v>
          </cell>
        </row>
        <row r="565">
          <cell r="A565" t="str">
            <v>962.712.46</v>
          </cell>
          <cell r="G565" t="str">
            <v>962.712.46</v>
          </cell>
          <cell r="N565" t="str">
            <v>Dégâts aux installations</v>
          </cell>
          <cell r="Q565" t="str">
            <v>Schade aan de installaties</v>
          </cell>
          <cell r="R565" t="str">
            <v>962.712.46</v>
          </cell>
        </row>
        <row r="566">
          <cell r="A566" t="str">
            <v>962.712.47</v>
          </cell>
          <cell r="G566" t="str">
            <v>962.712.47</v>
          </cell>
          <cell r="N566" t="str">
            <v>Démontage d'installations</v>
          </cell>
          <cell r="Q566" t="str">
            <v>Demontage van de installaties</v>
          </cell>
          <cell r="R566" t="str">
            <v>962.712.47</v>
          </cell>
        </row>
        <row r="567">
          <cell r="A567" t="str">
            <v>962.712.48</v>
          </cell>
          <cell r="G567" t="str">
            <v>962.712.48</v>
          </cell>
          <cell r="N567" t="str">
            <v>Redevances d'amortissement (apports d'usage)</v>
          </cell>
          <cell r="Q567" t="str">
            <v>Afschrijvingsvergoedingen (gebruiksinbrengen)</v>
          </cell>
          <cell r="R567" t="str">
            <v>962.712.48</v>
          </cell>
        </row>
        <row r="568">
          <cell r="A568" t="str">
            <v>962.712.49</v>
          </cell>
          <cell r="G568" t="str">
            <v>962.712.49</v>
          </cell>
          <cell r="N568" t="str">
            <v>Amortissements</v>
          </cell>
          <cell r="Q568" t="str">
            <v>Afschrijvingen</v>
          </cell>
          <cell r="R568" t="str">
            <v>962.712.49</v>
          </cell>
        </row>
        <row r="569">
          <cell r="A569" t="str">
            <v>962.712.5</v>
          </cell>
          <cell r="F569" t="str">
            <v>962.712.5</v>
          </cell>
          <cell r="M569" t="str">
            <v>Cabines de dispersion et de transformation MT/BT</v>
          </cell>
          <cell r="Q569" t="str">
            <v>Dispersiecabines en MS/LS-transformatiecabines</v>
          </cell>
          <cell r="R569" t="str">
            <v>962.712.5</v>
          </cell>
        </row>
        <row r="570">
          <cell r="A570" t="str">
            <v>962.712.50</v>
          </cell>
          <cell r="G570" t="str">
            <v>962.712.50</v>
          </cell>
          <cell r="N570" t="str">
            <v>Terrains</v>
          </cell>
          <cell r="Q570" t="str">
            <v>Terreinen</v>
          </cell>
          <cell r="R570" t="str">
            <v>962.712.50</v>
          </cell>
        </row>
        <row r="571">
          <cell r="A571" t="str">
            <v>962.712.51</v>
          </cell>
          <cell r="G571" t="str">
            <v>962.712.51</v>
          </cell>
          <cell r="N571" t="str">
            <v>Bâtiment</v>
          </cell>
          <cell r="Q571" t="str">
            <v>Gebouwen</v>
          </cell>
          <cell r="R571" t="str">
            <v>962.712.51</v>
          </cell>
        </row>
        <row r="572">
          <cell r="A572" t="str">
            <v>962.712.52</v>
          </cell>
          <cell r="G572" t="str">
            <v>962.712.52</v>
          </cell>
          <cell r="N572" t="str">
            <v>Equipement</v>
          </cell>
          <cell r="Q572" t="str">
            <v>Uitrustingen</v>
          </cell>
          <cell r="R572" t="str">
            <v>962.712.52</v>
          </cell>
        </row>
        <row r="573">
          <cell r="A573" t="str">
            <v>962.712.53</v>
          </cell>
          <cell r="G573" t="str">
            <v>962.712.53</v>
          </cell>
          <cell r="N573" t="str">
            <v>Transformateurs</v>
          </cell>
          <cell r="Q573" t="str">
            <v>Transformatoren</v>
          </cell>
          <cell r="R573" t="str">
            <v>962.712.53</v>
          </cell>
        </row>
        <row r="574">
          <cell r="A574" t="str">
            <v>962.712.54</v>
          </cell>
          <cell r="G574" t="str">
            <v>962.712.54</v>
          </cell>
          <cell r="N574" t="str">
            <v>Equipement de télégestion</v>
          </cell>
          <cell r="Q574" t="str">
            <v>Uitrustingen voor afstandsverwerking</v>
          </cell>
          <cell r="R574" t="str">
            <v>962.712.54</v>
          </cell>
        </row>
        <row r="575">
          <cell r="A575" t="str">
            <v>962.712.55</v>
          </cell>
          <cell r="G575" t="str">
            <v>962.712.55</v>
          </cell>
          <cell r="N575" t="str">
            <v>TCC</v>
          </cell>
          <cell r="Q575" t="str">
            <v>TCC</v>
          </cell>
          <cell r="R575" t="str">
            <v>962.712.55</v>
          </cell>
        </row>
        <row r="576">
          <cell r="A576" t="str">
            <v>962.712.56</v>
          </cell>
          <cell r="G576" t="str">
            <v>962.712.56</v>
          </cell>
          <cell r="N576" t="str">
            <v>Dégâts aux installations</v>
          </cell>
          <cell r="Q576" t="str">
            <v>Schade aan de installaties</v>
          </cell>
          <cell r="R576" t="str">
            <v>962.712.56</v>
          </cell>
        </row>
        <row r="577">
          <cell r="A577" t="str">
            <v>962.712.57</v>
          </cell>
          <cell r="G577" t="str">
            <v>962.712.57</v>
          </cell>
          <cell r="N577" t="str">
            <v>Démontage d'installations</v>
          </cell>
          <cell r="Q577" t="str">
            <v>Demontage van de installaties</v>
          </cell>
          <cell r="R577" t="str">
            <v>962.712.57</v>
          </cell>
        </row>
        <row r="578">
          <cell r="A578" t="str">
            <v>962.712.58</v>
          </cell>
          <cell r="G578" t="str">
            <v>962.712.58</v>
          </cell>
          <cell r="N578" t="str">
            <v>Redevances d'amortissement (apports d'usage)</v>
          </cell>
          <cell r="Q578" t="str">
            <v>Afschrijvingsvergoedingen (gebruiksinbrengen)</v>
          </cell>
          <cell r="R578" t="str">
            <v>962.712.58</v>
          </cell>
        </row>
        <row r="579">
          <cell r="A579" t="str">
            <v>962.712.59</v>
          </cell>
          <cell r="G579" t="str">
            <v>962.712.59</v>
          </cell>
          <cell r="N579" t="str">
            <v>Amortissements</v>
          </cell>
          <cell r="Q579" t="str">
            <v>Afschrijvingen</v>
          </cell>
          <cell r="R579" t="str">
            <v>962.712.59</v>
          </cell>
        </row>
        <row r="580">
          <cell r="A580" t="str">
            <v>962.712.6</v>
          </cell>
          <cell r="F580" t="str">
            <v>962.712.6</v>
          </cell>
          <cell r="M580" t="str">
            <v>Réseau BT</v>
          </cell>
          <cell r="Q580" t="str">
            <v>LS-net</v>
          </cell>
          <cell r="R580" t="str">
            <v>962.712.6</v>
          </cell>
        </row>
        <row r="581">
          <cell r="A581" t="str">
            <v>962.712.60</v>
          </cell>
          <cell r="G581" t="str">
            <v>962.712.60</v>
          </cell>
          <cell r="N581" t="str">
            <v>Aérien</v>
          </cell>
          <cell r="Q581" t="str">
            <v>Luchtlijnen</v>
          </cell>
          <cell r="R581" t="str">
            <v>962.712.60</v>
          </cell>
        </row>
        <row r="582">
          <cell r="A582" t="str">
            <v>962.712.61</v>
          </cell>
          <cell r="G582" t="str">
            <v>962.712.61</v>
          </cell>
          <cell r="N582" t="str">
            <v>Souterrain</v>
          </cell>
          <cell r="Q582" t="str">
            <v>Ondergrondse leidingen</v>
          </cell>
          <cell r="R582" t="str">
            <v>962.712.61</v>
          </cell>
        </row>
        <row r="583">
          <cell r="A583" t="str">
            <v>962.712.66</v>
          </cell>
          <cell r="G583" t="str">
            <v>962.712.66</v>
          </cell>
          <cell r="N583" t="str">
            <v>Dégâts aux installations</v>
          </cell>
          <cell r="Q583" t="str">
            <v>Schade aan de installaties</v>
          </cell>
          <cell r="R583" t="str">
            <v>962.712.66</v>
          </cell>
        </row>
        <row r="584">
          <cell r="A584" t="str">
            <v>962.712.67</v>
          </cell>
          <cell r="G584" t="str">
            <v>962.712.67</v>
          </cell>
          <cell r="N584" t="str">
            <v>Démontage d'installations</v>
          </cell>
          <cell r="Q584" t="str">
            <v>Demontage van de installaties</v>
          </cell>
          <cell r="R584" t="str">
            <v>962.712.67</v>
          </cell>
        </row>
        <row r="585">
          <cell r="A585" t="str">
            <v>962.712.68</v>
          </cell>
          <cell r="G585" t="str">
            <v>962.712.68</v>
          </cell>
          <cell r="N585" t="str">
            <v>Redevances d'amortisqsement (apports d'usage)</v>
          </cell>
          <cell r="Q585" t="str">
            <v>Afschrijvingsvergoedingen (gebruiksinbrengen)</v>
          </cell>
          <cell r="R585" t="str">
            <v>962.712.68</v>
          </cell>
        </row>
        <row r="586">
          <cell r="A586" t="str">
            <v>962.712.69</v>
          </cell>
          <cell r="G586" t="str">
            <v>962.712.69</v>
          </cell>
          <cell r="N586" t="str">
            <v>Amortissements</v>
          </cell>
          <cell r="Q586" t="str">
            <v>Afschrijvingen</v>
          </cell>
          <cell r="R586" t="str">
            <v>962.712.69</v>
          </cell>
        </row>
        <row r="587">
          <cell r="A587" t="str">
            <v>962.712.7</v>
          </cell>
          <cell r="F587" t="str">
            <v>962.712.7</v>
          </cell>
          <cell r="M587" t="str">
            <v>Raccordements &amp; compteurs BT</v>
          </cell>
          <cell r="Q587" t="str">
            <v>LS-aansluitingen &amp; -meters</v>
          </cell>
          <cell r="R587" t="str">
            <v>962.712.7</v>
          </cell>
        </row>
        <row r="588">
          <cell r="A588" t="str">
            <v>962.712.70</v>
          </cell>
          <cell r="G588" t="str">
            <v>962.712.70</v>
          </cell>
          <cell r="N588" t="str">
            <v>Branchements</v>
          </cell>
          <cell r="Q588" t="str">
            <v>Aftakkingen</v>
          </cell>
          <cell r="R588" t="str">
            <v>962.712.70</v>
          </cell>
        </row>
        <row r="589">
          <cell r="A589" t="str">
            <v>962.712.71</v>
          </cell>
          <cell r="G589" t="str">
            <v>962.712.71</v>
          </cell>
          <cell r="N589" t="str">
            <v>Groupes de comptage</v>
          </cell>
          <cell r="Q589" t="str">
            <v>Meetgroepen</v>
          </cell>
          <cell r="R589" t="str">
            <v>962.712.71</v>
          </cell>
        </row>
        <row r="590">
          <cell r="A590" t="str">
            <v>962.712.72</v>
          </cell>
          <cell r="G590" t="str">
            <v>962.712.72</v>
          </cell>
          <cell r="N590" t="str">
            <v>Equipement de télégestion</v>
          </cell>
          <cell r="Q590" t="str">
            <v>Uitrustingen voor afstandsverwerking</v>
          </cell>
          <cell r="R590" t="str">
            <v>962.712.72</v>
          </cell>
        </row>
        <row r="591">
          <cell r="A591" t="str">
            <v>962.712.75</v>
          </cell>
          <cell r="G591" t="str">
            <v>962.712.75</v>
          </cell>
          <cell r="N591" t="str">
            <v>Coûts des changements de tension</v>
          </cell>
          <cell r="Q591" t="str">
            <v>Kosten voor het wijzigen van de spanning</v>
          </cell>
          <cell r="R591" t="str">
            <v>962.712.75</v>
          </cell>
        </row>
        <row r="592">
          <cell r="A592" t="str">
            <v>962.712.76</v>
          </cell>
          <cell r="G592" t="str">
            <v>962.712.76</v>
          </cell>
          <cell r="N592" t="str">
            <v>Dégâts aux installations</v>
          </cell>
          <cell r="Q592" t="str">
            <v>Schade aan de installaties</v>
          </cell>
          <cell r="R592" t="str">
            <v>962.712.76</v>
          </cell>
        </row>
        <row r="593">
          <cell r="A593" t="str">
            <v>962.712.77</v>
          </cell>
          <cell r="G593" t="str">
            <v>962.712.77</v>
          </cell>
          <cell r="N593" t="str">
            <v>Démontage d'installations</v>
          </cell>
          <cell r="Q593" t="str">
            <v>Demontage van de installaties</v>
          </cell>
          <cell r="R593" t="str">
            <v>962.712.77</v>
          </cell>
        </row>
        <row r="594">
          <cell r="A594" t="str">
            <v>962.712.78</v>
          </cell>
          <cell r="G594" t="str">
            <v>962.712.78</v>
          </cell>
          <cell r="N594" t="str">
            <v>Redevances d'amortissement (apports d'usage)</v>
          </cell>
          <cell r="Q594" t="str">
            <v>Afschrijvingsvergoedingen (gebruiksinbrengen)</v>
          </cell>
          <cell r="R594" t="str">
            <v>962.712.78</v>
          </cell>
        </row>
        <row r="595">
          <cell r="A595" t="str">
            <v>962.712.79</v>
          </cell>
          <cell r="G595" t="str">
            <v>962.712.79</v>
          </cell>
          <cell r="N595" t="str">
            <v>Amortissements</v>
          </cell>
          <cell r="Q595" t="str">
            <v>Afschrijvingen</v>
          </cell>
          <cell r="R595" t="str">
            <v>962.712.79</v>
          </cell>
        </row>
        <row r="596">
          <cell r="A596" t="str">
            <v>962.712.8</v>
          </cell>
          <cell r="F596" t="str">
            <v>962.712.8</v>
          </cell>
          <cell r="M596" t="str">
            <v>Autres coûts relatifs à l'infrastructure</v>
          </cell>
          <cell r="Q596" t="str">
            <v>Andere kosten in verband met de infrastructuur</v>
          </cell>
          <cell r="R596" t="str">
            <v>962.712.8</v>
          </cell>
        </row>
        <row r="597">
          <cell r="A597" t="str">
            <v>962.712.9</v>
          </cell>
          <cell r="F597" t="str">
            <v>962.712.9</v>
          </cell>
          <cell r="M597" t="str">
            <v>Eclairage Public (Vlaanderen &amp; Wallonie):</v>
          </cell>
          <cell r="Q597" t="str">
            <v>Openbare verlichting (Vlaanderen &amp; Wallonië):</v>
          </cell>
          <cell r="R597" t="str">
            <v>962.712.9</v>
          </cell>
        </row>
        <row r="598">
          <cell r="A598" t="str">
            <v>962.712.90</v>
          </cell>
          <cell r="G598" t="str">
            <v>962.712.90</v>
          </cell>
          <cell r="N598" t="str">
            <v>Entretien de l’éclairage public</v>
          </cell>
          <cell r="Q598" t="str">
            <v>Onderhoud van de openbare verlichting</v>
          </cell>
          <cell r="R598" t="str">
            <v>962.712.90</v>
          </cell>
        </row>
        <row r="599">
          <cell r="A599" t="str">
            <v>962.712.91</v>
          </cell>
          <cell r="G599" t="str">
            <v>962.712.91</v>
          </cell>
          <cell r="N599" t="str">
            <v>Facturation de l'entretien de l’éclairage public</v>
          </cell>
          <cell r="Q599" t="str">
            <v>Facturering van het onderhoud van de openbare verlichting</v>
          </cell>
          <cell r="R599" t="str">
            <v>962.712.91</v>
          </cell>
        </row>
        <row r="600">
          <cell r="A600" t="str">
            <v>962.712.92</v>
          </cell>
          <cell r="G600" t="str">
            <v>962.712.92</v>
          </cell>
          <cell r="N600" t="str">
            <v>Coût de la construction de l’éclairage public</v>
          </cell>
          <cell r="Q600" t="str">
            <v>Kosten voor de aanleg van openbare verlichting</v>
          </cell>
          <cell r="R600" t="str">
            <v>962.712.92</v>
          </cell>
        </row>
        <row r="601">
          <cell r="A601" t="str">
            <v>962.712.93</v>
          </cell>
          <cell r="G601" t="str">
            <v>962.712.93</v>
          </cell>
          <cell r="N601" t="str">
            <v>Facturation de la construction de l’éclairage public</v>
          </cell>
          <cell r="Q601" t="str">
            <v>Facturering van de aanleg van openbare verlichting</v>
          </cell>
          <cell r="R601" t="str">
            <v>962.712.93</v>
          </cell>
        </row>
        <row r="602">
          <cell r="A602" t="str">
            <v>962.713</v>
          </cell>
          <cell r="E602" t="str">
            <v>962.713</v>
          </cell>
          <cell r="L602" t="str">
            <v>Coûts liés aux obligations de service public</v>
          </cell>
          <cell r="Q602" t="str">
            <v>Kosten in verband met openbare-dienstverplichtingen</v>
          </cell>
          <cell r="R602" t="str">
            <v>962.713</v>
          </cell>
        </row>
        <row r="603">
          <cell r="A603" t="str">
            <v>962.713.0</v>
          </cell>
          <cell r="F603" t="str">
            <v>962.713.0</v>
          </cell>
          <cell r="M603" t="str">
            <v>Coûts liés à la clientèle protégée</v>
          </cell>
          <cell r="Q603" t="str">
            <v>Kosten in verband met de beschermde klanten</v>
          </cell>
          <cell r="R603" t="str">
            <v>962.713.0</v>
          </cell>
        </row>
        <row r="604">
          <cell r="A604" t="str">
            <v>962.713.00</v>
          </cell>
          <cell r="G604" t="str">
            <v>962.713.00</v>
          </cell>
          <cell r="N604" t="str">
            <v>Entretien, gestion et amortissements des compteurs à budget</v>
          </cell>
          <cell r="Q604" t="str">
            <v>Onderhoud, beheer en afschrijvingen van de budgetmeters</v>
          </cell>
          <cell r="R604" t="str">
            <v>962.713.00</v>
          </cell>
        </row>
        <row r="605">
          <cell r="A605" t="str">
            <v>962.713.01</v>
          </cell>
          <cell r="G605" t="str">
            <v>962.713.01</v>
          </cell>
          <cell r="N605" t="str">
            <v>Placement de limiteurs de puissance</v>
          </cell>
          <cell r="Q605" t="str">
            <v>Plaatsen van vermogenbegrenzers</v>
          </cell>
          <cell r="R605" t="str">
            <v>962.713.01</v>
          </cell>
        </row>
        <row r="606">
          <cell r="A606" t="str">
            <v>962.713.02</v>
          </cell>
          <cell r="G606" t="str">
            <v>962.713.02</v>
          </cell>
          <cell r="N606" t="str">
            <v>Fourniture d’électricité à la clientèle protégée</v>
          </cell>
          <cell r="Q606" t="str">
            <v>Levering van elektriciteit aan de beschermde klanten</v>
          </cell>
          <cell r="R606" t="str">
            <v>962.713.02</v>
          </cell>
        </row>
        <row r="607">
          <cell r="A607" t="str">
            <v>962.713.03</v>
          </cell>
          <cell r="G607" t="str">
            <v>962.713.03</v>
          </cell>
          <cell r="N607" t="str">
            <v>Fourniture d’électricité à un tarif social spécifique</v>
          </cell>
          <cell r="Q607" t="str">
            <v>Levering van elektriciteit aan een specifiek sociaal tarief</v>
          </cell>
          <cell r="R607" t="str">
            <v>962.713.03</v>
          </cell>
        </row>
        <row r="608">
          <cell r="A608" t="str">
            <v>962.713.09</v>
          </cell>
          <cell r="G608" t="str">
            <v>962.713.09</v>
          </cell>
          <cell r="N608" t="str">
            <v>Réductions de valeur et moins values sur réalisation de créances commerciales - clientèle protégée</v>
          </cell>
          <cell r="Q608" t="str">
            <v>Waardeverminderingen en minderwaarden op de realisatie van handelsvorderingen - beschermde klanten</v>
          </cell>
          <cell r="R608" t="str">
            <v>962.713.09</v>
          </cell>
        </row>
        <row r="609">
          <cell r="A609" t="str">
            <v>962.713.1</v>
          </cell>
          <cell r="F609" t="str">
            <v>962.713.1</v>
          </cell>
          <cell r="M609" t="str">
            <v>Actions URE</v>
          </cell>
          <cell r="Q609" t="str">
            <v>REG-acties</v>
          </cell>
          <cell r="R609" t="str">
            <v>962.713.1</v>
          </cell>
        </row>
        <row r="610">
          <cell r="A610" t="str">
            <v>962.713.2</v>
          </cell>
          <cell r="F610" t="str">
            <v>962.713.2</v>
          </cell>
          <cell r="M610" t="str">
            <v>Eclairage Public (Centre)</v>
          </cell>
          <cell r="Q610" t="str">
            <v>Openbare Verlichting (Centrum)</v>
          </cell>
          <cell r="R610" t="str">
            <v>962.713.2</v>
          </cell>
        </row>
        <row r="611">
          <cell r="A611" t="str">
            <v>962.713.20</v>
          </cell>
          <cell r="G611" t="str">
            <v>962.713.20</v>
          </cell>
          <cell r="N611" t="str">
            <v>Entretien de l’éclairage public</v>
          </cell>
          <cell r="Q611" t="str">
            <v>Onderhoud van de openbare verlichting</v>
          </cell>
          <cell r="R611" t="str">
            <v>962.713.20</v>
          </cell>
        </row>
        <row r="612">
          <cell r="A612" t="str">
            <v>962.713.21</v>
          </cell>
          <cell r="G612" t="str">
            <v>962.713.21</v>
          </cell>
          <cell r="N612" t="str">
            <v>Facturation de l'entretien de l’éclairage public</v>
          </cell>
          <cell r="Q612" t="str">
            <v>Facturering van het onderhoud van de openbare verlichting</v>
          </cell>
          <cell r="R612" t="str">
            <v>962.713.21</v>
          </cell>
        </row>
        <row r="613">
          <cell r="A613" t="str">
            <v>962.713.22</v>
          </cell>
          <cell r="G613" t="str">
            <v>962.713.22</v>
          </cell>
          <cell r="N613" t="str">
            <v>Fourniture d'énergie pour l'éclairage public (Centre)</v>
          </cell>
          <cell r="Q613" t="str">
            <v>Levering van energie voor de openbare verlichting (Centrum)</v>
          </cell>
          <cell r="R613" t="str">
            <v>962.713.22</v>
          </cell>
        </row>
        <row r="614">
          <cell r="A614" t="str">
            <v>962.713.23</v>
          </cell>
          <cell r="G614" t="str">
            <v>962.713.23</v>
          </cell>
          <cell r="N614" t="str">
            <v>Facturation de la fourniture d'énergie pour l'éclairage public (Centre)</v>
          </cell>
          <cell r="Q614" t="str">
            <v>Facturering van de levering van energie voor de openbare verlichting (Centrum)</v>
          </cell>
          <cell r="R614" t="str">
            <v>962.713.23</v>
          </cell>
        </row>
        <row r="615">
          <cell r="A615" t="str">
            <v>962.713.24</v>
          </cell>
          <cell r="G615" t="str">
            <v>962.713.24</v>
          </cell>
          <cell r="N615" t="str">
            <v>Coût de la construction de l’éclairage public</v>
          </cell>
          <cell r="Q615" t="str">
            <v>Kosten voor de aanleg van openbare verlichting</v>
          </cell>
          <cell r="R615" t="str">
            <v>962.713.24</v>
          </cell>
        </row>
        <row r="616">
          <cell r="A616" t="str">
            <v>962.713.25</v>
          </cell>
          <cell r="G616" t="str">
            <v>962.713.25</v>
          </cell>
          <cell r="N616" t="str">
            <v>Facturation de la construction de l’éclairage public</v>
          </cell>
          <cell r="Q616" t="str">
            <v>Facturering van de aanleg van openbare verlichting</v>
          </cell>
          <cell r="R616" t="str">
            <v>962.713.25</v>
          </cell>
        </row>
        <row r="617">
          <cell r="A617" t="str">
            <v>962.713.3</v>
          </cell>
          <cell r="F617" t="str">
            <v>962.713.3</v>
          </cell>
          <cell r="M617" t="str">
            <v>Déplacements d’installations imposés par les pouvoirs publics</v>
          </cell>
          <cell r="Q617" t="str">
            <v>Door de overheid opgelegde verplaatsingen van installaties</v>
          </cell>
          <cell r="R617" t="str">
            <v>962.713.3</v>
          </cell>
        </row>
        <row r="618">
          <cell r="A618" t="str">
            <v>962.713.4</v>
          </cell>
          <cell r="F618" t="str">
            <v>962.713.4</v>
          </cell>
          <cell r="M618" t="str">
            <v>Service « Ombudsman » et action d’information</v>
          </cell>
          <cell r="Q618" t="str">
            <v>Dienst Ombudsman en informatie-activiteit</v>
          </cell>
          <cell r="R618" t="str">
            <v>962.713.4</v>
          </cell>
        </row>
        <row r="619">
          <cell r="A619" t="str">
            <v>962.713.5</v>
          </cell>
          <cell r="F619" t="str">
            <v>962.713.5</v>
          </cell>
          <cell r="M619" t="str">
            <v>Fourniture gratuite d'énergie verte</v>
          </cell>
          <cell r="Q619" t="str">
            <v>Gratis levering van groene energie</v>
          </cell>
          <cell r="R619" t="str">
            <v>962.713.5</v>
          </cell>
        </row>
        <row r="620">
          <cell r="A620" t="str">
            <v>962.713.7</v>
          </cell>
          <cell r="F620" t="str">
            <v>962.713.7</v>
          </cell>
          <cell r="M620" t="str">
            <v>Autres prestations imposées par les pouvoirs publics</v>
          </cell>
          <cell r="Q620" t="str">
            <v>Andere prestaties opgelegd door de overheid</v>
          </cell>
          <cell r="R620" t="str">
            <v>962.713.7</v>
          </cell>
        </row>
        <row r="621">
          <cell r="A621" t="str">
            <v>962.713.8</v>
          </cell>
          <cell r="F621" t="str">
            <v>962.713.8</v>
          </cell>
          <cell r="M621" t="str">
            <v>Autres obligations de service public</v>
          </cell>
          <cell r="Q621" t="str">
            <v>Andere openbare-dienstverplichtingen</v>
          </cell>
          <cell r="R621" t="str">
            <v>962.713.8</v>
          </cell>
        </row>
        <row r="622">
          <cell r="A622" t="str">
            <v>962.713.9</v>
          </cell>
          <cell r="F622" t="str">
            <v>962.713.9</v>
          </cell>
          <cell r="M622" t="str">
            <v>Financement des missions de service public confiées aux GRD (crédit)</v>
          </cell>
          <cell r="Q622" t="str">
            <v>Financiering van de openbare-dienstopdracht toevertrouwd aan de DNB (credit)</v>
          </cell>
          <cell r="R622" t="str">
            <v>962.713.9</v>
          </cell>
        </row>
        <row r="623">
          <cell r="A623" t="str">
            <v>962.714</v>
          </cell>
          <cell r="E623" t="str">
            <v>962.714</v>
          </cell>
          <cell r="L623" t="str">
            <v>Coûts de la gestion du réseau de distribution:</v>
          </cell>
          <cell r="Q623" t="str">
            <v>Beheerskosten van het distributienet:</v>
          </cell>
          <cell r="R623" t="str">
            <v>962.714</v>
          </cell>
        </row>
        <row r="624">
          <cell r="A624" t="str">
            <v>962.714.0</v>
          </cell>
          <cell r="F624" t="str">
            <v>962.714.0</v>
          </cell>
          <cell r="M624" t="str">
            <v>Gestion commerciale des contrats d'accès</v>
          </cell>
          <cell r="Q624" t="str">
            <v>Commercieel beheer van de toegangscontracten</v>
          </cell>
          <cell r="R624" t="str">
            <v>962.714.0</v>
          </cell>
        </row>
        <row r="625">
          <cell r="A625" t="str">
            <v>962.714.1</v>
          </cell>
          <cell r="F625" t="str">
            <v>962.714.1</v>
          </cell>
          <cell r="M625" t="str">
            <v>Programmation des échanges d'énergie</v>
          </cell>
          <cell r="Q625" t="str">
            <v>Programmering van de energie-uitwisselingen</v>
          </cell>
          <cell r="R625" t="str">
            <v>962.714.1</v>
          </cell>
        </row>
        <row r="626">
          <cell r="A626" t="str">
            <v>962.714.2</v>
          </cell>
          <cell r="F626" t="str">
            <v>962.714.2</v>
          </cell>
          <cell r="M626" t="str">
            <v>Gestion du réseau de distribution et suivi des échanges d'énergie</v>
          </cell>
          <cell r="Q626" t="str">
            <v>Beheer van het distributienet en opvolging van de energie-uitwisselingen</v>
          </cell>
          <cell r="R626" t="str">
            <v>962.714.2</v>
          </cell>
        </row>
        <row r="627">
          <cell r="A627" t="str">
            <v>962.714.20</v>
          </cell>
          <cell r="G627" t="str">
            <v>962.714.20</v>
          </cell>
          <cell r="N627" t="str">
            <v>Coûts d’exploitation de la gestion du système</v>
          </cell>
          <cell r="Q627" t="str">
            <v>Exploitatiekosten voor het systeembeheer</v>
          </cell>
          <cell r="R627" t="str">
            <v>962.714.20</v>
          </cell>
        </row>
        <row r="628">
          <cell r="A628" t="str">
            <v>962.714.21</v>
          </cell>
          <cell r="G628" t="str">
            <v>962.714.21</v>
          </cell>
          <cell r="N628" t="str">
            <v>Amortissement des actifs liés à la gestion du système</v>
          </cell>
          <cell r="Q628" t="str">
            <v>Afschrijvingen van activa in verband met het systeembeheer</v>
          </cell>
          <cell r="R628" t="str">
            <v>962.714.21</v>
          </cell>
        </row>
        <row r="629">
          <cell r="A629" t="str">
            <v>962.714.22</v>
          </cell>
          <cell r="G629" t="str">
            <v>962.714.22</v>
          </cell>
          <cell r="N629" t="str">
            <v>Coûts de financement des actifs liés à la gestion du système</v>
          </cell>
          <cell r="Q629" t="str">
            <v>Kosten voor de financiering van de activa in verband met het systeembeheer</v>
          </cell>
          <cell r="R629" t="str">
            <v>962.714.22</v>
          </cell>
        </row>
        <row r="630">
          <cell r="A630" t="str">
            <v>962.714.3</v>
          </cell>
          <cell r="F630" t="str">
            <v>962.714.3</v>
          </cell>
          <cell r="M630" t="str">
            <v>Contrôle de la qualité de l'approvisionnement et de la stabilité du réseau</v>
          </cell>
          <cell r="Q630" t="str">
            <v>Controle op de kwaliteit van de bevoorrading en op de stabiliteit van het net</v>
          </cell>
          <cell r="R630" t="str">
            <v>962.714.3</v>
          </cell>
        </row>
        <row r="631">
          <cell r="A631" t="str">
            <v>962.715</v>
          </cell>
          <cell r="E631" t="str">
            <v>962.715</v>
          </cell>
          <cell r="L631" t="str">
            <v>Coût de l'acquisition et du traitement des informations de mesure et de comptage</v>
          </cell>
          <cell r="Q631" t="str">
            <v>Kosten voor het verzamelen en verwerken van de meet- en telgegevens</v>
          </cell>
          <cell r="R631" t="str">
            <v>962.715</v>
          </cell>
        </row>
        <row r="632">
          <cell r="A632" t="str">
            <v>962.72</v>
          </cell>
          <cell r="D632" t="str">
            <v>962.72</v>
          </cell>
          <cell r="J632" t="str">
            <v>Coût des services auxiliaires:</v>
          </cell>
          <cell r="Q632" t="str">
            <v>Kosten voor ondersteunende diensten:</v>
          </cell>
          <cell r="R632" t="str">
            <v>962.72</v>
          </cell>
        </row>
        <row r="633">
          <cell r="A633" t="str">
            <v>962.720</v>
          </cell>
          <cell r="E633" t="str">
            <v>962.720</v>
          </cell>
          <cell r="K633" t="str">
            <v>Réglage de la tension et de la puissance réactive</v>
          </cell>
          <cell r="Q633" t="str">
            <v>Regeling van de spanning en van het blindvermogen</v>
          </cell>
          <cell r="R633" t="str">
            <v>962.720</v>
          </cell>
        </row>
        <row r="634">
          <cell r="A634" t="str">
            <v>962.721</v>
          </cell>
          <cell r="E634" t="str">
            <v>962.721</v>
          </cell>
          <cell r="K634" t="str">
            <v>Compensation des pertes sur réseau</v>
          </cell>
          <cell r="Q634" t="str">
            <v>Compensatie van de netverliezen</v>
          </cell>
          <cell r="R634" t="str">
            <v>962.721</v>
          </cell>
        </row>
        <row r="635">
          <cell r="A635" t="str">
            <v>962.722</v>
          </cell>
          <cell r="E635" t="str">
            <v>962.722</v>
          </cell>
          <cell r="K635" t="str">
            <v>Non-respect d'un programme accepté</v>
          </cell>
          <cell r="Q635" t="str">
            <v>Niet-naleving van een aanvaard programma</v>
          </cell>
          <cell r="R635" t="str">
            <v>962.722</v>
          </cell>
        </row>
        <row r="636">
          <cell r="A636" t="str">
            <v>962.73</v>
          </cell>
          <cell r="D636" t="str">
            <v>962.73</v>
          </cell>
          <cell r="J636" t="str">
            <v>Impôts, prélèvements, surcharges, contributions et rétributions:</v>
          </cell>
          <cell r="Q636" t="str">
            <v>Belastingen, heffingen, toeslagen, bijdragen en retributies:</v>
          </cell>
          <cell r="R636" t="str">
            <v>962.73</v>
          </cell>
        </row>
        <row r="637">
          <cell r="A637" t="str">
            <v>962.730</v>
          </cell>
          <cell r="E637" t="str">
            <v>962.730</v>
          </cell>
          <cell r="K637" t="str">
            <v>Financement des obligations de service public:</v>
          </cell>
          <cell r="Q637" t="str">
            <v>Financiering van de openbare-dienstverplichtingen:</v>
          </cell>
          <cell r="R637" t="str">
            <v>962.730</v>
          </cell>
        </row>
        <row r="638">
          <cell r="A638" t="str">
            <v>962.730.0</v>
          </cell>
          <cell r="F638" t="str">
            <v>962.730.0</v>
          </cell>
          <cell r="L638" t="str">
            <v>Mesures de nature sociale</v>
          </cell>
          <cell r="Q638" t="str">
            <v>Maatregelen van sociale aard</v>
          </cell>
          <cell r="R638" t="str">
            <v>962.730.0</v>
          </cell>
        </row>
        <row r="639">
          <cell r="A639" t="str">
            <v>962.730.08</v>
          </cell>
          <cell r="G639" t="str">
            <v>962.730.08</v>
          </cell>
          <cell r="M639" t="str">
            <v>Plan communal pour l’emploi</v>
          </cell>
          <cell r="Q639" t="str">
            <v>Plan Communal pour l'Emploi (in Wallonië)</v>
          </cell>
          <cell r="R639" t="str">
            <v>962.730.08</v>
          </cell>
        </row>
        <row r="640">
          <cell r="A640" t="str">
            <v>962.730.09</v>
          </cell>
          <cell r="G640" t="str">
            <v>962.730.09</v>
          </cell>
          <cell r="M640" t="str">
            <v>Autres mesures sociales</v>
          </cell>
          <cell r="Q640" t="str">
            <v>Andere maatregelen van sociale aard</v>
          </cell>
          <cell r="R640" t="str">
            <v>962.730.09</v>
          </cell>
        </row>
        <row r="641">
          <cell r="A641" t="str">
            <v>962.730.1</v>
          </cell>
          <cell r="F641" t="str">
            <v>962.730.1</v>
          </cell>
          <cell r="L641" t="str">
            <v>Mesures en faveur de l'URE</v>
          </cell>
          <cell r="Q641" t="str">
            <v>Maatregelen ter bevordering van het REG</v>
          </cell>
          <cell r="R641" t="str">
            <v>962.730.1</v>
          </cell>
        </row>
        <row r="642">
          <cell r="A642" t="str">
            <v>962.730.2</v>
          </cell>
          <cell r="F642" t="str">
            <v>962.730.2</v>
          </cell>
          <cell r="L642" t="str">
            <v>Mesures en faveur de l'utilisation de sources d'énergie renouvelables et d'installations de cogénération de qualité</v>
          </cell>
          <cell r="Q642" t="str">
            <v>Maatregelen ter bevordering van het gebruik van hernieuwbare energiebronnen en kwalitatieve warmtekrachtinstallaties</v>
          </cell>
          <cell r="R642" t="str">
            <v>962.730.2</v>
          </cell>
        </row>
        <row r="643">
          <cell r="A643" t="str">
            <v>962.730.3</v>
          </cell>
          <cell r="F643" t="str">
            <v>962.730.3</v>
          </cell>
          <cell r="L643" t="str">
            <v>Financement des obligations de service public facturé par le GRT</v>
          </cell>
          <cell r="Q643" t="str">
            <v>Financiering van de openbare-dienstverplichtingen gefactureerd door de TNB</v>
          </cell>
          <cell r="R643" t="str">
            <v>962.730.3</v>
          </cell>
        </row>
        <row r="644">
          <cell r="A644" t="str">
            <v>962.730.8</v>
          </cell>
          <cell r="F644" t="str">
            <v>962.730.8</v>
          </cell>
          <cell r="L644" t="str">
            <v>Autres mesures</v>
          </cell>
          <cell r="Q644" t="str">
            <v>Andere maatregelen</v>
          </cell>
          <cell r="R644" t="str">
            <v>962.730.8</v>
          </cell>
        </row>
        <row r="645">
          <cell r="A645" t="str">
            <v>962.730.9</v>
          </cell>
          <cell r="F645" t="str">
            <v>962.730.9</v>
          </cell>
          <cell r="L645" t="str">
            <v>Financement des missions de service public confiées aux GRD</v>
          </cell>
          <cell r="Q645" t="str">
            <v>Financiering van de openbare-dienstopdracht toevertrouwd aan de DNB</v>
          </cell>
          <cell r="R645" t="str">
            <v>962.730.9</v>
          </cell>
        </row>
        <row r="646">
          <cell r="A646" t="str">
            <v>962.731</v>
          </cell>
          <cell r="E646" t="str">
            <v>962.731</v>
          </cell>
          <cell r="K646" t="str">
            <v>Surcharges en vue de la couverture des frais de fonctionnement de l'instance de régulation</v>
          </cell>
          <cell r="Q646" t="str">
            <v>Toeslagen ter dekking van de werkingskosten van de reguleringsinstantie</v>
          </cell>
          <cell r="R646" t="str">
            <v>962.731</v>
          </cell>
        </row>
        <row r="647">
          <cell r="A647" t="str">
            <v>962.732</v>
          </cell>
          <cell r="E647" t="str">
            <v>962.732</v>
          </cell>
          <cell r="K647" t="str">
            <v>Contributions en vue de la couverture des coûts échoués</v>
          </cell>
          <cell r="Q647" t="str">
            <v>Bijdragen ter dekking van verloren kosten</v>
          </cell>
          <cell r="R647" t="str">
            <v>962.732</v>
          </cell>
        </row>
        <row r="648">
          <cell r="A648" t="str">
            <v>962.733</v>
          </cell>
          <cell r="E648" t="str">
            <v>962.733</v>
          </cell>
          <cell r="K648" t="str">
            <v>Charges de pension non capitalisées</v>
          </cell>
          <cell r="Q648" t="str">
            <v>Niet-gekapitaliseerde pensioenlasten</v>
          </cell>
          <cell r="R648" t="str">
            <v>962.733</v>
          </cell>
        </row>
        <row r="649">
          <cell r="A649" t="str">
            <v>962.733.0</v>
          </cell>
          <cell r="F649" t="str">
            <v>962.733.0</v>
          </cell>
          <cell r="L649" t="str">
            <v>Charges de pension non capitalisées-débit</v>
          </cell>
          <cell r="Q649" t="str">
            <v>Niet-gekapitaliseerde pensioenlasten - debet</v>
          </cell>
          <cell r="R649" t="str">
            <v>962.733.0</v>
          </cell>
        </row>
        <row r="650">
          <cell r="A650" t="str">
            <v>962.733.9</v>
          </cell>
          <cell r="F650" t="str">
            <v>962.733.9</v>
          </cell>
          <cell r="L650" t="str">
            <v>Charges de pension non capitalisées-Transfert à l'actif</v>
          </cell>
          <cell r="Q650" t="str">
            <v>Niet-gekapitaliseerde pensioenlasten - Overboeking naar activa</v>
          </cell>
          <cell r="R650" t="str">
            <v>962.733.9</v>
          </cell>
        </row>
        <row r="651">
          <cell r="A651" t="str">
            <v>962.734</v>
          </cell>
          <cell r="E651" t="str">
            <v>962.734</v>
          </cell>
          <cell r="K651" t="str">
            <v>Impôts, prélèvements, surcharges, contributions, et rétributions locaux, provinciaux, régionaux et fédéraux:</v>
          </cell>
          <cell r="Q651" t="str">
            <v>Lokale, provinciale, gewestelijke en federale belastingen, heffingen, toeslagen, bijdragen en retributies:</v>
          </cell>
          <cell r="R651" t="str">
            <v>962.734</v>
          </cell>
        </row>
        <row r="652">
          <cell r="A652" t="str">
            <v>962.734.0</v>
          </cell>
          <cell r="F652" t="str">
            <v>962.734.0</v>
          </cell>
          <cell r="L652" t="str">
            <v>Impôts sur les revenus</v>
          </cell>
          <cell r="Q652" t="str">
            <v>Inkomensbelastingen</v>
          </cell>
          <cell r="R652" t="str">
            <v>962.734.0</v>
          </cell>
        </row>
        <row r="653">
          <cell r="A653" t="str">
            <v>962.734.00</v>
          </cell>
          <cell r="G653" t="str">
            <v>962.734.00</v>
          </cell>
          <cell r="M653" t="str">
            <v>Précomptes mobiliers afférents aux intérêts sur compte courant</v>
          </cell>
          <cell r="Q653" t="str">
            <v>Roerende voorheffing op interesten op rekening-courant</v>
          </cell>
          <cell r="R653" t="str">
            <v>962.734.00</v>
          </cell>
        </row>
        <row r="654">
          <cell r="A654" t="str">
            <v>962.734.01</v>
          </cell>
          <cell r="G654" t="str">
            <v>962.734.01</v>
          </cell>
          <cell r="M654" t="str">
            <v>Autres précomptes mobiliers</v>
          </cell>
          <cell r="Q654" t="str">
            <v>Andere roerende voorheffingen</v>
          </cell>
          <cell r="R654" t="str">
            <v>962.734.01</v>
          </cell>
        </row>
        <row r="655">
          <cell r="A655" t="str">
            <v>962.734.02</v>
          </cell>
          <cell r="G655" t="str">
            <v>962.734.02</v>
          </cell>
          <cell r="M655" t="str">
            <v>Impôt des personnes morales: cotisation de l'année (charge fiscale estimée)</v>
          </cell>
          <cell r="Q655" t="str">
            <v>Rechtspersonenbelasting: bijdrage van het jaar (geraamde fiscale lasten)</v>
          </cell>
          <cell r="R655" t="str">
            <v>962.734.02</v>
          </cell>
        </row>
        <row r="656">
          <cell r="A656" t="str">
            <v>962.734.03</v>
          </cell>
          <cell r="G656" t="str">
            <v>962.734.03</v>
          </cell>
          <cell r="M656" t="str">
            <v>Impôt des personnes morales: rectification des années antérieures (estimation)</v>
          </cell>
          <cell r="Q656" t="str">
            <v>Rechtspersonenbelasting: rectificatie van voorgaande jaren (raming)</v>
          </cell>
          <cell r="R656" t="str">
            <v>962.734.03</v>
          </cell>
        </row>
        <row r="657">
          <cell r="A657" t="str">
            <v>962.734.04</v>
          </cell>
          <cell r="G657" t="str">
            <v>962.734.04</v>
          </cell>
          <cell r="M657" t="str">
            <v>Impôt des personnes morales: impôt afférent aux exercices antérieurs</v>
          </cell>
          <cell r="Q657" t="str">
            <v>Rechtspersonenbelasting: belasting over voorgaande boekjaren</v>
          </cell>
          <cell r="R657" t="str">
            <v>962.734.04</v>
          </cell>
        </row>
        <row r="658">
          <cell r="A658" t="str">
            <v>962.734.1</v>
          </cell>
          <cell r="F658" t="str">
            <v>962.734.1</v>
          </cell>
          <cell r="L658" t="str">
            <v>Impôts, prélèvements, surcharges, contributions, et rétributions locaux, provinciaux, régionaux et fédéraux restants</v>
          </cell>
          <cell r="Q658" t="str">
            <v>Overige lokale, provinciale, gewestelijke en federale belastingen, heffingen, toeslagen, bijdragen en retributies</v>
          </cell>
          <cell r="R658" t="str">
            <v>962.734.1</v>
          </cell>
        </row>
        <row r="659">
          <cell r="A659" t="str">
            <v>962.734.10</v>
          </cell>
          <cell r="G659" t="str">
            <v>962.734.10</v>
          </cell>
          <cell r="M659" t="str">
            <v>Redevance pour occupation du domaine public</v>
          </cell>
          <cell r="Q659" t="str">
            <v>Vergoeding voor het innemen van het openbaar domein</v>
          </cell>
          <cell r="R659" t="str">
            <v>962.734.10</v>
          </cell>
        </row>
        <row r="660">
          <cell r="A660" t="str">
            <v>962.734.19</v>
          </cell>
          <cell r="G660" t="str">
            <v>962.734.19</v>
          </cell>
          <cell r="M660" t="str">
            <v>Autres impôts, prélèvements, surcharges, contributions et rétributions restants</v>
          </cell>
          <cell r="Q660" t="str">
            <v>Andere belastingen, heffingen, toeslagen, bijdragen en retributies</v>
          </cell>
          <cell r="R660" t="str">
            <v>962.734.19</v>
          </cell>
        </row>
        <row r="661">
          <cell r="A661" t="str">
            <v>962.75</v>
          </cell>
          <cell r="D661" t="str">
            <v>962.75</v>
          </cell>
          <cell r="K661" t="str">
            <v>Répartition de l'utilisation du réseau de distribution</v>
          </cell>
          <cell r="Q661" t="str">
            <v>Verdeling van het gebruik van het distributienet</v>
          </cell>
          <cell r="R661" t="str">
            <v>962.75</v>
          </cell>
        </row>
        <row r="662">
          <cell r="A662" t="str">
            <v>962.750</v>
          </cell>
          <cell r="E662" t="str">
            <v>962.750</v>
          </cell>
          <cell r="L662" t="str">
            <v>Coûts de dossier</v>
          </cell>
          <cell r="Q662" t="str">
            <v>Dossierkosten</v>
          </cell>
          <cell r="R662" t="str">
            <v>962.750</v>
          </cell>
        </row>
        <row r="663">
          <cell r="A663" t="str">
            <v>962.750.0</v>
          </cell>
          <cell r="F663" t="str">
            <v>962.750.0</v>
          </cell>
          <cell r="M663" t="str">
            <v>Frais des services techniques</v>
          </cell>
          <cell r="Q663" t="str">
            <v>Kosten voor technische diensten</v>
          </cell>
          <cell r="R663" t="str">
            <v>962.750.0</v>
          </cell>
        </row>
        <row r="664">
          <cell r="A664" t="str">
            <v>962.750.1</v>
          </cell>
          <cell r="F664" t="str">
            <v>962.750.1</v>
          </cell>
          <cell r="M664" t="str">
            <v>Frais des services généraux</v>
          </cell>
          <cell r="Q664" t="str">
            <v>Kosten voor algemene diensten</v>
          </cell>
          <cell r="R664" t="str">
            <v>962.750.1</v>
          </cell>
        </row>
        <row r="665">
          <cell r="A665" t="str">
            <v>962.750.2</v>
          </cell>
          <cell r="F665" t="str">
            <v>962.750.2</v>
          </cell>
          <cell r="M665" t="str">
            <v>Frais de gestion de la clientèle</v>
          </cell>
          <cell r="Q665" t="str">
            <v>Kosten voor klantenbeheer</v>
          </cell>
          <cell r="R665" t="str">
            <v>962.750.2</v>
          </cell>
        </row>
        <row r="666">
          <cell r="A666" t="str">
            <v>962.750.3</v>
          </cell>
          <cell r="F666" t="str">
            <v>962.750.3</v>
          </cell>
          <cell r="M666" t="str">
            <v>Redevances et cotisations diverses</v>
          </cell>
          <cell r="Q666" t="str">
            <v>Diverse vergoedingen en bijdragen</v>
          </cell>
          <cell r="R666" t="str">
            <v>962.750.3</v>
          </cell>
        </row>
        <row r="667">
          <cell r="A667" t="str">
            <v>962.750.4</v>
          </cell>
          <cell r="F667" t="str">
            <v>962.750.4</v>
          </cell>
          <cell r="M667" t="str">
            <v>Résultats financiers</v>
          </cell>
          <cell r="Q667" t="str">
            <v>Financiële resultaten</v>
          </cell>
          <cell r="R667" t="str">
            <v>962.750.4</v>
          </cell>
        </row>
        <row r="668">
          <cell r="A668" t="str">
            <v>962.750.5</v>
          </cell>
          <cell r="F668" t="str">
            <v>962.750.5</v>
          </cell>
          <cell r="M668" t="str">
            <v xml:space="preserve">Coûts des installations hors infrastructure </v>
          </cell>
          <cell r="Q668" t="str">
            <v xml:space="preserve">Kosten voor installaties buiten de infrastructuur </v>
          </cell>
          <cell r="R668" t="str">
            <v>962.750.5</v>
          </cell>
        </row>
        <row r="669">
          <cell r="A669" t="str">
            <v>962.750.6</v>
          </cell>
          <cell r="F669" t="str">
            <v>962.750.6</v>
          </cell>
          <cell r="M669" t="str">
            <v>Résultat des travaux pour compte de tiers</v>
          </cell>
          <cell r="Q669" t="str">
            <v>Resultaat van werkzaamheden voor rekening van derden</v>
          </cell>
          <cell r="R669" t="str">
            <v>962.750.6</v>
          </cell>
        </row>
        <row r="670">
          <cell r="A670" t="str">
            <v>962.750.7</v>
          </cell>
          <cell r="F670" t="str">
            <v>962.750.7</v>
          </cell>
          <cell r="M670" t="str">
            <v>Frais d'assistance</v>
          </cell>
          <cell r="Q670" t="str">
            <v>Bijstandskosten</v>
          </cell>
          <cell r="R670" t="str">
            <v>962.750.7</v>
          </cell>
        </row>
        <row r="671">
          <cell r="A671" t="str">
            <v>962.750.9</v>
          </cell>
          <cell r="F671" t="str">
            <v>962.750.9</v>
          </cell>
          <cell r="M671" t="str">
            <v>Frais transférés</v>
          </cell>
          <cell r="Q671" t="str">
            <v>Overgeboekte kosten</v>
          </cell>
          <cell r="R671" t="str">
            <v>962.750.9</v>
          </cell>
        </row>
        <row r="672">
          <cell r="A672" t="str">
            <v>962.750.90</v>
          </cell>
          <cell r="G672" t="str">
            <v>962.750.90</v>
          </cell>
          <cell r="N672" t="str">
            <v>Frais transférés aux immobilisations</v>
          </cell>
          <cell r="Q672" t="str">
            <v>Kosten overgeboekt naar vaste activa</v>
          </cell>
          <cell r="R672" t="str">
            <v>962.750.90</v>
          </cell>
        </row>
        <row r="673">
          <cell r="A673" t="str">
            <v>962.750.91</v>
          </cell>
          <cell r="G673" t="str">
            <v>962.750.91</v>
          </cell>
          <cell r="N673" t="str">
            <v>Frais transférés aux autres comptes d’exploitation</v>
          </cell>
          <cell r="Q673" t="str">
            <v>Kosten overgeboekt naar andere exploitatierekeningen</v>
          </cell>
          <cell r="R673" t="str">
            <v>962.750.91</v>
          </cell>
        </row>
        <row r="674">
          <cell r="A674" t="str">
            <v>962.751</v>
          </cell>
          <cell r="E674" t="str">
            <v>962.751</v>
          </cell>
          <cell r="L674" t="str">
            <v>Coûts d'utilisation du réseau de transport et des services auxiliaires y afférents</v>
          </cell>
          <cell r="Q674" t="str">
            <v>Kosten voor het gebruik van het transportnet en van de bijbehorende ondersteunende diensten</v>
          </cell>
          <cell r="R674" t="str">
            <v>962.751</v>
          </cell>
        </row>
        <row r="675">
          <cell r="A675" t="str">
            <v>962.751.0</v>
          </cell>
          <cell r="F675" t="str">
            <v>962.751.0</v>
          </cell>
          <cell r="M675" t="str">
            <v>Tarif de base</v>
          </cell>
          <cell r="Q675" t="str">
            <v>Basistarief</v>
          </cell>
          <cell r="R675" t="str">
            <v>962.751.0</v>
          </cell>
        </row>
        <row r="676">
          <cell r="A676" t="str">
            <v>962.751.1</v>
          </cell>
          <cell r="F676" t="str">
            <v>962.751.1</v>
          </cell>
          <cell r="M676" t="str">
            <v>Services système</v>
          </cell>
          <cell r="Q676" t="str">
            <v xml:space="preserve">Systeemdiensten </v>
          </cell>
          <cell r="R676" t="str">
            <v>962.751.1</v>
          </cell>
        </row>
        <row r="677">
          <cell r="A677" t="str">
            <v>962.751.2</v>
          </cell>
          <cell r="F677" t="str">
            <v>962.751.2</v>
          </cell>
          <cell r="M677" t="str">
            <v>Pertes sur réseau</v>
          </cell>
          <cell r="Q677" t="str">
            <v>Netverliezen</v>
          </cell>
          <cell r="R677" t="str">
            <v>962.751.2</v>
          </cell>
        </row>
        <row r="678">
          <cell r="A678" t="str">
            <v>962.752</v>
          </cell>
          <cell r="E678" t="str">
            <v>962.752</v>
          </cell>
          <cell r="L678" t="str">
            <v>Répartition des coûts d'étude, de construction et d'entretien de l'infrastructure</v>
          </cell>
          <cell r="Q678" t="str">
            <v>Verdeling van de kosten voor de studie, de aanleg en het onderhoud van de infrastructuur</v>
          </cell>
          <cell r="R678" t="str">
            <v>962.752</v>
          </cell>
        </row>
        <row r="679">
          <cell r="A679" t="str">
            <v>962.752.0</v>
          </cell>
          <cell r="F679" t="str">
            <v>962.752.0</v>
          </cell>
          <cell r="M679" t="str">
            <v>Etudes</v>
          </cell>
          <cell r="Q679" t="str">
            <v>Studies</v>
          </cell>
          <cell r="R679" t="str">
            <v>962.752.0</v>
          </cell>
        </row>
        <row r="680">
          <cell r="A680" t="str">
            <v>962.752.2</v>
          </cell>
          <cell r="F680" t="str">
            <v>962.752.2</v>
          </cell>
          <cell r="M680" t="str">
            <v>Sous-stations de transformation</v>
          </cell>
          <cell r="Q680" t="str">
            <v>Onderstations voor transformatie</v>
          </cell>
          <cell r="R680" t="str">
            <v>962.752.2</v>
          </cell>
        </row>
        <row r="681">
          <cell r="A681" t="str">
            <v>962.752.20</v>
          </cell>
          <cell r="G681" t="str">
            <v>962.752.20</v>
          </cell>
          <cell r="N681" t="str">
            <v>Terrains</v>
          </cell>
          <cell r="Q681" t="str">
            <v>Terreinen</v>
          </cell>
          <cell r="R681" t="str">
            <v>962.752.20</v>
          </cell>
        </row>
        <row r="682">
          <cell r="A682" t="str">
            <v>962.752.21</v>
          </cell>
          <cell r="G682" t="str">
            <v>962.752.21</v>
          </cell>
          <cell r="N682" t="str">
            <v>Batiments</v>
          </cell>
          <cell r="Q682" t="str">
            <v>Gebouwen</v>
          </cell>
          <cell r="R682" t="str">
            <v>962.752.21</v>
          </cell>
        </row>
        <row r="683">
          <cell r="A683" t="str">
            <v>962.752.22</v>
          </cell>
          <cell r="G683" t="str">
            <v>962.752.22</v>
          </cell>
          <cell r="N683" t="str">
            <v>Equipement</v>
          </cell>
          <cell r="Q683" t="str">
            <v>Uitrustingen</v>
          </cell>
          <cell r="R683" t="str">
            <v>962.752.22</v>
          </cell>
        </row>
        <row r="684">
          <cell r="A684" t="str">
            <v>962.752.23</v>
          </cell>
          <cell r="G684" t="str">
            <v>962.752.23</v>
          </cell>
          <cell r="N684" t="str">
            <v>TCC</v>
          </cell>
          <cell r="Q684" t="str">
            <v>TCC</v>
          </cell>
          <cell r="R684" t="str">
            <v>962.752.23</v>
          </cell>
        </row>
        <row r="685">
          <cell r="A685" t="str">
            <v>962.752.24</v>
          </cell>
          <cell r="G685" t="str">
            <v>962.752.24</v>
          </cell>
          <cell r="N685" t="str">
            <v>Equipement de télégestion</v>
          </cell>
          <cell r="Q685" t="str">
            <v>Uitrustingen voor afstandsverwerking</v>
          </cell>
          <cell r="R685" t="str">
            <v>962.752.24</v>
          </cell>
        </row>
        <row r="686">
          <cell r="A686" t="str">
            <v>962.752.25</v>
          </cell>
          <cell r="G686" t="str">
            <v>962.752.25</v>
          </cell>
          <cell r="N686" t="str">
            <v>Comptage</v>
          </cell>
          <cell r="Q686" t="str">
            <v>Meting</v>
          </cell>
          <cell r="R686" t="str">
            <v>962.752.25</v>
          </cell>
        </row>
        <row r="687">
          <cell r="A687" t="str">
            <v>962.752.26</v>
          </cell>
          <cell r="G687" t="str">
            <v>962.752.26</v>
          </cell>
          <cell r="N687" t="str">
            <v>Dégâts aux installations</v>
          </cell>
          <cell r="Q687" t="str">
            <v>Schade aan de installaties</v>
          </cell>
          <cell r="R687" t="str">
            <v>962.752.26</v>
          </cell>
        </row>
        <row r="688">
          <cell r="A688" t="str">
            <v>962.752.27</v>
          </cell>
          <cell r="G688" t="str">
            <v>962.752.27</v>
          </cell>
          <cell r="N688" t="str">
            <v>Démontage d'installations</v>
          </cell>
          <cell r="Q688" t="str">
            <v>Demontage van de installaties</v>
          </cell>
          <cell r="R688" t="str">
            <v>962.752.27</v>
          </cell>
        </row>
        <row r="689">
          <cell r="A689" t="str">
            <v>962.752.28</v>
          </cell>
          <cell r="G689" t="str">
            <v>962.752.28</v>
          </cell>
          <cell r="N689" t="str">
            <v>Redevances d'amortissement (apports d'usage)</v>
          </cell>
          <cell r="Q689" t="str">
            <v>Afschrijvingsvergoedingen (gebruiksinbrengen)</v>
          </cell>
          <cell r="R689" t="str">
            <v>962.752.28</v>
          </cell>
        </row>
        <row r="690">
          <cell r="A690" t="str">
            <v>962.752.29</v>
          </cell>
          <cell r="G690" t="str">
            <v>962.752.29</v>
          </cell>
          <cell r="N690" t="str">
            <v>Amortissements</v>
          </cell>
          <cell r="Q690" t="str">
            <v>Afschrijvingen</v>
          </cell>
          <cell r="R690" t="str">
            <v>962.752.29</v>
          </cell>
        </row>
        <row r="691">
          <cell r="A691" t="str">
            <v>962.752.3</v>
          </cell>
          <cell r="F691" t="str">
            <v>962.752.3</v>
          </cell>
          <cell r="M691" t="str">
            <v>Réseau MT</v>
          </cell>
          <cell r="Q691" t="str">
            <v>MS-net</v>
          </cell>
          <cell r="R691" t="str">
            <v>962.752.3</v>
          </cell>
        </row>
        <row r="692">
          <cell r="A692" t="str">
            <v>962.752.30</v>
          </cell>
          <cell r="G692" t="str">
            <v>962.752.30</v>
          </cell>
          <cell r="N692" t="str">
            <v>Aérien</v>
          </cell>
          <cell r="Q692" t="str">
            <v>Luchtlijnen</v>
          </cell>
          <cell r="R692" t="str">
            <v>962.752.30</v>
          </cell>
        </row>
        <row r="693">
          <cell r="A693" t="str">
            <v>962.752.31</v>
          </cell>
          <cell r="G693" t="str">
            <v>962.752.31</v>
          </cell>
          <cell r="N693" t="str">
            <v>Souterrain</v>
          </cell>
          <cell r="Q693" t="str">
            <v>Ondergrondse leidingen</v>
          </cell>
          <cell r="R693" t="str">
            <v>962.752.31</v>
          </cell>
        </row>
        <row r="694">
          <cell r="A694" t="str">
            <v>962.752.32</v>
          </cell>
          <cell r="G694" t="str">
            <v>962.752.32</v>
          </cell>
          <cell r="N694" t="str">
            <v>Signalisat. &amp; Commande</v>
          </cell>
          <cell r="Q694" t="str">
            <v>Signalisatie &amp; Bediening</v>
          </cell>
          <cell r="R694" t="str">
            <v>962.752.32</v>
          </cell>
        </row>
        <row r="695">
          <cell r="A695" t="str">
            <v>962.752.33</v>
          </cell>
          <cell r="G695" t="str">
            <v>962.752.33</v>
          </cell>
          <cell r="N695" t="str">
            <v>Protection cathodique</v>
          </cell>
          <cell r="Q695" t="str">
            <v>Kathodische bescherming</v>
          </cell>
          <cell r="R695" t="str">
            <v>962.752.33</v>
          </cell>
        </row>
        <row r="696">
          <cell r="A696" t="str">
            <v>962.752.34</v>
          </cell>
          <cell r="G696" t="str">
            <v>962.752.34</v>
          </cell>
          <cell r="N696" t="str">
            <v>Comptage d'échange</v>
          </cell>
          <cell r="Q696" t="str">
            <v>Meting van uitwisselingen</v>
          </cell>
          <cell r="R696" t="str">
            <v>962.752.34</v>
          </cell>
        </row>
        <row r="697">
          <cell r="A697" t="str">
            <v>962.752.36</v>
          </cell>
          <cell r="G697" t="str">
            <v>962.752.36</v>
          </cell>
          <cell r="N697" t="str">
            <v>Dégâts aux installations</v>
          </cell>
          <cell r="Q697" t="str">
            <v>Schade aan de installaties</v>
          </cell>
          <cell r="R697" t="str">
            <v>962.752.36</v>
          </cell>
        </row>
        <row r="698">
          <cell r="A698" t="str">
            <v>962.752.37</v>
          </cell>
          <cell r="G698" t="str">
            <v>962.752.37</v>
          </cell>
          <cell r="N698" t="str">
            <v>Démontage d'installations</v>
          </cell>
          <cell r="Q698" t="str">
            <v>Demontage van de installaties</v>
          </cell>
          <cell r="R698" t="str">
            <v>962.752.37</v>
          </cell>
        </row>
        <row r="699">
          <cell r="A699" t="str">
            <v>962.752.38</v>
          </cell>
          <cell r="G699" t="str">
            <v>962.752.38</v>
          </cell>
          <cell r="N699" t="str">
            <v>Redevances d'amortissement (apports d'usage)</v>
          </cell>
          <cell r="Q699" t="str">
            <v>Afschrijvingsvergoedingen (gebruiksinbrengen)</v>
          </cell>
          <cell r="R699" t="str">
            <v>962.752.38</v>
          </cell>
        </row>
        <row r="700">
          <cell r="A700" t="str">
            <v>962.752.39</v>
          </cell>
          <cell r="G700" t="str">
            <v>962.752.39</v>
          </cell>
          <cell r="N700" t="str">
            <v>Amortissements</v>
          </cell>
          <cell r="Q700" t="str">
            <v>Afschrijvingen</v>
          </cell>
          <cell r="R700" t="str">
            <v>962.752.39</v>
          </cell>
        </row>
        <row r="701">
          <cell r="A701" t="str">
            <v>962.752.4</v>
          </cell>
          <cell r="F701" t="str">
            <v>962.752.4</v>
          </cell>
          <cell r="M701" t="str">
            <v>Raccordements &amp; compteurs MT</v>
          </cell>
          <cell r="Q701" t="str">
            <v>MS-aansluitingen &amp; -meters</v>
          </cell>
          <cell r="R701" t="str">
            <v>962.752.4</v>
          </cell>
        </row>
        <row r="702">
          <cell r="A702" t="str">
            <v>962.752.40</v>
          </cell>
          <cell r="G702" t="str">
            <v>962.752.40</v>
          </cell>
          <cell r="N702" t="str">
            <v>Branchements</v>
          </cell>
          <cell r="Q702" t="str">
            <v>Aftakkingen</v>
          </cell>
          <cell r="R702" t="str">
            <v>962.752.40</v>
          </cell>
        </row>
        <row r="703">
          <cell r="A703" t="str">
            <v>962.752.41</v>
          </cell>
          <cell r="G703" t="str">
            <v>962.752.41</v>
          </cell>
          <cell r="N703" t="str">
            <v>Comptage électrique</v>
          </cell>
          <cell r="Q703" t="str">
            <v>Elektrische meting</v>
          </cell>
          <cell r="R703" t="str">
            <v>962.752.41</v>
          </cell>
        </row>
        <row r="704">
          <cell r="A704" t="str">
            <v>962.752.42</v>
          </cell>
          <cell r="G704" t="str">
            <v>962.752.42</v>
          </cell>
          <cell r="N704" t="str">
            <v>Equipement de télégestion</v>
          </cell>
          <cell r="Q704" t="str">
            <v>Uitrustingen voor afstandsverwerking</v>
          </cell>
          <cell r="R704" t="str">
            <v>962.752.42</v>
          </cell>
        </row>
        <row r="705">
          <cell r="A705" t="str">
            <v>962.752.46</v>
          </cell>
          <cell r="G705" t="str">
            <v>962.752.46</v>
          </cell>
          <cell r="N705" t="str">
            <v>Dégâts aux installations</v>
          </cell>
          <cell r="Q705" t="str">
            <v>Schade aan de installaties</v>
          </cell>
          <cell r="R705" t="str">
            <v>962.752.46</v>
          </cell>
        </row>
        <row r="706">
          <cell r="A706" t="str">
            <v>962.752.47</v>
          </cell>
          <cell r="G706" t="str">
            <v>962.752.47</v>
          </cell>
          <cell r="N706" t="str">
            <v>Démontage d'installations</v>
          </cell>
          <cell r="Q706" t="str">
            <v>Demontage van de installaties</v>
          </cell>
          <cell r="R706" t="str">
            <v>962.752.47</v>
          </cell>
        </row>
        <row r="707">
          <cell r="A707" t="str">
            <v>962.752.48</v>
          </cell>
          <cell r="G707" t="str">
            <v>962.752.48</v>
          </cell>
          <cell r="N707" t="str">
            <v>Redevances d'amortissement (apports d'usage)</v>
          </cell>
          <cell r="Q707" t="str">
            <v>Afschrijvingsvergoedingen (gebruiksinbrengen)</v>
          </cell>
          <cell r="R707" t="str">
            <v>962.752.48</v>
          </cell>
        </row>
        <row r="708">
          <cell r="A708" t="str">
            <v>962.752.49</v>
          </cell>
          <cell r="G708" t="str">
            <v>962.752.49</v>
          </cell>
          <cell r="N708" t="str">
            <v>Amortissements</v>
          </cell>
          <cell r="Q708" t="str">
            <v>Afschrijvingen</v>
          </cell>
          <cell r="R708" t="str">
            <v>962.752.49</v>
          </cell>
        </row>
        <row r="709">
          <cell r="A709" t="str">
            <v>962.752.5</v>
          </cell>
          <cell r="F709" t="str">
            <v>962.752.5</v>
          </cell>
          <cell r="M709" t="str">
            <v>Cabines de dispersion et de transformation MT/BT</v>
          </cell>
          <cell r="Q709" t="str">
            <v>Dispersiecabines en MS/LS-transformatiecabines</v>
          </cell>
          <cell r="R709" t="str">
            <v>962.752.5</v>
          </cell>
        </row>
        <row r="710">
          <cell r="A710" t="str">
            <v>962.752.50</v>
          </cell>
          <cell r="G710" t="str">
            <v>962.752.50</v>
          </cell>
          <cell r="N710" t="str">
            <v>Terrains</v>
          </cell>
          <cell r="Q710" t="str">
            <v>Terreinen</v>
          </cell>
          <cell r="R710" t="str">
            <v>962.752.50</v>
          </cell>
        </row>
        <row r="711">
          <cell r="A711" t="str">
            <v>962.752.51</v>
          </cell>
          <cell r="G711" t="str">
            <v>962.752.51</v>
          </cell>
          <cell r="N711" t="str">
            <v>Bâtiment</v>
          </cell>
          <cell r="Q711" t="str">
            <v>Gebouwen</v>
          </cell>
          <cell r="R711" t="str">
            <v>962.752.51</v>
          </cell>
        </row>
        <row r="712">
          <cell r="A712" t="str">
            <v>962.752.52</v>
          </cell>
          <cell r="G712" t="str">
            <v>962.752.52</v>
          </cell>
          <cell r="N712" t="str">
            <v>Equipement</v>
          </cell>
          <cell r="Q712" t="str">
            <v>Uitrustingen</v>
          </cell>
          <cell r="R712" t="str">
            <v>962.752.52</v>
          </cell>
        </row>
        <row r="713">
          <cell r="A713" t="str">
            <v>962.752.53</v>
          </cell>
          <cell r="G713" t="str">
            <v>962.752.53</v>
          </cell>
          <cell r="N713" t="str">
            <v>Transformateurs</v>
          </cell>
          <cell r="Q713" t="str">
            <v>Transformatoren</v>
          </cell>
          <cell r="R713" t="str">
            <v>962.752.53</v>
          </cell>
        </row>
        <row r="714">
          <cell r="A714" t="str">
            <v>962.752.54</v>
          </cell>
          <cell r="G714" t="str">
            <v>962.752.54</v>
          </cell>
          <cell r="N714" t="str">
            <v>Equipement de télégestion</v>
          </cell>
          <cell r="Q714" t="str">
            <v>Uitrustingen voor afstandsverwerking</v>
          </cell>
          <cell r="R714" t="str">
            <v>962.752.54</v>
          </cell>
        </row>
        <row r="715">
          <cell r="A715" t="str">
            <v>962.752.55</v>
          </cell>
          <cell r="G715" t="str">
            <v>962.752.55</v>
          </cell>
          <cell r="N715" t="str">
            <v>TCC</v>
          </cell>
          <cell r="Q715" t="str">
            <v>TCC</v>
          </cell>
          <cell r="R715" t="str">
            <v>962.752.55</v>
          </cell>
        </row>
        <row r="716">
          <cell r="A716" t="str">
            <v>962.752.56</v>
          </cell>
          <cell r="G716" t="str">
            <v>962.752.56</v>
          </cell>
          <cell r="N716" t="str">
            <v>Dégâts aux installations</v>
          </cell>
          <cell r="Q716" t="str">
            <v>Schade aan de installaties</v>
          </cell>
          <cell r="R716" t="str">
            <v>962.752.56</v>
          </cell>
        </row>
        <row r="717">
          <cell r="A717" t="str">
            <v>962.752.57</v>
          </cell>
          <cell r="G717" t="str">
            <v>962.752.57</v>
          </cell>
          <cell r="N717" t="str">
            <v>Démontage d'installations</v>
          </cell>
          <cell r="Q717" t="str">
            <v>Demontage van de installaties</v>
          </cell>
          <cell r="R717" t="str">
            <v>962.752.57</v>
          </cell>
        </row>
        <row r="718">
          <cell r="A718" t="str">
            <v>962.752.58</v>
          </cell>
          <cell r="G718" t="str">
            <v>962.752.58</v>
          </cell>
          <cell r="N718" t="str">
            <v>Redevances d'amortissement (apports d'usage)</v>
          </cell>
          <cell r="Q718" t="str">
            <v>Afschrijvingsvergoedingen (gebruiksinbrengen)</v>
          </cell>
          <cell r="R718" t="str">
            <v>962.752.58</v>
          </cell>
        </row>
        <row r="719">
          <cell r="A719" t="str">
            <v>962.752.59</v>
          </cell>
          <cell r="G719" t="str">
            <v>962.752.59</v>
          </cell>
          <cell r="N719" t="str">
            <v>Amortissements</v>
          </cell>
          <cell r="Q719" t="str">
            <v>Afschrijvingen</v>
          </cell>
          <cell r="R719" t="str">
            <v>962.752.59</v>
          </cell>
        </row>
        <row r="720">
          <cell r="A720" t="str">
            <v>962.752.6</v>
          </cell>
          <cell r="F720" t="str">
            <v>962.752.6</v>
          </cell>
          <cell r="M720" t="str">
            <v>Réseau BT</v>
          </cell>
          <cell r="Q720" t="str">
            <v>LS-net</v>
          </cell>
          <cell r="R720" t="str">
            <v>962.752.6</v>
          </cell>
        </row>
        <row r="721">
          <cell r="A721" t="str">
            <v>962.752.60</v>
          </cell>
          <cell r="G721" t="str">
            <v>962.752.60</v>
          </cell>
          <cell r="N721" t="str">
            <v>Aérien</v>
          </cell>
          <cell r="Q721" t="str">
            <v>Luchtlijnen</v>
          </cell>
          <cell r="R721" t="str">
            <v>962.752.60</v>
          </cell>
        </row>
        <row r="722">
          <cell r="A722" t="str">
            <v>962.752.61</v>
          </cell>
          <cell r="G722" t="str">
            <v>962.752.61</v>
          </cell>
          <cell r="N722" t="str">
            <v>Souterrain</v>
          </cell>
          <cell r="Q722" t="str">
            <v>Ondergrondse leidingen</v>
          </cell>
          <cell r="R722" t="str">
            <v>962.752.61</v>
          </cell>
        </row>
        <row r="723">
          <cell r="A723" t="str">
            <v>962.752.66</v>
          </cell>
          <cell r="G723" t="str">
            <v>962.752.66</v>
          </cell>
          <cell r="N723" t="str">
            <v>Dégâts aux installations</v>
          </cell>
          <cell r="Q723" t="str">
            <v>Schade aan de installaties</v>
          </cell>
          <cell r="R723" t="str">
            <v>962.752.66</v>
          </cell>
        </row>
        <row r="724">
          <cell r="A724" t="str">
            <v>962.752.67</v>
          </cell>
          <cell r="G724" t="str">
            <v>962.752.67</v>
          </cell>
          <cell r="N724" t="str">
            <v>Démontage d'installations</v>
          </cell>
          <cell r="Q724" t="str">
            <v>Demontage van de installaties</v>
          </cell>
          <cell r="R724" t="str">
            <v>962.752.67</v>
          </cell>
        </row>
        <row r="725">
          <cell r="A725" t="str">
            <v>962.752.68</v>
          </cell>
          <cell r="G725" t="str">
            <v>962.752.68</v>
          </cell>
          <cell r="N725" t="str">
            <v>Redevances d'amortissement (apports d'usage)</v>
          </cell>
          <cell r="Q725" t="str">
            <v>Afschrijvingsvergoedingen (gebruiksinbrengen)</v>
          </cell>
          <cell r="R725" t="str">
            <v>962.752.68</v>
          </cell>
        </row>
        <row r="726">
          <cell r="A726" t="str">
            <v>962.752.69</v>
          </cell>
          <cell r="G726" t="str">
            <v>962.752.69</v>
          </cell>
          <cell r="N726" t="str">
            <v>Amortissements</v>
          </cell>
          <cell r="Q726" t="str">
            <v>Afschrijvingen</v>
          </cell>
          <cell r="R726" t="str">
            <v>962.752.69</v>
          </cell>
        </row>
        <row r="727">
          <cell r="A727" t="str">
            <v>962.752.7</v>
          </cell>
          <cell r="F727" t="str">
            <v>962.752.7</v>
          </cell>
          <cell r="M727" t="str">
            <v>Raccordements &amp; compteurs BT</v>
          </cell>
          <cell r="Q727" t="str">
            <v>LS-aansluitingen &amp; -meters</v>
          </cell>
          <cell r="R727" t="str">
            <v>962.752.7</v>
          </cell>
        </row>
        <row r="728">
          <cell r="A728" t="str">
            <v>962.752.70</v>
          </cell>
          <cell r="G728" t="str">
            <v>962.752.70</v>
          </cell>
          <cell r="N728" t="str">
            <v>Branchements</v>
          </cell>
          <cell r="Q728" t="str">
            <v>Aftakkingen</v>
          </cell>
          <cell r="R728" t="str">
            <v>962.752.70</v>
          </cell>
        </row>
        <row r="729">
          <cell r="A729" t="str">
            <v>962.752.71</v>
          </cell>
          <cell r="G729" t="str">
            <v>962.752.71</v>
          </cell>
          <cell r="N729" t="str">
            <v>Groupes de comptage</v>
          </cell>
          <cell r="Q729" t="str">
            <v>Meetgroepen</v>
          </cell>
          <cell r="R729" t="str">
            <v>962.752.71</v>
          </cell>
        </row>
        <row r="730">
          <cell r="A730" t="str">
            <v>962.752.72</v>
          </cell>
          <cell r="G730" t="str">
            <v>962.752.72</v>
          </cell>
          <cell r="N730" t="str">
            <v>Equipement de télégestion</v>
          </cell>
          <cell r="Q730" t="str">
            <v>Uitrustingen voor afstandsverwerking</v>
          </cell>
          <cell r="R730" t="str">
            <v>962.752.72</v>
          </cell>
        </row>
        <row r="731">
          <cell r="A731" t="str">
            <v>962.752.75</v>
          </cell>
          <cell r="G731" t="str">
            <v>962.752.75</v>
          </cell>
          <cell r="N731" t="str">
            <v>Coûts des changements de tension</v>
          </cell>
          <cell r="Q731" t="str">
            <v>Kosten voor het wijzigen van de spanning</v>
          </cell>
          <cell r="R731" t="str">
            <v>962.752.75</v>
          </cell>
        </row>
        <row r="732">
          <cell r="A732" t="str">
            <v>962.752.76</v>
          </cell>
          <cell r="G732" t="str">
            <v>962.752.76</v>
          </cell>
          <cell r="N732" t="str">
            <v>Dégâts aux installations</v>
          </cell>
          <cell r="Q732" t="str">
            <v>Schade aan de installaties</v>
          </cell>
          <cell r="R732" t="str">
            <v>962.752.76</v>
          </cell>
        </row>
        <row r="733">
          <cell r="A733" t="str">
            <v>962.752.77</v>
          </cell>
          <cell r="G733" t="str">
            <v>962.752.77</v>
          </cell>
          <cell r="N733" t="str">
            <v>Démontage d'installations</v>
          </cell>
          <cell r="Q733" t="str">
            <v>Demontage van de installaties</v>
          </cell>
          <cell r="R733" t="str">
            <v>962.752.77</v>
          </cell>
        </row>
        <row r="734">
          <cell r="A734" t="str">
            <v>962.752.78</v>
          </cell>
          <cell r="G734" t="str">
            <v>962.752.78</v>
          </cell>
          <cell r="N734" t="str">
            <v>Redevances d'amortissement (apports d'usage)</v>
          </cell>
          <cell r="Q734" t="str">
            <v>Afschrijvingsvergoedingen (gebruiksinbrengen)</v>
          </cell>
          <cell r="R734" t="str">
            <v>962.752.78</v>
          </cell>
        </row>
        <row r="735">
          <cell r="A735" t="str">
            <v>962.752.79</v>
          </cell>
          <cell r="G735" t="str">
            <v>962.752.79</v>
          </cell>
          <cell r="N735" t="str">
            <v>Amortissements</v>
          </cell>
          <cell r="Q735" t="str">
            <v>Afschrijvingen</v>
          </cell>
          <cell r="R735" t="str">
            <v>962.752.79</v>
          </cell>
        </row>
        <row r="736">
          <cell r="A736" t="str">
            <v>962.752.8</v>
          </cell>
          <cell r="F736" t="str">
            <v>962.752.8</v>
          </cell>
          <cell r="M736" t="str">
            <v>Autres coûts relatifs à l'infrastructure</v>
          </cell>
          <cell r="Q736" t="str">
            <v>Andere kosten in verband met de infrastructuur</v>
          </cell>
          <cell r="R736" t="str">
            <v>962.752.8</v>
          </cell>
        </row>
        <row r="737">
          <cell r="A737" t="str">
            <v>962.752.9</v>
          </cell>
          <cell r="F737" t="str">
            <v>962.752.9</v>
          </cell>
          <cell r="M737" t="str">
            <v>Eclairage Public (Vlaanderen &amp; Wallonie):</v>
          </cell>
          <cell r="Q737" t="str">
            <v>Openbare verlichting (Vlaanderen &amp; Wallonië):</v>
          </cell>
          <cell r="R737" t="str">
            <v>962.752.9</v>
          </cell>
        </row>
        <row r="738">
          <cell r="A738" t="str">
            <v>962.752.90</v>
          </cell>
          <cell r="G738" t="str">
            <v>962.752.90</v>
          </cell>
          <cell r="N738" t="str">
            <v>Entretien de l’éclairage public</v>
          </cell>
          <cell r="Q738" t="str">
            <v>Onderhoud van de openbare verlichting</v>
          </cell>
          <cell r="R738" t="str">
            <v>962.752.90</v>
          </cell>
        </row>
        <row r="739">
          <cell r="A739" t="str">
            <v>962.752.91</v>
          </cell>
          <cell r="G739" t="str">
            <v>962.752.91</v>
          </cell>
          <cell r="N739" t="str">
            <v>Facturation de l'entretien de l’éclairage public</v>
          </cell>
          <cell r="Q739" t="str">
            <v>Facturering van het onderhoud van de openbare verlichting</v>
          </cell>
          <cell r="R739" t="str">
            <v>962.752.91</v>
          </cell>
        </row>
        <row r="740">
          <cell r="A740" t="str">
            <v>962.752.92</v>
          </cell>
          <cell r="G740" t="str">
            <v>962.752.92</v>
          </cell>
          <cell r="N740" t="str">
            <v>Coût de la construction de l’éclairage public</v>
          </cell>
          <cell r="Q740" t="str">
            <v>Kosten voor de aanleg van openbare verlichting</v>
          </cell>
          <cell r="R740" t="str">
            <v>962.752.92</v>
          </cell>
        </row>
        <row r="741">
          <cell r="A741" t="str">
            <v>962.752.93</v>
          </cell>
          <cell r="G741" t="str">
            <v>962.752.93</v>
          </cell>
          <cell r="N741" t="str">
            <v>Facturation de la construction de l’éclairage public</v>
          </cell>
          <cell r="Q741" t="str">
            <v>Facturering van de aanleg van openbare verlichting</v>
          </cell>
          <cell r="R741" t="str">
            <v>962.752.93</v>
          </cell>
        </row>
        <row r="742">
          <cell r="A742" t="str">
            <v>962.753</v>
          </cell>
          <cell r="E742" t="str">
            <v>962.753</v>
          </cell>
          <cell r="L742" t="str">
            <v>Coûts liés aux obligations de service public</v>
          </cell>
          <cell r="Q742" t="str">
            <v>Kosten in verband met openbare-dienstverplichtingen</v>
          </cell>
          <cell r="R742" t="str">
            <v>962.753</v>
          </cell>
        </row>
        <row r="743">
          <cell r="A743" t="str">
            <v>962.753.0</v>
          </cell>
          <cell r="F743" t="str">
            <v>962.753.0</v>
          </cell>
          <cell r="M743" t="str">
            <v>Coûts liés à la clientèle protégée</v>
          </cell>
          <cell r="Q743" t="str">
            <v>Kosten in verband met de beschermde klanten</v>
          </cell>
          <cell r="R743" t="str">
            <v>962.753.0</v>
          </cell>
        </row>
        <row r="744">
          <cell r="A744" t="str">
            <v>962.753.00</v>
          </cell>
          <cell r="G744" t="str">
            <v>962.753.00</v>
          </cell>
          <cell r="N744" t="str">
            <v>Entretien, gestion et amortissements des compteurs à budget</v>
          </cell>
          <cell r="Q744" t="str">
            <v>Onderhoud, beheer en afschrijvingen van de budgetmeters</v>
          </cell>
          <cell r="R744" t="str">
            <v>962.753.00</v>
          </cell>
        </row>
        <row r="745">
          <cell r="A745" t="str">
            <v>962.753.01</v>
          </cell>
          <cell r="G745" t="str">
            <v>962.753.01</v>
          </cell>
          <cell r="N745" t="str">
            <v>Placement de limiteurs de puissance</v>
          </cell>
          <cell r="Q745" t="str">
            <v>Plaatsen van vermogenbegrenzers</v>
          </cell>
          <cell r="R745" t="str">
            <v>962.753.01</v>
          </cell>
        </row>
        <row r="746">
          <cell r="A746" t="str">
            <v>962.753.02</v>
          </cell>
          <cell r="G746" t="str">
            <v>962.753.02</v>
          </cell>
          <cell r="N746" t="str">
            <v>Fourniture d’électricité à la clientèle protégée</v>
          </cell>
          <cell r="Q746" t="str">
            <v>Levering van elektriciteit aan de beschermde klanten</v>
          </cell>
          <cell r="R746" t="str">
            <v>962.753.02</v>
          </cell>
        </row>
        <row r="747">
          <cell r="A747" t="str">
            <v>962.753.03</v>
          </cell>
          <cell r="G747" t="str">
            <v>962.753.03</v>
          </cell>
          <cell r="N747" t="str">
            <v>Fourniture d’électricité à un tarif social spécifique</v>
          </cell>
          <cell r="Q747" t="str">
            <v>Levering van elektriciteit aan een specifiek sociaal tarief</v>
          </cell>
          <cell r="R747" t="str">
            <v>962.753.03</v>
          </cell>
        </row>
        <row r="748">
          <cell r="A748" t="str">
            <v>962.753.09</v>
          </cell>
          <cell r="G748" t="str">
            <v>962.753.09</v>
          </cell>
          <cell r="N748" t="str">
            <v>Réductions de valeur et moins values sur réalisation de créances commerciales - clientèle protégée</v>
          </cell>
          <cell r="Q748" t="str">
            <v>Waardeverminderingen en minderwaarden op de realisatie van handelsvorderingen - beschermde klanten</v>
          </cell>
          <cell r="R748" t="str">
            <v>962.753.09</v>
          </cell>
        </row>
        <row r="749">
          <cell r="A749" t="str">
            <v>962.753.1</v>
          </cell>
          <cell r="F749" t="str">
            <v>962.753.1</v>
          </cell>
          <cell r="M749" t="str">
            <v>Actions URE</v>
          </cell>
          <cell r="Q749" t="str">
            <v>REG-acties</v>
          </cell>
          <cell r="R749" t="str">
            <v>962.753.1</v>
          </cell>
        </row>
        <row r="750">
          <cell r="A750" t="str">
            <v>962.753.2</v>
          </cell>
          <cell r="F750" t="str">
            <v>962.753.2</v>
          </cell>
          <cell r="M750" t="str">
            <v>Eclairage Public (Centre)</v>
          </cell>
          <cell r="Q750" t="str">
            <v>Openbare Verlichting (Centrum)</v>
          </cell>
          <cell r="R750" t="str">
            <v>962.753.2</v>
          </cell>
        </row>
        <row r="751">
          <cell r="A751" t="str">
            <v>962.753.20</v>
          </cell>
          <cell r="G751" t="str">
            <v>962.753.20</v>
          </cell>
          <cell r="N751" t="str">
            <v>Entretien de l’éclairage public</v>
          </cell>
          <cell r="Q751" t="str">
            <v>Onderhoud van de openbare verlichting</v>
          </cell>
          <cell r="R751" t="str">
            <v>962.753.20</v>
          </cell>
        </row>
        <row r="752">
          <cell r="A752" t="str">
            <v>962.753.21</v>
          </cell>
          <cell r="G752" t="str">
            <v>962.753.21</v>
          </cell>
          <cell r="N752" t="str">
            <v>Facturation de l'entretien de l’éclairage public</v>
          </cell>
          <cell r="Q752" t="str">
            <v>Facturering van het onderhoud van de openbare verlichting</v>
          </cell>
          <cell r="R752" t="str">
            <v>962.753.21</v>
          </cell>
        </row>
        <row r="753">
          <cell r="A753" t="str">
            <v>962.753.22</v>
          </cell>
          <cell r="G753" t="str">
            <v>962.753.22</v>
          </cell>
          <cell r="N753" t="str">
            <v>Fourniture d'énergie pour l'éclairage public (Centre)</v>
          </cell>
          <cell r="Q753" t="str">
            <v>Levering van energie voor de openbare verlichting (Centrum)</v>
          </cell>
          <cell r="R753" t="str">
            <v>962.753.22</v>
          </cell>
        </row>
        <row r="754">
          <cell r="A754" t="str">
            <v>962.753.23</v>
          </cell>
          <cell r="G754" t="str">
            <v>962.753.23</v>
          </cell>
          <cell r="N754" t="str">
            <v>Facturation de la fourniture d'énergie pour l'éclairage public (Centre)</v>
          </cell>
          <cell r="Q754" t="str">
            <v>Facturering van de levering van energie voor de openbare verlichting (Centrum)</v>
          </cell>
          <cell r="R754" t="str">
            <v>962.753.23</v>
          </cell>
        </row>
        <row r="755">
          <cell r="A755" t="str">
            <v>962.753.24</v>
          </cell>
          <cell r="G755" t="str">
            <v>962.753.24</v>
          </cell>
          <cell r="N755" t="str">
            <v>Coût de la construction de l’éclairage public</v>
          </cell>
          <cell r="Q755" t="str">
            <v>Kosten voor de aanleg van openbare verlichting</v>
          </cell>
          <cell r="R755" t="str">
            <v>962.753.24</v>
          </cell>
        </row>
        <row r="756">
          <cell r="A756" t="str">
            <v>962.753.25</v>
          </cell>
          <cell r="G756" t="str">
            <v>962.753.25</v>
          </cell>
          <cell r="N756" t="str">
            <v>Facturation de la construction de l’éclairage public</v>
          </cell>
          <cell r="Q756" t="str">
            <v>Facturering van de aanleg van openbare verlichting</v>
          </cell>
          <cell r="R756" t="str">
            <v>962.753.25</v>
          </cell>
        </row>
        <row r="757">
          <cell r="A757" t="str">
            <v>962.753.3</v>
          </cell>
          <cell r="F757" t="str">
            <v>962.753.3</v>
          </cell>
          <cell r="M757" t="str">
            <v>Déplacements d’installations imposés par les pouvoirs publics</v>
          </cell>
          <cell r="Q757" t="str">
            <v>Door de overheid opgelegde verplaatsingen van installaties</v>
          </cell>
          <cell r="R757" t="str">
            <v>962.753.3</v>
          </cell>
        </row>
        <row r="758">
          <cell r="A758" t="str">
            <v>962.753.4</v>
          </cell>
          <cell r="F758" t="str">
            <v>962.753.4</v>
          </cell>
          <cell r="M758" t="str">
            <v>Service « Ombudsman » et action d’information</v>
          </cell>
          <cell r="Q758" t="str">
            <v>Dienst Ombudsman en informatie-activiteit</v>
          </cell>
          <cell r="R758" t="str">
            <v>962.753.4</v>
          </cell>
        </row>
        <row r="759">
          <cell r="A759" t="str">
            <v>962.753.5</v>
          </cell>
          <cell r="F759" t="str">
            <v>962.753.5</v>
          </cell>
          <cell r="M759" t="str">
            <v>Fourniture gratuite d'énergie verte</v>
          </cell>
          <cell r="Q759" t="str">
            <v>Gratis levering van groene energie</v>
          </cell>
          <cell r="R759" t="str">
            <v>962.753.5</v>
          </cell>
        </row>
        <row r="760">
          <cell r="A760" t="str">
            <v>962.753.7</v>
          </cell>
          <cell r="F760" t="str">
            <v>962.753.7</v>
          </cell>
          <cell r="M760" t="str">
            <v>Autres prestations imposées par les pouvoirs publics</v>
          </cell>
          <cell r="Q760" t="str">
            <v>Andere prestaties opgelegd door de overheid</v>
          </cell>
          <cell r="R760" t="str">
            <v>962.753.7</v>
          </cell>
        </row>
        <row r="761">
          <cell r="A761" t="str">
            <v>962.753.8</v>
          </cell>
          <cell r="F761" t="str">
            <v>962.753.8</v>
          </cell>
          <cell r="M761" t="str">
            <v>Autres obligations de service public</v>
          </cell>
          <cell r="Q761" t="str">
            <v>Andere openbare-dienstverplichtingen</v>
          </cell>
          <cell r="R761" t="str">
            <v>962.753.8</v>
          </cell>
        </row>
        <row r="762">
          <cell r="A762" t="str">
            <v>962.753.9</v>
          </cell>
          <cell r="F762" t="str">
            <v>962.753.9</v>
          </cell>
          <cell r="M762" t="str">
            <v>Financement des missions de service public confiées aux GRD (débit)</v>
          </cell>
          <cell r="Q762" t="str">
            <v>Financiering van de openbare-dienstopdrachten toevertrouwd aan de DNB (debet)</v>
          </cell>
          <cell r="R762" t="str">
            <v>962.753.9</v>
          </cell>
        </row>
        <row r="763">
          <cell r="A763" t="str">
            <v>962.754</v>
          </cell>
          <cell r="E763" t="str">
            <v>962.754</v>
          </cell>
          <cell r="L763" t="str">
            <v>Coûts de la gestion du réseau de distribution:</v>
          </cell>
          <cell r="Q763" t="str">
            <v>Beheerskosten van het distributienet:</v>
          </cell>
          <cell r="R763" t="str">
            <v>962.754</v>
          </cell>
        </row>
        <row r="764">
          <cell r="A764" t="str">
            <v>962.754.0</v>
          </cell>
          <cell r="F764" t="str">
            <v>962.754.0</v>
          </cell>
          <cell r="M764" t="str">
            <v>Gestion commerciale des contrats d'accès</v>
          </cell>
          <cell r="Q764" t="str">
            <v>Commercieel beheer van de toegangscontracten</v>
          </cell>
          <cell r="R764" t="str">
            <v>962.754.0</v>
          </cell>
        </row>
        <row r="765">
          <cell r="A765" t="str">
            <v>962.754.1</v>
          </cell>
          <cell r="F765" t="str">
            <v>962.754.1</v>
          </cell>
          <cell r="M765" t="str">
            <v>Programmation des échanges d'énergie</v>
          </cell>
          <cell r="Q765" t="str">
            <v>Programmering van de energie-uitwisselingen</v>
          </cell>
          <cell r="R765" t="str">
            <v>962.754.1</v>
          </cell>
        </row>
        <row r="766">
          <cell r="A766" t="str">
            <v>962.754.2</v>
          </cell>
          <cell r="F766" t="str">
            <v>962.754.2</v>
          </cell>
          <cell r="M766" t="str">
            <v>Gestion du réseau de distribution et suivi des échanges d'énergie</v>
          </cell>
          <cell r="Q766" t="str">
            <v>Beheer van het distributienet en opvolging van de energie-uitwisselingen</v>
          </cell>
          <cell r="R766" t="str">
            <v>962.754.2</v>
          </cell>
        </row>
        <row r="767">
          <cell r="A767" t="str">
            <v>962.754.20</v>
          </cell>
          <cell r="G767" t="str">
            <v>962.754.20</v>
          </cell>
          <cell r="N767" t="str">
            <v>Coûts d’exploitation de la gestion du système</v>
          </cell>
          <cell r="Q767" t="str">
            <v>Exploitatiekosten voor het systeembeheer</v>
          </cell>
          <cell r="R767" t="str">
            <v>962.754.20</v>
          </cell>
        </row>
        <row r="768">
          <cell r="A768" t="str">
            <v>962.754.21</v>
          </cell>
          <cell r="G768" t="str">
            <v>962.754.21</v>
          </cell>
          <cell r="N768" t="str">
            <v>Amortissement des actifs liés à la gestion du système</v>
          </cell>
          <cell r="Q768" t="str">
            <v>Afschrijvingen van activa in verband met het systeembeheer</v>
          </cell>
          <cell r="R768" t="str">
            <v>962.754.21</v>
          </cell>
        </row>
        <row r="769">
          <cell r="A769" t="str">
            <v>962.754.22</v>
          </cell>
          <cell r="G769" t="str">
            <v>962.754.22</v>
          </cell>
          <cell r="N769" t="str">
            <v>Coûts de financement des actifs liés à la gestion du système</v>
          </cell>
          <cell r="Q769" t="str">
            <v>Kosten voor de financiering van de activa in verband met het systeembeheer</v>
          </cell>
          <cell r="R769" t="str">
            <v>962.754.22</v>
          </cell>
        </row>
        <row r="770">
          <cell r="A770" t="str">
            <v>962.754.3</v>
          </cell>
          <cell r="F770" t="str">
            <v>962.754.3</v>
          </cell>
          <cell r="M770" t="str">
            <v>Contrôle de la qualité de l'approvisionnement et de la stabilité du réseau</v>
          </cell>
          <cell r="Q770" t="str">
            <v>Controle op de kwaliteit van de bevoorrading en op de stabiliteit van het net</v>
          </cell>
          <cell r="R770" t="str">
            <v>962.754.3</v>
          </cell>
        </row>
        <row r="771">
          <cell r="A771" t="str">
            <v>962.755</v>
          </cell>
          <cell r="E771" t="str">
            <v>962.755</v>
          </cell>
          <cell r="L771" t="str">
            <v>Coût de l'acquisition et du traitement des informations de mesure et de comptage</v>
          </cell>
          <cell r="Q771" t="str">
            <v>Kosten voor het verzamelen en verwerken van de meet- en telgegevens</v>
          </cell>
          <cell r="R771" t="str">
            <v>962.755</v>
          </cell>
        </row>
        <row r="772">
          <cell r="A772" t="str">
            <v>962.76</v>
          </cell>
          <cell r="D772" t="str">
            <v>962.76</v>
          </cell>
          <cell r="J772" t="str">
            <v>Coût des services auxiliaires:</v>
          </cell>
          <cell r="Q772" t="str">
            <v>Verdeling van de kosten voor ondersteunende diensten:</v>
          </cell>
          <cell r="R772" t="str">
            <v>962.76</v>
          </cell>
        </row>
        <row r="773">
          <cell r="A773" t="str">
            <v>962.760</v>
          </cell>
          <cell r="E773" t="str">
            <v>962.760</v>
          </cell>
          <cell r="K773" t="str">
            <v>Réglage de la tension et de la puissance réactive</v>
          </cell>
          <cell r="Q773" t="str">
            <v>Regeling van de spanning en van het blindvermogen</v>
          </cell>
          <cell r="R773" t="str">
            <v>962.760</v>
          </cell>
        </row>
        <row r="774">
          <cell r="A774" t="str">
            <v>962.761</v>
          </cell>
          <cell r="E774" t="str">
            <v>962.761</v>
          </cell>
          <cell r="K774" t="str">
            <v>Compensation des pertes sur réseau</v>
          </cell>
          <cell r="Q774" t="str">
            <v>Compensatie van de netverliezen</v>
          </cell>
          <cell r="R774" t="str">
            <v>962.761</v>
          </cell>
        </row>
        <row r="775">
          <cell r="A775" t="str">
            <v>962.762</v>
          </cell>
          <cell r="E775" t="str">
            <v>962.762</v>
          </cell>
          <cell r="K775" t="str">
            <v>Non-respect d'un programme accepté</v>
          </cell>
          <cell r="Q775" t="str">
            <v>Niet-naleving van een aanvaard programma</v>
          </cell>
          <cell r="R775" t="str">
            <v>962.762</v>
          </cell>
        </row>
        <row r="776">
          <cell r="A776" t="str">
            <v>962.77</v>
          </cell>
          <cell r="D776" t="str">
            <v>962.77</v>
          </cell>
          <cell r="J776" t="str">
            <v>Impôts, prélèvements, surcharges, contributions et rétributions:</v>
          </cell>
          <cell r="Q776" t="str">
            <v>Verdeling van de belastingen, heffingen, toeslagen, bijdragen en retributies:</v>
          </cell>
          <cell r="R776" t="str">
            <v>962.77</v>
          </cell>
        </row>
        <row r="777">
          <cell r="A777" t="str">
            <v>962.770</v>
          </cell>
          <cell r="E777" t="str">
            <v>962.770</v>
          </cell>
          <cell r="K777" t="str">
            <v>Financement des obligations de service public:</v>
          </cell>
          <cell r="Q777" t="str">
            <v>Financiering van de openbare-dienstverplichtingen:</v>
          </cell>
          <cell r="R777" t="str">
            <v>962.770</v>
          </cell>
        </row>
        <row r="778">
          <cell r="A778" t="str">
            <v>962.770.0</v>
          </cell>
          <cell r="F778" t="str">
            <v>962.770.0</v>
          </cell>
          <cell r="L778" t="str">
            <v>Mesures de nature sociale</v>
          </cell>
          <cell r="Q778" t="str">
            <v>Maatregelen van sociale aard</v>
          </cell>
          <cell r="R778" t="str">
            <v>962.770.0</v>
          </cell>
        </row>
        <row r="779">
          <cell r="A779" t="str">
            <v>962.770.08</v>
          </cell>
          <cell r="G779" t="str">
            <v>962.770.08</v>
          </cell>
          <cell r="M779" t="str">
            <v>Plan communal pour l’emploi</v>
          </cell>
          <cell r="Q779" t="str">
            <v>Plan Communal pour l'Emploi (in Wallonië)</v>
          </cell>
          <cell r="R779" t="str">
            <v>962.770.08</v>
          </cell>
        </row>
        <row r="780">
          <cell r="A780" t="str">
            <v>962.770.09</v>
          </cell>
          <cell r="G780" t="str">
            <v>962.770.09</v>
          </cell>
          <cell r="M780" t="str">
            <v>Autres mesures sociales</v>
          </cell>
          <cell r="Q780" t="str">
            <v>Andere maatregelen van sociale aard</v>
          </cell>
          <cell r="R780" t="str">
            <v>962.770.09</v>
          </cell>
        </row>
        <row r="781">
          <cell r="A781" t="str">
            <v>962.770.1</v>
          </cell>
          <cell r="F781" t="str">
            <v>962.770.1</v>
          </cell>
          <cell r="L781" t="str">
            <v>Mesures en faveur de l'URE</v>
          </cell>
          <cell r="Q781" t="str">
            <v>Maatregelen ter bevordering van het REG</v>
          </cell>
          <cell r="R781" t="str">
            <v>962.770.1</v>
          </cell>
        </row>
        <row r="782">
          <cell r="A782" t="str">
            <v>962.770.2</v>
          </cell>
          <cell r="F782" t="str">
            <v>962.770.2</v>
          </cell>
          <cell r="L782" t="str">
            <v>Mesures en faveur de l'utilisation de sources d'énergie renouvelables et d'installations de cogénération de qualité</v>
          </cell>
          <cell r="Q782" t="str">
            <v>Maatregelen ter bevordering van het gebruik van hernieuwbare energiebronnen en kwalitatieve warmtekrachtinstallaties</v>
          </cell>
          <cell r="R782" t="str">
            <v>962.770.2</v>
          </cell>
        </row>
        <row r="783">
          <cell r="A783" t="str">
            <v>962.770.3</v>
          </cell>
          <cell r="F783" t="str">
            <v>962.770.3</v>
          </cell>
          <cell r="L783" t="str">
            <v>Financement des obligations de service public facturé par le GRT</v>
          </cell>
          <cell r="Q783" t="str">
            <v>Financiering van de openbare-dienstverplichtingen gefactureerd door de TNB</v>
          </cell>
          <cell r="R783" t="str">
            <v>962.770.3</v>
          </cell>
        </row>
        <row r="784">
          <cell r="A784" t="str">
            <v>962.770.8</v>
          </cell>
          <cell r="F784" t="str">
            <v>962.770.8</v>
          </cell>
          <cell r="L784" t="str">
            <v>Autres mesures</v>
          </cell>
          <cell r="Q784" t="str">
            <v>Andere maatregelen</v>
          </cell>
          <cell r="R784" t="str">
            <v>962.770.8</v>
          </cell>
        </row>
        <row r="785">
          <cell r="A785" t="str">
            <v>962.770.9</v>
          </cell>
          <cell r="F785" t="str">
            <v>962.770.9</v>
          </cell>
          <cell r="L785" t="str">
            <v>Financement des missions de service public confiées aux GRD</v>
          </cell>
          <cell r="Q785" t="str">
            <v>Financiering van de openbare-dienstopdracht toevertrouwd aan de DNB</v>
          </cell>
          <cell r="R785" t="str">
            <v>962.770.9</v>
          </cell>
        </row>
        <row r="786">
          <cell r="A786" t="str">
            <v>962.771</v>
          </cell>
          <cell r="E786" t="str">
            <v>962.771</v>
          </cell>
          <cell r="K786" t="str">
            <v>Surcharges en vue de la couverture des frais de fonctionnement de l'instance de régulation</v>
          </cell>
          <cell r="Q786" t="str">
            <v>Toeslagen ter dekking van de werkingskosten van de reguleringsinstantie</v>
          </cell>
          <cell r="R786" t="str">
            <v>962.771</v>
          </cell>
        </row>
        <row r="787">
          <cell r="A787" t="str">
            <v>962.772</v>
          </cell>
          <cell r="E787" t="str">
            <v>962.772</v>
          </cell>
          <cell r="K787" t="str">
            <v>Contributions en vue de la couverture des coûts échoués</v>
          </cell>
          <cell r="Q787" t="str">
            <v>Bijdragen ter dekking van verloren kosten</v>
          </cell>
          <cell r="R787" t="str">
            <v>962.772</v>
          </cell>
        </row>
        <row r="788">
          <cell r="A788" t="str">
            <v>962.773</v>
          </cell>
          <cell r="E788" t="str">
            <v>962.773</v>
          </cell>
          <cell r="K788" t="str">
            <v>Charges de pension non capitalisées</v>
          </cell>
          <cell r="Q788" t="str">
            <v>Niet-gekapitaliseerde pensioenlasten</v>
          </cell>
          <cell r="R788" t="str">
            <v>962.773</v>
          </cell>
        </row>
        <row r="789">
          <cell r="A789" t="str">
            <v>962.773.0</v>
          </cell>
          <cell r="F789" t="str">
            <v>962.773.0</v>
          </cell>
          <cell r="L789" t="str">
            <v>Charges de pension non capitalisées-débit</v>
          </cell>
          <cell r="Q789" t="str">
            <v>Niet-gekapitaliseerde pensioenlasten - debet</v>
          </cell>
          <cell r="R789" t="str">
            <v>962.773.0</v>
          </cell>
        </row>
        <row r="790">
          <cell r="A790" t="str">
            <v>962.773.9</v>
          </cell>
          <cell r="F790" t="str">
            <v>962.773.9</v>
          </cell>
          <cell r="L790" t="str">
            <v>Charges de pension non capitalisées-Transfert à l'actif</v>
          </cell>
          <cell r="Q790" t="str">
            <v>Niet-gekapitaliseerde pensioenlasten - Overboeking naar activa</v>
          </cell>
          <cell r="R790" t="str">
            <v>962.773.9</v>
          </cell>
        </row>
        <row r="791">
          <cell r="A791" t="str">
            <v>962.774</v>
          </cell>
          <cell r="E791" t="str">
            <v>962.774</v>
          </cell>
          <cell r="K791" t="str">
            <v>Impôts, prélèvements, surcharges, contributions, et rétributions locaux, provinciaux, régionaux et fédéraux:</v>
          </cell>
          <cell r="Q791" t="str">
            <v>Lokale, provinciale, gewestelijke en federale belastingen, heffingen, toeslagen, bijdragen en retributies:</v>
          </cell>
          <cell r="R791" t="str">
            <v>962.774</v>
          </cell>
        </row>
        <row r="792">
          <cell r="A792" t="str">
            <v>962.774.0</v>
          </cell>
          <cell r="F792" t="str">
            <v>962.774.0</v>
          </cell>
          <cell r="L792" t="str">
            <v>Impôts sur les revenus</v>
          </cell>
          <cell r="Q792" t="str">
            <v>Inkomensbelastingen</v>
          </cell>
          <cell r="R792" t="str">
            <v>962.774.0</v>
          </cell>
        </row>
        <row r="793">
          <cell r="A793" t="str">
            <v>962.774.00</v>
          </cell>
          <cell r="G793" t="str">
            <v>962.774.00</v>
          </cell>
          <cell r="M793" t="str">
            <v>Précomptes mobiliers afférents aux intérêts sur compte courant</v>
          </cell>
          <cell r="Q793" t="str">
            <v>Roerende voorheffing op interesten op rekening-courant</v>
          </cell>
          <cell r="R793" t="str">
            <v>962.774.00</v>
          </cell>
        </row>
        <row r="794">
          <cell r="A794" t="str">
            <v>962.774.01</v>
          </cell>
          <cell r="G794" t="str">
            <v>962.774.01</v>
          </cell>
          <cell r="M794" t="str">
            <v>Autres précomptes mobiliers</v>
          </cell>
          <cell r="Q794" t="str">
            <v>Andere roerende voorheffingen</v>
          </cell>
          <cell r="R794" t="str">
            <v>962.774.01</v>
          </cell>
        </row>
        <row r="795">
          <cell r="A795" t="str">
            <v>962.774.02</v>
          </cell>
          <cell r="G795" t="str">
            <v>962.774.02</v>
          </cell>
          <cell r="M795" t="str">
            <v>Impôt des personnes morales: cotisation de l'année (charge fiscale estimée)</v>
          </cell>
          <cell r="Q795" t="str">
            <v>Rechtspersonenbelasting: bijdrage van het jaar (geraamde fiscale lasten)</v>
          </cell>
          <cell r="R795" t="str">
            <v>962.774.02</v>
          </cell>
        </row>
        <row r="796">
          <cell r="A796" t="str">
            <v>962.774.03</v>
          </cell>
          <cell r="G796" t="str">
            <v>962.774.03</v>
          </cell>
          <cell r="M796" t="str">
            <v>Impôt des personnes morales: rectification des années antérieures (estimation)</v>
          </cell>
          <cell r="Q796" t="str">
            <v>Rechtspersonenbelasting: rectificatie van voorgaande jaren (raming)</v>
          </cell>
          <cell r="R796" t="str">
            <v>962.774.03</v>
          </cell>
        </row>
        <row r="797">
          <cell r="A797" t="str">
            <v>962.774.04</v>
          </cell>
          <cell r="G797" t="str">
            <v>962.774.04</v>
          </cell>
          <cell r="M797" t="str">
            <v>Impôt des personnes morales: impôt afférent aux exercices antérieurs</v>
          </cell>
          <cell r="Q797" t="str">
            <v>Rechtspersonenbelasting: belasting over voorgaande boekjaren</v>
          </cell>
          <cell r="R797" t="str">
            <v>962.774.04</v>
          </cell>
        </row>
        <row r="798">
          <cell r="A798" t="str">
            <v>962.774.1</v>
          </cell>
          <cell r="F798" t="str">
            <v>962.774.1</v>
          </cell>
          <cell r="L798" t="str">
            <v>Impôts, prélèvements, surcharges, contributions, et rétributions locaux, provinciaux, régionaux et fédéraux restants</v>
          </cell>
          <cell r="Q798" t="str">
            <v>Overige lokale, provinciale, gewestelijke en federale belastingen, heffingen, toeslagen, bijdragen en retributies</v>
          </cell>
          <cell r="R798" t="str">
            <v>962.774.1</v>
          </cell>
        </row>
        <row r="799">
          <cell r="A799" t="str">
            <v>962.774.10</v>
          </cell>
          <cell r="G799" t="str">
            <v>962.774.10</v>
          </cell>
          <cell r="M799" t="str">
            <v>Redevance pour occupation du domaine public</v>
          </cell>
          <cell r="Q799" t="str">
            <v>Vergoeding voor het innemen van het openbaar domein</v>
          </cell>
          <cell r="R799" t="str">
            <v>962.774.10</v>
          </cell>
        </row>
        <row r="800">
          <cell r="A800" t="str">
            <v>962.774.19</v>
          </cell>
          <cell r="G800" t="str">
            <v>962.774.19</v>
          </cell>
          <cell r="M800" t="str">
            <v>Autres impôts, prélèvements, surcharges, contributions et rétributions restants</v>
          </cell>
          <cell r="Q800" t="str">
            <v>Andere belastingen, heffingen, toeslagen, bijdragen en retributies</v>
          </cell>
          <cell r="R800" t="str">
            <v>962.774.19</v>
          </cell>
        </row>
        <row r="801">
          <cell r="A801" t="str">
            <v>-</v>
          </cell>
          <cell r="D801" t="str">
            <v>-</v>
          </cell>
        </row>
        <row r="802">
          <cell r="A802" t="str">
            <v>962.8</v>
          </cell>
          <cell r="C802" t="str">
            <v>962.8</v>
          </cell>
          <cell r="J802" t="str">
            <v>Activités non régulées (hors GD, TD, WP &amp; WD)</v>
          </cell>
          <cell r="Q802" t="str">
            <v>Niet-gereguleerde activiteiten (uitgezonderd GD, TD, WP &amp; WD)</v>
          </cell>
          <cell r="R802" t="str">
            <v>962.8</v>
          </cell>
        </row>
        <row r="803">
          <cell r="A803" t="str">
            <v>962.80</v>
          </cell>
          <cell r="D803" t="str">
            <v>962.80</v>
          </cell>
          <cell r="K803" t="str">
            <v>Divers</v>
          </cell>
          <cell r="Q803" t="str">
            <v>Varia</v>
          </cell>
          <cell r="R803" t="str">
            <v>962.80</v>
          </cell>
        </row>
        <row r="804">
          <cell r="A804" t="str">
            <v>962.83</v>
          </cell>
          <cell r="D804" t="str">
            <v>962.83</v>
          </cell>
          <cell r="K804" t="str">
            <v>Coût des impôts, prélèvements, surcharges, contributions et rétributions</v>
          </cell>
          <cell r="Q804" t="str">
            <v>Kosten voor belastingen, heffingen, toeslagen, bijdragen en retributies</v>
          </cell>
          <cell r="R804" t="str">
            <v>962.83</v>
          </cell>
        </row>
        <row r="805">
          <cell r="A805" t="str">
            <v>962.834</v>
          </cell>
          <cell r="E805" t="str">
            <v>962.834</v>
          </cell>
          <cell r="L805" t="str">
            <v>Impôts, prélèvements, surcharges, contributions et rétributions locaux, provinciaux, régionaux et fédéraux</v>
          </cell>
          <cell r="Q805" t="str">
            <v>Lokale, provinciale, gewestelijke en federale belastingen, heffingen, toeslagen, bijdragen en retributies:</v>
          </cell>
          <cell r="R805" t="str">
            <v>962.834</v>
          </cell>
        </row>
        <row r="806">
          <cell r="A806" t="str">
            <v>962.834.0</v>
          </cell>
          <cell r="F806" t="str">
            <v>962.834.0</v>
          </cell>
          <cell r="M806" t="str">
            <v>Impôts sur les revenus</v>
          </cell>
          <cell r="Q806" t="str">
            <v>Inkomensbelastingen</v>
          </cell>
          <cell r="R806" t="str">
            <v>962.834.0</v>
          </cell>
        </row>
        <row r="807">
          <cell r="A807" t="str">
            <v>962.834.02</v>
          </cell>
          <cell r="G807" t="str">
            <v>962.834.02</v>
          </cell>
          <cell r="N807" t="str">
            <v xml:space="preserve">Impôt des personnes morales: cotisation de l'année </v>
          </cell>
          <cell r="Q807" t="str">
            <v xml:space="preserve">Rechtspersonenbelasting: bijdrage van het jaar  </v>
          </cell>
          <cell r="R807" t="str">
            <v>962.834.02</v>
          </cell>
        </row>
        <row r="808">
          <cell r="A808" t="str">
            <v>962.834.03</v>
          </cell>
          <cell r="G808" t="str">
            <v>962.834.03</v>
          </cell>
          <cell r="N808" t="str">
            <v xml:space="preserve">Impôt des personnes morales: rectification des années antérieures </v>
          </cell>
          <cell r="Q808" t="str">
            <v xml:space="preserve">Rechtspersonenbelasting: rectificatie van voorgaande jaren </v>
          </cell>
          <cell r="R808" t="str">
            <v>962.834.03</v>
          </cell>
        </row>
        <row r="809">
          <cell r="A809" t="str">
            <v>962.834.04</v>
          </cell>
          <cell r="G809" t="str">
            <v>962.834.04</v>
          </cell>
          <cell r="N809" t="str">
            <v>Impôt des personnes morales: impôt afférent aux exercices antérieurs</v>
          </cell>
          <cell r="Q809" t="str">
            <v>Rechtspersonenbelasting: belasting over voorgaande boekjaren</v>
          </cell>
          <cell r="R809" t="str">
            <v>962.834.04</v>
          </cell>
        </row>
        <row r="810">
          <cell r="A810" t="str">
            <v>962.89</v>
          </cell>
          <cell r="D810" t="str">
            <v>962.89</v>
          </cell>
          <cell r="K810" t="str">
            <v>Affectation du résultat des activités non régulées (autres que GD, TD, WP &amp; WD) (+)</v>
          </cell>
          <cell r="Q810" t="str">
            <v>Toewijzing van het resultaat van de niet-gereguleerde activiteiten (uitgezonderd GD, TD, WP &amp; WD) (+)</v>
          </cell>
          <cell r="R810" t="str">
            <v>962.89</v>
          </cell>
        </row>
        <row r="811">
          <cell r="A811" t="str">
            <v>962.890</v>
          </cell>
          <cell r="E811" t="str">
            <v>962.890</v>
          </cell>
          <cell r="L811" t="str">
            <v>Quote-part des communes</v>
          </cell>
          <cell r="Q811" t="str">
            <v>Aandeel van de gemeenten</v>
          </cell>
          <cell r="R811" t="str">
            <v>962.890</v>
          </cell>
        </row>
        <row r="812">
          <cell r="A812" t="str">
            <v>962.891</v>
          </cell>
          <cell r="E812" t="str">
            <v>962.891</v>
          </cell>
          <cell r="L812" t="str">
            <v>Quote-part société privée</v>
          </cell>
          <cell r="Q812" t="str">
            <v>Aandeel van de privé-maatschappij</v>
          </cell>
          <cell r="R812" t="str">
            <v>962.891</v>
          </cell>
        </row>
        <row r="813">
          <cell r="A813" t="str">
            <v>962.892</v>
          </cell>
          <cell r="E813" t="str">
            <v>962.892</v>
          </cell>
          <cell r="L813" t="str">
            <v>Transfert aux comptes de bilan</v>
          </cell>
          <cell r="Q813" t="str">
            <v>Overboeking naar balansrekeningen</v>
          </cell>
          <cell r="R813" t="str">
            <v>962.892</v>
          </cell>
        </row>
        <row r="814">
          <cell r="A814" t="str">
            <v>-</v>
          </cell>
          <cell r="D814" t="str">
            <v>-</v>
          </cell>
        </row>
        <row r="815">
          <cell r="A815" t="str">
            <v>962.9</v>
          </cell>
          <cell r="C815" t="str">
            <v>962.9</v>
          </cell>
          <cell r="J815" t="str">
            <v>Rémunération des capitaux investis:</v>
          </cell>
          <cell r="Q815" t="str">
            <v>Vergoeding van het geïnvesteerde kapitaal:</v>
          </cell>
          <cell r="R815" t="str">
            <v>962.9</v>
          </cell>
        </row>
        <row r="816">
          <cell r="A816" t="str">
            <v>962.90</v>
          </cell>
          <cell r="D816" t="str">
            <v>962.90</v>
          </cell>
          <cell r="K816" t="str">
            <v>Frais de financement (+)</v>
          </cell>
          <cell r="Q816" t="str">
            <v>Financieringskosten (+)</v>
          </cell>
          <cell r="R816" t="str">
            <v>962.90</v>
          </cell>
        </row>
        <row r="817">
          <cell r="A817" t="str">
            <v>962.91</v>
          </cell>
          <cell r="D817" t="str">
            <v>962.91</v>
          </cell>
          <cell r="K817" t="str">
            <v>Marge bénéficiaire équitable (+)</v>
          </cell>
          <cell r="Q817" t="str">
            <v>Billijke winstmarge (+)</v>
          </cell>
          <cell r="R817" t="str">
            <v>962.91</v>
          </cell>
        </row>
        <row r="818">
          <cell r="A818" t="str">
            <v>962.910</v>
          </cell>
          <cell r="E818" t="str">
            <v>962.910</v>
          </cell>
          <cell r="L818" t="str">
            <v>Marge bénéficiaire  reportée de l'exercice précédent (+ / -)</v>
          </cell>
          <cell r="Q818" t="str">
            <v>Overgedragen winstmarge van het vorige boekjaar (+ / -)</v>
          </cell>
          <cell r="R818" t="str">
            <v>962.910</v>
          </cell>
        </row>
        <row r="819">
          <cell r="A819" t="str">
            <v>962.911</v>
          </cell>
          <cell r="E819" t="str">
            <v>962.911</v>
          </cell>
          <cell r="L819" t="str">
            <v>Coûts rejetés par l'instance de régulation (+)</v>
          </cell>
          <cell r="Q819" t="str">
            <v>Door de reguleringsinstantie verworpen kosten (+)</v>
          </cell>
          <cell r="R819" t="str">
            <v>962.911</v>
          </cell>
        </row>
        <row r="820">
          <cell r="A820" t="str">
            <v>962.911.0</v>
          </cell>
          <cell r="F820" t="str">
            <v>962.911.0</v>
          </cell>
          <cell r="M820" t="str">
            <v>Dépenses rejetées (+)</v>
          </cell>
          <cell r="Q820" t="str">
            <v>Verworpen uitgaven (+)</v>
          </cell>
          <cell r="R820" t="str">
            <v>962.911.0</v>
          </cell>
        </row>
        <row r="821">
          <cell r="A821" t="str">
            <v>962.911.1</v>
          </cell>
          <cell r="F821" t="str">
            <v>962.911.1</v>
          </cell>
          <cell r="M821" t="str">
            <v>Impôts ou prélèvements rejetés (+)</v>
          </cell>
          <cell r="Q821" t="str">
            <v>Verworpen belastingen of heffingen (+)</v>
          </cell>
          <cell r="R821" t="str">
            <v>962.911.1</v>
          </cell>
        </row>
        <row r="822">
          <cell r="A822" t="str">
            <v>962.912</v>
          </cell>
          <cell r="E822" t="str">
            <v>962.912</v>
          </cell>
          <cell r="L822" t="str">
            <v>Marge bénéficiaire de l'exercice (affectation) (+)</v>
          </cell>
          <cell r="Q822" t="str">
            <v>Winstmarge van het boekjaar (bestemming) (+)</v>
          </cell>
          <cell r="R822" t="str">
            <v>962.912</v>
          </cell>
        </row>
        <row r="823">
          <cell r="A823" t="str">
            <v>962.912.0</v>
          </cell>
          <cell r="F823" t="str">
            <v>962.912.0</v>
          </cell>
          <cell r="M823" t="str">
            <v>Quote-part Communes (+)</v>
          </cell>
          <cell r="Q823" t="str">
            <v>Aandeel gemeenten (+)</v>
          </cell>
          <cell r="R823" t="str">
            <v>962.912.0</v>
          </cell>
        </row>
        <row r="824">
          <cell r="A824" t="str">
            <v>962.912.1</v>
          </cell>
          <cell r="F824" t="str">
            <v>962.912.1</v>
          </cell>
          <cell r="M824" t="str">
            <v>Quote-part société privée (+)</v>
          </cell>
          <cell r="Q824" t="str">
            <v>Aandeel privé-maatschappij (+)</v>
          </cell>
          <cell r="R824" t="str">
            <v>962.912.1</v>
          </cell>
        </row>
        <row r="825">
          <cell r="A825" t="str">
            <v>962.912.2</v>
          </cell>
          <cell r="F825" t="str">
            <v>962.912.2</v>
          </cell>
          <cell r="M825" t="str">
            <v>Marge bénéficiaire à reporter sur exercice suivant (+ / -)</v>
          </cell>
          <cell r="Q825" t="str">
            <v>Naar het volgende boekjaar over te dragen winstmarge (+ / -)</v>
          </cell>
          <cell r="R825" t="str">
            <v>962.912.2</v>
          </cell>
        </row>
        <row r="826">
          <cell r="A826" t="str">
            <v>-</v>
          </cell>
          <cell r="D826" t="str">
            <v>-</v>
          </cell>
        </row>
        <row r="827">
          <cell r="A827" t="str">
            <v>992</v>
          </cell>
          <cell r="B827" t="str">
            <v>992</v>
          </cell>
          <cell r="I827" t="str">
            <v>RESEAUX DE DISTRIBUTION D'ELECTRICITE - CHIFFRE D'AFFAIRES</v>
          </cell>
          <cell r="Q827" t="str">
            <v>ELEKTRICITEITSDISTRIBUTIENETTEN - OMZET</v>
          </cell>
          <cell r="R827" t="str">
            <v>992</v>
          </cell>
        </row>
        <row r="828">
          <cell r="A828" t="str">
            <v>992.2</v>
          </cell>
          <cell r="C828" t="str">
            <v>992.2</v>
          </cell>
          <cell r="J828" t="str">
            <v>Groupe de clients "70 à 30 kV"</v>
          </cell>
          <cell r="Q828" t="str">
            <v>Klantengroep "70 tot 30 kV"</v>
          </cell>
          <cell r="R828" t="str">
            <v>992.2</v>
          </cell>
        </row>
        <row r="829">
          <cell r="K829" t="str">
            <v>(Groupe de clients sans objet en Distribution)</v>
          </cell>
          <cell r="Q829" t="str">
            <v>(Klantengroep niet relevant voor Distributie)</v>
          </cell>
        </row>
        <row r="831">
          <cell r="A831" t="str">
            <v>992.3</v>
          </cell>
          <cell r="C831" t="str">
            <v>992.3</v>
          </cell>
          <cell r="J831" t="str">
            <v>Groupe de clients "Transformateurs vers le réseau MT"</v>
          </cell>
          <cell r="Q831" t="str">
            <v>Klantengroep "Transformatoren naar MS-net"</v>
          </cell>
          <cell r="R831" t="str">
            <v>992.3</v>
          </cell>
        </row>
        <row r="832">
          <cell r="A832" t="str">
            <v>992.30</v>
          </cell>
          <cell r="D832" t="str">
            <v>992.30</v>
          </cell>
          <cell r="J832" t="str">
            <v>I.</v>
          </cell>
          <cell r="K832" t="str">
            <v>Raccordement au réseau de distribution:</v>
          </cell>
          <cell r="Q832" t="str">
            <v>Aansluiting op het distributienet:</v>
          </cell>
          <cell r="R832" t="str">
            <v>992.30</v>
          </cell>
        </row>
        <row r="833">
          <cell r="A833" t="str">
            <v>992.300</v>
          </cell>
          <cell r="E833" t="str">
            <v>992.300</v>
          </cell>
          <cell r="L833" t="str">
            <v>Coûts d'étude</v>
          </cell>
          <cell r="Q833" t="str">
            <v>Studiekosten</v>
          </cell>
          <cell r="R833" t="str">
            <v>992.300</v>
          </cell>
        </row>
        <row r="834">
          <cell r="A834" t="str">
            <v>992.300.0</v>
          </cell>
          <cell r="F834" t="str">
            <v>992.300.0</v>
          </cell>
          <cell r="L834" t="str">
            <v>1.</v>
          </cell>
          <cell r="M834" t="str">
            <v>Etude d'orientation</v>
          </cell>
          <cell r="Q834" t="str">
            <v>Oriëntatiestudie</v>
          </cell>
          <cell r="R834" t="str">
            <v>992.300.0</v>
          </cell>
        </row>
        <row r="835">
          <cell r="A835" t="str">
            <v>992.300.1</v>
          </cell>
          <cell r="F835" t="str">
            <v>992.300.1</v>
          </cell>
          <cell r="L835" t="str">
            <v>2.</v>
          </cell>
          <cell r="M835" t="str">
            <v>Etude de détail</v>
          </cell>
          <cell r="Q835" t="str">
            <v>Detailstudie</v>
          </cell>
          <cell r="R835" t="str">
            <v>992.300.1</v>
          </cell>
        </row>
        <row r="836">
          <cell r="A836" t="str">
            <v>992.301</v>
          </cell>
          <cell r="E836" t="str">
            <v>992.301</v>
          </cell>
          <cell r="L836" t="str">
            <v>Coûts de réalisation et d'utilisation du raccordement</v>
          </cell>
          <cell r="Q836" t="str">
            <v>Kosten voor de uitvoering en het gebruik van de aansluiting</v>
          </cell>
          <cell r="R836" t="str">
            <v>992.301</v>
          </cell>
        </row>
        <row r="837">
          <cell r="A837" t="str">
            <v>992.301.0</v>
          </cell>
          <cell r="F837" t="str">
            <v>992.301.0</v>
          </cell>
          <cell r="L837" t="str">
            <v>3.</v>
          </cell>
          <cell r="M837" t="str">
            <v>Coûts de réalisation, d'adaptation ou de renforcement des raccordements</v>
          </cell>
          <cell r="Q837" t="str">
            <v>Kosten voor de uitvoering, aanpassing of verzwaring van de aansluitingen</v>
          </cell>
          <cell r="R837" t="str">
            <v>992.301.0</v>
          </cell>
        </row>
        <row r="838">
          <cell r="A838" t="str">
            <v>992.301.00</v>
          </cell>
          <cell r="G838" t="str">
            <v>992.301.00</v>
          </cell>
          <cell r="N838" t="str">
            <v>Branchements - Coûts de réalisation, d'adaptation ou de renforcement</v>
          </cell>
          <cell r="Q838" t="str">
            <v>Aftakkingen - Kosten voor de uitvoering, aanpassing of verzwaring</v>
          </cell>
          <cell r="R838" t="str">
            <v>992.301.00</v>
          </cell>
        </row>
        <row r="839">
          <cell r="A839" t="str">
            <v>992.301.09</v>
          </cell>
          <cell r="G839" t="str">
            <v>992.301.09</v>
          </cell>
          <cell r="N839" t="str">
            <v>Branchements - Transfert à l’Actif</v>
          </cell>
          <cell r="Q839" t="str">
            <v>Aftakkingen - Overboeking naar Activa</v>
          </cell>
          <cell r="R839" t="str">
            <v>992.301.09</v>
          </cell>
        </row>
        <row r="840">
          <cell r="A840" t="str">
            <v>992.301.1</v>
          </cell>
          <cell r="F840" t="str">
            <v>992.301.1</v>
          </cell>
          <cell r="L840" t="str">
            <v>4.</v>
          </cell>
          <cell r="M840" t="str">
            <v>Location appareil de mesurage</v>
          </cell>
          <cell r="Q840" t="str">
            <v>Huur meetapparaat</v>
          </cell>
          <cell r="R840" t="str">
            <v>992.301.1</v>
          </cell>
        </row>
        <row r="841">
          <cell r="A841" t="str">
            <v>992.301.2</v>
          </cell>
          <cell r="F841" t="str">
            <v>992.301.2</v>
          </cell>
          <cell r="L841" t="str">
            <v>5.</v>
          </cell>
          <cell r="M841" t="str">
            <v>Location équipements pour transformation, compensation énergie réactive, filtrage onde de tension</v>
          </cell>
          <cell r="Q841" t="str">
            <v>Huur uitrustingen voor transformatie, compensatie blindvermogen, filtreren spanningsgolf</v>
          </cell>
          <cell r="R841" t="str">
            <v>992.301.2</v>
          </cell>
        </row>
        <row r="842">
          <cell r="A842" t="str">
            <v>992.301.3</v>
          </cell>
          <cell r="F842" t="str">
            <v>992.301.3</v>
          </cell>
          <cell r="L842" t="str">
            <v>6.</v>
          </cell>
          <cell r="M842" t="str">
            <v>Location équipements de protection complémentaires, équip. complém. pour signalisations d'alarmes, mesures, comptages, téléactions et/ou TCC.</v>
          </cell>
          <cell r="Q842" t="str">
            <v>Huur bijkomende beveiligingsuitrustingen, bijkomende uitrustingen voor alarmsignalisaties, metingen, meteropnames, tele-acties en/of TCC.</v>
          </cell>
          <cell r="R842" t="str">
            <v>992.301.3</v>
          </cell>
        </row>
        <row r="843">
          <cell r="A843" t="str">
            <v>992.31</v>
          </cell>
          <cell r="D843" t="str">
            <v>992.31</v>
          </cell>
          <cell r="J843" t="str">
            <v>II.</v>
          </cell>
          <cell r="K843" t="str">
            <v>Utilisation du réseau de distribution:</v>
          </cell>
          <cell r="Q843" t="str">
            <v>Gebruik van het distributienet:</v>
          </cell>
          <cell r="R843" t="str">
            <v>992.31</v>
          </cell>
        </row>
        <row r="844">
          <cell r="A844" t="str">
            <v>992.310</v>
          </cell>
          <cell r="E844" t="str">
            <v>992.310</v>
          </cell>
          <cell r="L844" t="str">
            <v>Facturation des tarifs de la puissance souscrite et de la puissance complémentaire</v>
          </cell>
          <cell r="Q844" t="str">
            <v>Facturering van het tarief voor het onderschreven vermogen en het bijkomend vermogen</v>
          </cell>
          <cell r="R844" t="str">
            <v>992.310</v>
          </cell>
        </row>
        <row r="845">
          <cell r="A845" t="str">
            <v>992.310.0</v>
          </cell>
          <cell r="F845" t="str">
            <v>992.310.0</v>
          </cell>
          <cell r="M845" t="str">
            <v>Tarifs de la puissance souscrite et de la puissance complémentaire : utilisation du réseau de distribution</v>
          </cell>
          <cell r="Q845" t="str">
            <v>Tarief voor het onderschreven vermogen en het bijkomend vermogen: gebruik van het distributienet</v>
          </cell>
          <cell r="R845" t="str">
            <v>992.310.0</v>
          </cell>
        </row>
        <row r="846">
          <cell r="A846" t="str">
            <v>992.310.1</v>
          </cell>
          <cell r="F846" t="str">
            <v>992.310.1</v>
          </cell>
          <cell r="M846" t="str">
            <v>Tarifs de la puissance souscrite et de la puissance complémentaire : utilisation du réseau de transport &amp; des services auxiliaires y afférents</v>
          </cell>
          <cell r="Q846" t="str">
            <v>Tarief voor het onderschreven vermogen en het bijkomend vermogen: gebruik van het transportnet  &amp; de bijbehorende ondersteunende diensten</v>
          </cell>
          <cell r="R846" t="str">
            <v>992.310.1</v>
          </cell>
        </row>
        <row r="847">
          <cell r="A847" t="str">
            <v>992.310.10</v>
          </cell>
          <cell r="G847" t="str">
            <v>992.310.10</v>
          </cell>
          <cell r="N847" t="str">
            <v>Facturation de l’utilisation du réseau de transport : tarif de base</v>
          </cell>
          <cell r="Q847" t="str">
            <v>Facturering van het gebruik van het transportnet: basistarief</v>
          </cell>
          <cell r="R847" t="str">
            <v>992.310.10</v>
          </cell>
        </row>
        <row r="848">
          <cell r="A848" t="str">
            <v>992.310.11</v>
          </cell>
          <cell r="G848" t="str">
            <v>992.310.11</v>
          </cell>
          <cell r="N848" t="str">
            <v>Facturation de l’utilisation du réseau de transport : service système</v>
          </cell>
          <cell r="Q848" t="str">
            <v>Facturering van het gebruik van het transportnet: systeemdienst</v>
          </cell>
          <cell r="R848" t="str">
            <v>992.310.11</v>
          </cell>
        </row>
        <row r="849">
          <cell r="A849" t="str">
            <v>992.310.12</v>
          </cell>
          <cell r="G849" t="str">
            <v>992.310.12</v>
          </cell>
          <cell r="N849" t="str">
            <v>Facturation de l’utilisation du réseau de transport : pertes sur réseau</v>
          </cell>
          <cell r="Q849" t="str">
            <v>Facturering van het gebruik van het transportnet: netverliezen</v>
          </cell>
          <cell r="R849" t="str">
            <v>992.310.12</v>
          </cell>
        </row>
        <row r="850">
          <cell r="A850" t="str">
            <v>992.314</v>
          </cell>
          <cell r="E850" t="str">
            <v>992.314</v>
          </cell>
          <cell r="L850" t="str">
            <v>Gestion du réseau de distribution (gestion du système):</v>
          </cell>
          <cell r="Q850" t="str">
            <v>Beheer van het distributienet (systeembeheer):</v>
          </cell>
          <cell r="R850" t="str">
            <v>992.314</v>
          </cell>
        </row>
        <row r="851">
          <cell r="A851" t="str">
            <v>992.315</v>
          </cell>
          <cell r="E851" t="str">
            <v>992.315</v>
          </cell>
          <cell r="L851" t="str">
            <v>Acquisition et traitement des informations de mesure et de comptage</v>
          </cell>
          <cell r="Q851" t="str">
            <v>Verzamelen en verwerken van de meet- en telgegevens</v>
          </cell>
          <cell r="R851" t="str">
            <v>992.315</v>
          </cell>
        </row>
        <row r="852">
          <cell r="A852" t="str">
            <v>992.32</v>
          </cell>
          <cell r="D852" t="str">
            <v>992.32</v>
          </cell>
          <cell r="J852" t="str">
            <v>III.</v>
          </cell>
          <cell r="K852" t="str">
            <v>Services auxiliaires:</v>
          </cell>
          <cell r="Q852" t="str">
            <v>Ondersteunende diensten</v>
          </cell>
          <cell r="R852" t="str">
            <v>992.32</v>
          </cell>
        </row>
        <row r="853">
          <cell r="A853" t="str">
            <v>992.320</v>
          </cell>
          <cell r="E853" t="str">
            <v>992.320</v>
          </cell>
          <cell r="K853" t="str">
            <v>1.</v>
          </cell>
          <cell r="L853" t="str">
            <v>Réglage de la tension et de la puissance réactive</v>
          </cell>
          <cell r="Q853" t="str">
            <v>Regeling van de spanning en van het blindvermogen</v>
          </cell>
          <cell r="R853" t="str">
            <v>992.320</v>
          </cell>
        </row>
        <row r="854">
          <cell r="A854" t="str">
            <v>992.321</v>
          </cell>
          <cell r="E854" t="str">
            <v>992.321</v>
          </cell>
          <cell r="K854" t="str">
            <v>2.</v>
          </cell>
          <cell r="L854" t="str">
            <v>Compensation des pertes sur réseau</v>
          </cell>
          <cell r="Q854" t="str">
            <v>Compensatie van de netverliezen</v>
          </cell>
          <cell r="R854" t="str">
            <v>992.321</v>
          </cell>
        </row>
        <row r="855">
          <cell r="A855" t="str">
            <v>992.322</v>
          </cell>
          <cell r="E855" t="str">
            <v>992.322</v>
          </cell>
          <cell r="K855" t="str">
            <v>3.</v>
          </cell>
          <cell r="L855" t="str">
            <v>Non-respect d'un programme accepté</v>
          </cell>
          <cell r="Q855" t="str">
            <v>Niet-naleving van een aanvaard programma</v>
          </cell>
          <cell r="R855" t="str">
            <v>992.322</v>
          </cell>
        </row>
        <row r="856">
          <cell r="A856" t="str">
            <v>992.33</v>
          </cell>
          <cell r="D856" t="str">
            <v>992.33</v>
          </cell>
          <cell r="J856" t="str">
            <v>IV.</v>
          </cell>
          <cell r="K856" t="str">
            <v>Impôts, prélèvements, surcharges, contributions et rétributions:</v>
          </cell>
          <cell r="Q856" t="str">
            <v>Belastingen, heffingen, toeslagen, bijdragen en retributies:</v>
          </cell>
          <cell r="R856" t="str">
            <v>992.33</v>
          </cell>
        </row>
        <row r="857">
          <cell r="A857" t="str">
            <v>992.330</v>
          </cell>
          <cell r="E857" t="str">
            <v>992.330</v>
          </cell>
          <cell r="L857" t="str">
            <v>Financement des obligatons de service public:</v>
          </cell>
          <cell r="Q857" t="str">
            <v>Financiering van de openbare-dienstverplichtingen:</v>
          </cell>
          <cell r="R857" t="str">
            <v>992.330</v>
          </cell>
        </row>
        <row r="858">
          <cell r="A858" t="str">
            <v>992.330.0</v>
          </cell>
          <cell r="F858" t="str">
            <v>992.330.0</v>
          </cell>
          <cell r="M858" t="str">
            <v>Mesures de nature sociale</v>
          </cell>
          <cell r="Q858" t="str">
            <v>Maatregelen van sociale aard</v>
          </cell>
          <cell r="R858" t="str">
            <v>992.330.0</v>
          </cell>
        </row>
        <row r="859">
          <cell r="A859" t="str">
            <v>992.330.08</v>
          </cell>
          <cell r="G859" t="str">
            <v>992.330.08</v>
          </cell>
          <cell r="N859" t="str">
            <v>Plan communal pour l’emploi</v>
          </cell>
          <cell r="Q859" t="str">
            <v>Plan Communal pour l'Emploi (in Wallonië)</v>
          </cell>
          <cell r="R859" t="str">
            <v>992.330.08</v>
          </cell>
        </row>
        <row r="860">
          <cell r="A860" t="str">
            <v>992.330.09</v>
          </cell>
          <cell r="G860" t="str">
            <v>992.330.09</v>
          </cell>
          <cell r="N860" t="str">
            <v>Autres mesures sociales</v>
          </cell>
          <cell r="Q860" t="str">
            <v>Andere maatregelen van sociale aard</v>
          </cell>
          <cell r="R860" t="str">
            <v>992.330.09</v>
          </cell>
        </row>
        <row r="861">
          <cell r="A861" t="str">
            <v>992.330.1</v>
          </cell>
          <cell r="F861" t="str">
            <v>992.330.1</v>
          </cell>
          <cell r="M861" t="str">
            <v>Mesures en faveur de l'URE</v>
          </cell>
          <cell r="Q861" t="str">
            <v>Maatregelen ter bevordering van het REG</v>
          </cell>
          <cell r="R861" t="str">
            <v>992.330.1</v>
          </cell>
        </row>
        <row r="862">
          <cell r="A862" t="str">
            <v>992.330.2</v>
          </cell>
          <cell r="F862" t="str">
            <v>992.330.2</v>
          </cell>
          <cell r="M862" t="str">
            <v>Mesures en faveur de l'utilisation de sources d'énergie renouvelables et d'installations de cogénération de qualité</v>
          </cell>
          <cell r="Q862" t="str">
            <v>Maatregelen ter bevordering van het gebruik van hernieuwbare energiebronnen en kwalitatieve warmtekrachtinstallaties</v>
          </cell>
          <cell r="R862" t="str">
            <v>992.330.2</v>
          </cell>
        </row>
        <row r="863">
          <cell r="A863" t="str">
            <v>992.330.3</v>
          </cell>
          <cell r="F863" t="str">
            <v>992.330.3</v>
          </cell>
          <cell r="M863" t="str">
            <v>Financement des obligations de service public facturé par le GRT</v>
          </cell>
          <cell r="Q863" t="str">
            <v>Financiering van de openbare-dienstverplichtingen gefactureerd door de TNB</v>
          </cell>
          <cell r="R863" t="str">
            <v>992.330.3</v>
          </cell>
        </row>
        <row r="864">
          <cell r="A864" t="str">
            <v>992.330.8</v>
          </cell>
          <cell r="F864" t="str">
            <v>992.330.8</v>
          </cell>
          <cell r="M864" t="str">
            <v>Autres mesures</v>
          </cell>
          <cell r="Q864" t="str">
            <v>Andere maatregelen</v>
          </cell>
          <cell r="R864" t="str">
            <v>992.330.8</v>
          </cell>
        </row>
        <row r="865">
          <cell r="A865" t="str">
            <v>992.330.9</v>
          </cell>
          <cell r="F865" t="str">
            <v>992.330.9</v>
          </cell>
          <cell r="M865" t="str">
            <v>Financement des missions de service public confiées aux GRD</v>
          </cell>
          <cell r="Q865" t="str">
            <v>Financiering van de openbare-dienstopdracht toevertrouwd aan de DNB</v>
          </cell>
          <cell r="R865" t="str">
            <v>992.330.9</v>
          </cell>
        </row>
        <row r="866">
          <cell r="A866" t="str">
            <v>992.331</v>
          </cell>
          <cell r="E866" t="str">
            <v>992.331</v>
          </cell>
          <cell r="L866" t="str">
            <v>Surcharges en vue de la couverture des frais de fonctionnement de l'instance de régulation</v>
          </cell>
          <cell r="Q866" t="str">
            <v>Toeslagen ter dekking van de werkingskosten van de reguleringsinstantie</v>
          </cell>
          <cell r="R866" t="str">
            <v>992.331</v>
          </cell>
        </row>
        <row r="867">
          <cell r="A867" t="str">
            <v>992.332</v>
          </cell>
          <cell r="E867" t="str">
            <v>992.332</v>
          </cell>
          <cell r="L867" t="str">
            <v>Contributions en vue de la couverture des coûts échoués</v>
          </cell>
          <cell r="Q867" t="str">
            <v>Bijdragen ter dekking van verloren kosten</v>
          </cell>
          <cell r="R867" t="str">
            <v>992.332</v>
          </cell>
        </row>
        <row r="868">
          <cell r="A868" t="str">
            <v>992.333</v>
          </cell>
          <cell r="E868" t="str">
            <v>992.333</v>
          </cell>
          <cell r="L868" t="str">
            <v>Charges de pension non capitalisées</v>
          </cell>
          <cell r="Q868" t="str">
            <v>Niet-gekapitaliseerde pensioenlasten</v>
          </cell>
          <cell r="R868" t="str">
            <v>992.333</v>
          </cell>
        </row>
        <row r="869">
          <cell r="A869" t="str">
            <v>992.334</v>
          </cell>
          <cell r="E869" t="str">
            <v>992.334</v>
          </cell>
          <cell r="L869" t="str">
            <v>Impôts, prélèvements, surcharges, contributions, et rétributions locaux, provinciaux, régionaux et fédéraux:</v>
          </cell>
          <cell r="Q869" t="str">
            <v>Lokale, provinciale, gewestelijke en federale belastingen, heffingen, toeslagen, bijdragen en retributies:</v>
          </cell>
          <cell r="R869" t="str">
            <v>992.334</v>
          </cell>
        </row>
        <row r="870">
          <cell r="A870" t="str">
            <v>992.334.0</v>
          </cell>
          <cell r="F870" t="str">
            <v>992.334.0</v>
          </cell>
          <cell r="M870" t="str">
            <v>Impôts sur les revenus</v>
          </cell>
          <cell r="Q870" t="str">
            <v>Inkomensbelastingen</v>
          </cell>
          <cell r="R870" t="str">
            <v>992.334.0</v>
          </cell>
        </row>
        <row r="871">
          <cell r="A871" t="str">
            <v>992.334.1</v>
          </cell>
          <cell r="F871" t="str">
            <v>992.334.1</v>
          </cell>
          <cell r="M871" t="str">
            <v>Impôts, prélèvements, surcharges, contributions, et rétributions locaux, provinciaux, régionaux et fédéraux restants</v>
          </cell>
          <cell r="Q871" t="str">
            <v>Overige lokale, provinciale, gewestelijke en federale belastingen, heffingen, toeslagen, bijdragen en retributies</v>
          </cell>
          <cell r="R871" t="str">
            <v>992.334.1</v>
          </cell>
        </row>
        <row r="872">
          <cell r="A872" t="str">
            <v>992.334.10</v>
          </cell>
          <cell r="G872" t="str">
            <v>992.334.10</v>
          </cell>
          <cell r="N872" t="str">
            <v>Redevance pour occupation du domaine public</v>
          </cell>
          <cell r="Q872" t="str">
            <v>Vergoeding voor het innemen van het openbaar domein</v>
          </cell>
          <cell r="R872" t="str">
            <v>992.334.10</v>
          </cell>
        </row>
        <row r="873">
          <cell r="A873" t="str">
            <v>992.334.19</v>
          </cell>
          <cell r="G873" t="str">
            <v>992.334.19</v>
          </cell>
          <cell r="N873" t="str">
            <v>Autres impôts, prélèvements, surcharges, contributions et rétributions restants</v>
          </cell>
          <cell r="Q873" t="str">
            <v>Andere belastingen, heffingen, toeslagen, bijdragen en retributies</v>
          </cell>
          <cell r="R873" t="str">
            <v>992.334.19</v>
          </cell>
        </row>
        <row r="874">
          <cell r="R874">
            <v>0</v>
          </cell>
        </row>
        <row r="875">
          <cell r="A875" t="str">
            <v>992.4</v>
          </cell>
          <cell r="C875" t="str">
            <v>992.4</v>
          </cell>
          <cell r="J875" t="str">
            <v>Groupe de clients "26 à 1 kV"</v>
          </cell>
          <cell r="Q875" t="str">
            <v>Klantengroep "26 tot 1 kV"</v>
          </cell>
          <cell r="R875" t="str">
            <v>992.4</v>
          </cell>
        </row>
        <row r="876">
          <cell r="A876" t="str">
            <v>992.40</v>
          </cell>
          <cell r="D876" t="str">
            <v>992.40</v>
          </cell>
          <cell r="J876" t="str">
            <v>I.</v>
          </cell>
          <cell r="K876" t="str">
            <v>Raccordement au réseau de distribution:</v>
          </cell>
          <cell r="Q876" t="str">
            <v>Aansluiting op het distributienet:</v>
          </cell>
          <cell r="R876" t="str">
            <v>992.40</v>
          </cell>
        </row>
        <row r="877">
          <cell r="A877" t="str">
            <v>992.400</v>
          </cell>
          <cell r="E877" t="str">
            <v>992.400</v>
          </cell>
          <cell r="L877" t="str">
            <v>Coûts d'étude</v>
          </cell>
          <cell r="Q877" t="str">
            <v>Studiekosten</v>
          </cell>
          <cell r="R877" t="str">
            <v>992.400</v>
          </cell>
        </row>
        <row r="878">
          <cell r="A878" t="str">
            <v>992.400.0</v>
          </cell>
          <cell r="F878" t="str">
            <v>992.400.0</v>
          </cell>
          <cell r="L878" t="str">
            <v>1.</v>
          </cell>
          <cell r="M878" t="str">
            <v>Etude d'orientation</v>
          </cell>
          <cell r="Q878" t="str">
            <v>Oriëntatiestudie</v>
          </cell>
          <cell r="R878" t="str">
            <v>992.400.0</v>
          </cell>
        </row>
        <row r="879">
          <cell r="A879" t="str">
            <v>992.400.1</v>
          </cell>
          <cell r="F879" t="str">
            <v>992.400.1</v>
          </cell>
          <cell r="L879" t="str">
            <v>2.</v>
          </cell>
          <cell r="M879" t="str">
            <v>Etude de détail</v>
          </cell>
          <cell r="Q879" t="str">
            <v>Detailstudie</v>
          </cell>
          <cell r="R879" t="str">
            <v>992.400.1</v>
          </cell>
        </row>
        <row r="880">
          <cell r="A880" t="str">
            <v>992.401</v>
          </cell>
          <cell r="E880" t="str">
            <v>992.401</v>
          </cell>
          <cell r="L880" t="str">
            <v>Coûts de réalisation et d'utilisation du raccordement</v>
          </cell>
          <cell r="Q880" t="str">
            <v>Kosten voor de uitvoering en het gebruik van de aansluiting</v>
          </cell>
          <cell r="R880" t="str">
            <v>992.401</v>
          </cell>
        </row>
        <row r="881">
          <cell r="A881" t="str">
            <v>992.401.0</v>
          </cell>
          <cell r="F881" t="str">
            <v>992.401.0</v>
          </cell>
          <cell r="L881" t="str">
            <v>3.</v>
          </cell>
          <cell r="M881" t="str">
            <v>Coûts de réalisation, d'adaptation ou de renforcement des raccordements</v>
          </cell>
          <cell r="Q881" t="str">
            <v>Kosten voor de uitvoering, aanpassing of verzwaring van de aansluitingen</v>
          </cell>
          <cell r="R881" t="str">
            <v>992.401.0</v>
          </cell>
        </row>
        <row r="882">
          <cell r="A882" t="str">
            <v>992.401.00</v>
          </cell>
          <cell r="G882" t="str">
            <v>992.401.00</v>
          </cell>
          <cell r="N882" t="str">
            <v>Branchements - Coûts de réalisation, d'adaptation ou de renforcement</v>
          </cell>
          <cell r="Q882" t="str">
            <v>Aftakkingen - Kosten voor de uitvoering, aanpassing of verzwaring</v>
          </cell>
          <cell r="R882" t="str">
            <v>992.401.00</v>
          </cell>
        </row>
        <row r="883">
          <cell r="A883" t="str">
            <v>992.401.09</v>
          </cell>
          <cell r="G883" t="str">
            <v>992.401.09</v>
          </cell>
          <cell r="N883" t="str">
            <v>Branchements - Transfert à l’Actif</v>
          </cell>
          <cell r="Q883" t="str">
            <v>Aftakkingen - Overboeking naar Activa</v>
          </cell>
          <cell r="R883" t="str">
            <v>992.401.09</v>
          </cell>
        </row>
        <row r="884">
          <cell r="A884" t="str">
            <v>992.401.1</v>
          </cell>
          <cell r="F884" t="str">
            <v>992.401.1</v>
          </cell>
          <cell r="L884" t="str">
            <v>4.</v>
          </cell>
          <cell r="M884" t="str">
            <v>Location appareil de mesurage</v>
          </cell>
          <cell r="Q884" t="str">
            <v>Huur meetapparaat</v>
          </cell>
          <cell r="R884" t="str">
            <v>992.401.1</v>
          </cell>
        </row>
        <row r="885">
          <cell r="A885" t="str">
            <v>992.401.2</v>
          </cell>
          <cell r="F885" t="str">
            <v>992.401.2</v>
          </cell>
          <cell r="L885" t="str">
            <v>5.</v>
          </cell>
          <cell r="M885" t="str">
            <v>Location équipements pour transformation, compensation énergie réactive, filtrage onde de tension</v>
          </cell>
          <cell r="Q885" t="str">
            <v>Huur uitrustingen voor transformatie, compensatie blindvermogen, filtreren spanningsgolf</v>
          </cell>
          <cell r="R885" t="str">
            <v>992.401.2</v>
          </cell>
        </row>
        <row r="886">
          <cell r="A886" t="str">
            <v>992.401.3</v>
          </cell>
          <cell r="F886" t="str">
            <v>992.401.3</v>
          </cell>
          <cell r="L886" t="str">
            <v>6.</v>
          </cell>
          <cell r="M886" t="str">
            <v>Location équipements de protection complémentaires, équip. complém. pour signalisations d'alarmes, mesures, comptages, téléactions et/ou TCC.</v>
          </cell>
          <cell r="Q886" t="str">
            <v>Huur bijkomende beveiligingsuitrustingen, bijkomende uitrustingen voor alarmsignalisaties, metingen, tellingen, tele-acties en/of TCC.</v>
          </cell>
          <cell r="R886" t="str">
            <v>992.401.3</v>
          </cell>
        </row>
        <row r="887">
          <cell r="A887" t="str">
            <v>992.41</v>
          </cell>
          <cell r="D887" t="str">
            <v>992.41</v>
          </cell>
          <cell r="J887" t="str">
            <v>II.</v>
          </cell>
          <cell r="K887" t="str">
            <v>Utilisation du réseau de distribution:</v>
          </cell>
          <cell r="Q887" t="str">
            <v>Gebruik van het distributienet:</v>
          </cell>
          <cell r="R887" t="str">
            <v>992.41</v>
          </cell>
        </row>
        <row r="888">
          <cell r="A888" t="str">
            <v>992.410</v>
          </cell>
          <cell r="E888" t="str">
            <v>992.410</v>
          </cell>
          <cell r="L888" t="str">
            <v>Facturation des tarifs de la puissance souscrite et de la puissance complémentaire</v>
          </cell>
          <cell r="Q888" t="str">
            <v>Facturering van het tarief voor het onderschreven vermogen en het bijkomend vermogen</v>
          </cell>
          <cell r="R888" t="str">
            <v>992.410</v>
          </cell>
        </row>
        <row r="889">
          <cell r="A889" t="str">
            <v>992.410.0</v>
          </cell>
          <cell r="F889" t="str">
            <v>992.410.0</v>
          </cell>
          <cell r="M889" t="str">
            <v>Tarifs de la puissance souscrite et de la puissance complémentaire : utilisation du réseau de distribution</v>
          </cell>
          <cell r="Q889" t="str">
            <v>Tarief voor het onderschreven vermogen en het bijkomend vermogen: gebruik van het distributienet</v>
          </cell>
          <cell r="R889" t="str">
            <v>992.410.0</v>
          </cell>
        </row>
        <row r="890">
          <cell r="A890" t="str">
            <v>992.410.1</v>
          </cell>
          <cell r="F890" t="str">
            <v>992.410.1</v>
          </cell>
          <cell r="M890" t="str">
            <v>Tarifs de la puissance souscrite et de la puissance complémentaire : utilisation du réseau de transport &amp; des services auxiliaires y afférents</v>
          </cell>
          <cell r="Q890" t="str">
            <v>Tarief voor het onderschreven vermogen en het bijkomend vermogen: gebruik van het transportnet &amp; de bijbehorende ondersteunende diensten</v>
          </cell>
          <cell r="R890" t="str">
            <v>992.410.1</v>
          </cell>
        </row>
        <row r="891">
          <cell r="A891" t="str">
            <v>992.410.10</v>
          </cell>
          <cell r="G891" t="str">
            <v>992.410.10</v>
          </cell>
          <cell r="N891" t="str">
            <v>Facturation de l’utilisation du réseau de transport : tarif de base</v>
          </cell>
          <cell r="Q891" t="str">
            <v>Facturering van het gebruik van het transportnet: basistarief</v>
          </cell>
          <cell r="R891" t="str">
            <v>992.410.10</v>
          </cell>
        </row>
        <row r="892">
          <cell r="A892" t="str">
            <v>992.410.11</v>
          </cell>
          <cell r="G892" t="str">
            <v>992.410.11</v>
          </cell>
          <cell r="N892" t="str">
            <v>Facturation de l’utilisation du réseau de transport : service système</v>
          </cell>
          <cell r="Q892" t="str">
            <v>Facturering van het gebruik van het transportnet: systeemdienst</v>
          </cell>
          <cell r="R892" t="str">
            <v>992.410.11</v>
          </cell>
        </row>
        <row r="893">
          <cell r="A893" t="str">
            <v>992.410.12</v>
          </cell>
          <cell r="G893" t="str">
            <v>992.410.12</v>
          </cell>
          <cell r="N893" t="str">
            <v>Facturation de l’utilisation du réseau de transport : pertes sur réseau</v>
          </cell>
          <cell r="Q893" t="str">
            <v>Facturering van het gebruik van het transportnet: netverliezen</v>
          </cell>
          <cell r="R893" t="str">
            <v>992.410.12</v>
          </cell>
        </row>
        <row r="894">
          <cell r="A894" t="str">
            <v>992.414</v>
          </cell>
          <cell r="E894" t="str">
            <v>992.414</v>
          </cell>
          <cell r="L894" t="str">
            <v>Gestion du réseau de distribution (gestion du système):</v>
          </cell>
          <cell r="Q894" t="str">
            <v>Beheer van het distributienet (systeembeheer):</v>
          </cell>
          <cell r="R894" t="str">
            <v>992.414</v>
          </cell>
        </row>
        <row r="895">
          <cell r="A895" t="str">
            <v>992.415</v>
          </cell>
          <cell r="E895" t="str">
            <v>992.415</v>
          </cell>
          <cell r="L895" t="str">
            <v>Acquisition et traitement des informations de mesure et de comptage</v>
          </cell>
          <cell r="Q895" t="str">
            <v>Verzamelen en verwerken van de meet- en telgegevens</v>
          </cell>
          <cell r="R895" t="str">
            <v>992.415</v>
          </cell>
        </row>
        <row r="896">
          <cell r="A896" t="str">
            <v>992.42</v>
          </cell>
          <cell r="D896" t="str">
            <v>992.42</v>
          </cell>
          <cell r="J896" t="str">
            <v>III.</v>
          </cell>
          <cell r="K896" t="str">
            <v>Services auxiliaires:</v>
          </cell>
          <cell r="Q896" t="str">
            <v>Ondersteunende diensten</v>
          </cell>
          <cell r="R896" t="str">
            <v>992.42</v>
          </cell>
        </row>
        <row r="897">
          <cell r="A897" t="str">
            <v>992.420</v>
          </cell>
          <cell r="E897" t="str">
            <v>992.420</v>
          </cell>
          <cell r="K897" t="str">
            <v>1.</v>
          </cell>
          <cell r="L897" t="str">
            <v>Réglage de la tension et de la puissance réactive</v>
          </cell>
          <cell r="Q897" t="str">
            <v>Regeling van de spanning en van het blindvermogen</v>
          </cell>
          <cell r="R897" t="str">
            <v>992.420</v>
          </cell>
        </row>
        <row r="898">
          <cell r="A898" t="str">
            <v>992.421</v>
          </cell>
          <cell r="E898" t="str">
            <v>992.421</v>
          </cell>
          <cell r="K898" t="str">
            <v>2.</v>
          </cell>
          <cell r="L898" t="str">
            <v>Compensation des pertes sur réseau</v>
          </cell>
          <cell r="Q898" t="str">
            <v>Compensatie van de netverliezen</v>
          </cell>
          <cell r="R898" t="str">
            <v>992.421</v>
          </cell>
        </row>
        <row r="899">
          <cell r="A899" t="str">
            <v>992.422</v>
          </cell>
          <cell r="E899" t="str">
            <v>992.422</v>
          </cell>
          <cell r="K899" t="str">
            <v>3.</v>
          </cell>
          <cell r="L899" t="str">
            <v>Non-respect d'un programme accepté</v>
          </cell>
          <cell r="Q899" t="str">
            <v>Niet-naleving van een aanvaard programma</v>
          </cell>
          <cell r="R899" t="str">
            <v>992.422</v>
          </cell>
        </row>
        <row r="900">
          <cell r="A900" t="str">
            <v>992.43</v>
          </cell>
          <cell r="D900" t="str">
            <v>992.43</v>
          </cell>
          <cell r="J900" t="str">
            <v>IV.</v>
          </cell>
          <cell r="K900" t="str">
            <v>Impôts, prélèvements, surcharges, contributions et rétributions:</v>
          </cell>
          <cell r="Q900" t="str">
            <v>Belastingen, heffingen, toeslagen, bijdragen en retributies:</v>
          </cell>
          <cell r="R900" t="str">
            <v>992.43</v>
          </cell>
        </row>
        <row r="901">
          <cell r="A901" t="str">
            <v>992.430</v>
          </cell>
          <cell r="E901" t="str">
            <v>992.430</v>
          </cell>
          <cell r="L901" t="str">
            <v>Financement des obligatons de service public:</v>
          </cell>
          <cell r="Q901" t="str">
            <v>Financiering van de openbare-dienstverplichtingen:</v>
          </cell>
          <cell r="R901" t="str">
            <v>992.430</v>
          </cell>
        </row>
        <row r="902">
          <cell r="A902" t="str">
            <v>992.430.0</v>
          </cell>
          <cell r="F902" t="str">
            <v>992.430.0</v>
          </cell>
          <cell r="M902" t="str">
            <v>Mesures de nature sociale</v>
          </cell>
          <cell r="Q902" t="str">
            <v>Maatregelen van sociale aard</v>
          </cell>
          <cell r="R902" t="str">
            <v>992.430.0</v>
          </cell>
        </row>
        <row r="903">
          <cell r="A903" t="str">
            <v>992.430.08</v>
          </cell>
          <cell r="G903" t="str">
            <v>992.430.08</v>
          </cell>
          <cell r="N903" t="str">
            <v>Plan communal pour l’emploi</v>
          </cell>
          <cell r="Q903" t="str">
            <v>Plan Communal pour l'Emploi (in Wallonië)</v>
          </cell>
          <cell r="R903" t="str">
            <v>992.430.08</v>
          </cell>
        </row>
        <row r="904">
          <cell r="A904" t="str">
            <v>992.430.09</v>
          </cell>
          <cell r="G904" t="str">
            <v>992.430.09</v>
          </cell>
          <cell r="N904" t="str">
            <v>Autres mesures sociales</v>
          </cell>
          <cell r="Q904" t="str">
            <v>Andere maatregelen van sociale aard</v>
          </cell>
          <cell r="R904" t="str">
            <v>992.430.09</v>
          </cell>
        </row>
        <row r="905">
          <cell r="A905" t="str">
            <v>992.430.1</v>
          </cell>
          <cell r="F905" t="str">
            <v>992.430.1</v>
          </cell>
          <cell r="M905" t="str">
            <v>Mesures en faveur de l'URE</v>
          </cell>
          <cell r="Q905" t="str">
            <v>Maatregelen ter bevordering van het REG</v>
          </cell>
          <cell r="R905" t="str">
            <v>992.430.1</v>
          </cell>
        </row>
        <row r="906">
          <cell r="A906" t="str">
            <v>992.430.2</v>
          </cell>
          <cell r="F906" t="str">
            <v>992.430.2</v>
          </cell>
          <cell r="M906" t="str">
            <v>Mesures en faveur de l'utilisation de sources d'énergie renouvelables et d'installations de cogénération de qualité</v>
          </cell>
          <cell r="Q906" t="str">
            <v>Maatregelen ter bevordering van het gebruik van hernieuwbare energiebronnen en kwalitatieve warmtekrachtinstallaties</v>
          </cell>
          <cell r="R906" t="str">
            <v>992.430.2</v>
          </cell>
        </row>
        <row r="907">
          <cell r="A907" t="str">
            <v>992.430.3</v>
          </cell>
          <cell r="F907" t="str">
            <v>992.430.3</v>
          </cell>
          <cell r="M907" t="str">
            <v>Financement des obligations de service public facturé par le GRT</v>
          </cell>
          <cell r="Q907" t="str">
            <v>Financiering van de openbare-dienstverplichtingen gefactureerd door de TNB</v>
          </cell>
          <cell r="R907" t="str">
            <v>992.430.3</v>
          </cell>
        </row>
        <row r="908">
          <cell r="A908" t="str">
            <v>992.430.8</v>
          </cell>
          <cell r="F908" t="str">
            <v>992.430.8</v>
          </cell>
          <cell r="M908" t="str">
            <v>Autres mesures</v>
          </cell>
          <cell r="Q908" t="str">
            <v>Andere maatregelen</v>
          </cell>
          <cell r="R908" t="str">
            <v>992.430.8</v>
          </cell>
        </row>
        <row r="909">
          <cell r="A909" t="str">
            <v>992.430.9</v>
          </cell>
          <cell r="F909" t="str">
            <v>992.430.9</v>
          </cell>
          <cell r="M909" t="str">
            <v>Financement des missions de service public confiées aux GRD</v>
          </cell>
          <cell r="Q909" t="str">
            <v>Financiering van de openbare-dienstopdracht toevertrouwd aan de DNB</v>
          </cell>
          <cell r="R909" t="str">
            <v>992.430.9</v>
          </cell>
        </row>
        <row r="910">
          <cell r="A910" t="str">
            <v>992.431</v>
          </cell>
          <cell r="E910" t="str">
            <v>992.431</v>
          </cell>
          <cell r="L910" t="str">
            <v>Surcharges en vue de la couverture des frais de fonctionnement de l'instance de régulation</v>
          </cell>
          <cell r="Q910" t="str">
            <v>Toeslagen ter dekking van de werkingskosten van de reguleringsinstantie</v>
          </cell>
          <cell r="R910" t="str">
            <v>992.431</v>
          </cell>
        </row>
        <row r="911">
          <cell r="A911" t="str">
            <v>992.432</v>
          </cell>
          <cell r="E911" t="str">
            <v>992.432</v>
          </cell>
          <cell r="L911" t="str">
            <v>Contributions en vue de la couverture des coûts échoués</v>
          </cell>
          <cell r="Q911" t="str">
            <v>Bijdragen ter dekking van verloren kosten</v>
          </cell>
          <cell r="R911" t="str">
            <v>992.432</v>
          </cell>
        </row>
        <row r="912">
          <cell r="A912" t="str">
            <v>992.433</v>
          </cell>
          <cell r="E912" t="str">
            <v>992.433</v>
          </cell>
          <cell r="L912" t="str">
            <v>Charges de pension non capitalisées</v>
          </cell>
          <cell r="Q912" t="str">
            <v>Niet-gekapitaliseerde pensioenlasten</v>
          </cell>
          <cell r="R912" t="str">
            <v>992.433</v>
          </cell>
        </row>
        <row r="913">
          <cell r="A913" t="str">
            <v>992.434</v>
          </cell>
          <cell r="E913" t="str">
            <v>992.434</v>
          </cell>
          <cell r="L913" t="str">
            <v>Impôts, prélèvements, surcharges, contributions, et rétributions locaux, provinciaux, régionaux et fédéraux:</v>
          </cell>
          <cell r="Q913" t="str">
            <v>Lokale, provinciale, gewestelijke en federale belastingen, heffingen, toeslagen, bijdragen en retributies:</v>
          </cell>
          <cell r="R913" t="str">
            <v>992.434</v>
          </cell>
        </row>
        <row r="914">
          <cell r="A914" t="str">
            <v>992.434.0</v>
          </cell>
          <cell r="F914" t="str">
            <v>992.434.0</v>
          </cell>
          <cell r="M914" t="str">
            <v>Impôts sur les revenus</v>
          </cell>
          <cell r="Q914" t="str">
            <v>Inkomensbelastingen</v>
          </cell>
          <cell r="R914" t="str">
            <v>992.434.0</v>
          </cell>
        </row>
        <row r="915">
          <cell r="A915" t="str">
            <v>992.434.1</v>
          </cell>
          <cell r="F915" t="str">
            <v>992.434.1</v>
          </cell>
          <cell r="M915" t="str">
            <v>Impôts, prélèvements, surcharges, contributions, et rétributions locaux, provinciaux, régionaux et fédéraux restants</v>
          </cell>
          <cell r="Q915" t="str">
            <v>Overige lokale, provinciale, gewestelijke en federale belastingen, heffingen, toeslagen, bijdragen en retributies</v>
          </cell>
          <cell r="R915" t="str">
            <v>992.434.1</v>
          </cell>
        </row>
        <row r="916">
          <cell r="A916" t="str">
            <v>992.434.10</v>
          </cell>
          <cell r="G916" t="str">
            <v>992.434.10</v>
          </cell>
          <cell r="N916" t="str">
            <v>Redevance pour occupation du domaine public</v>
          </cell>
          <cell r="Q916" t="str">
            <v>Vergoeding voor het innemen van het openbaar domein</v>
          </cell>
          <cell r="R916" t="str">
            <v>992.434.10</v>
          </cell>
        </row>
        <row r="917">
          <cell r="A917" t="str">
            <v>992.434.19</v>
          </cell>
          <cell r="G917" t="str">
            <v>992.434.19</v>
          </cell>
          <cell r="N917" t="str">
            <v>Autres impôts, prélèvements, surcharges, contributions et rétributions restants</v>
          </cell>
          <cell r="Q917" t="str">
            <v>Andere belastingen, heffingen, toeslagen, bijdragen en retributies</v>
          </cell>
          <cell r="R917" t="str">
            <v>992.434.19</v>
          </cell>
        </row>
        <row r="919">
          <cell r="A919" t="str">
            <v>992.5</v>
          </cell>
          <cell r="C919" t="str">
            <v>992.5</v>
          </cell>
          <cell r="J919" t="str">
            <v>Groupe de clients "Transformateurs vers le réseau BT"</v>
          </cell>
          <cell r="Q919" t="str">
            <v>Klantengroep "Transformatoren naar het LS-net"</v>
          </cell>
          <cell r="R919" t="str">
            <v>992.5</v>
          </cell>
        </row>
        <row r="920">
          <cell r="A920" t="str">
            <v>992.50</v>
          </cell>
          <cell r="D920" t="str">
            <v>992.50</v>
          </cell>
          <cell r="J920" t="str">
            <v>I.</v>
          </cell>
          <cell r="K920" t="str">
            <v>Raccordement au réseau de distribution:</v>
          </cell>
          <cell r="Q920" t="str">
            <v>Aansluiting op het distributienet:</v>
          </cell>
          <cell r="R920" t="str">
            <v>992.50</v>
          </cell>
        </row>
        <row r="921">
          <cell r="A921" t="str">
            <v>992.500</v>
          </cell>
          <cell r="E921" t="str">
            <v>992.500</v>
          </cell>
          <cell r="L921" t="str">
            <v>Coûts d'étude</v>
          </cell>
          <cell r="Q921" t="str">
            <v>Studiekosten</v>
          </cell>
          <cell r="R921" t="str">
            <v>992.500</v>
          </cell>
        </row>
        <row r="922">
          <cell r="A922" t="str">
            <v>992.500.0</v>
          </cell>
          <cell r="F922" t="str">
            <v>992.500.0</v>
          </cell>
          <cell r="L922" t="str">
            <v>1.</v>
          </cell>
          <cell r="M922" t="str">
            <v>Etude d'orientation</v>
          </cell>
          <cell r="Q922" t="str">
            <v>Oriëntatiestudie</v>
          </cell>
          <cell r="R922" t="str">
            <v>992.500.0</v>
          </cell>
        </row>
        <row r="923">
          <cell r="A923" t="str">
            <v>992.500.1</v>
          </cell>
          <cell r="F923" t="str">
            <v>992.500.1</v>
          </cell>
          <cell r="L923" t="str">
            <v>2.</v>
          </cell>
          <cell r="M923" t="str">
            <v>Etude de détail</v>
          </cell>
          <cell r="Q923" t="str">
            <v>Detailstudie</v>
          </cell>
          <cell r="R923" t="str">
            <v>992.500.1</v>
          </cell>
        </row>
        <row r="924">
          <cell r="A924" t="str">
            <v>992.501</v>
          </cell>
          <cell r="E924" t="str">
            <v>992.501</v>
          </cell>
          <cell r="L924" t="str">
            <v>Coûts de réalisation et d'utilisation du raccordement</v>
          </cell>
          <cell r="Q924" t="str">
            <v>Kosten voor de uitvoering en het gebruik van de aansluiting</v>
          </cell>
          <cell r="R924" t="str">
            <v>992.501</v>
          </cell>
        </row>
        <row r="925">
          <cell r="A925" t="str">
            <v>992.501.0</v>
          </cell>
          <cell r="F925" t="str">
            <v>992.501.0</v>
          </cell>
          <cell r="L925" t="str">
            <v>3.</v>
          </cell>
          <cell r="M925" t="str">
            <v>Coûts de réalisation, d'adaptation ou de renforcement des raccordements</v>
          </cell>
          <cell r="Q925" t="str">
            <v>Kosten voor de uitvoering, aanpassing of verzwaring van de aansluitingen</v>
          </cell>
          <cell r="R925" t="str">
            <v>992.501.0</v>
          </cell>
        </row>
        <row r="926">
          <cell r="A926" t="str">
            <v>992.501.00</v>
          </cell>
          <cell r="G926" t="str">
            <v>992.501.00</v>
          </cell>
          <cell r="N926" t="str">
            <v>Branchements - Coûts de réalisation, d'adaptation ou de renforcement</v>
          </cell>
          <cell r="Q926" t="str">
            <v>Aftakkingen - Kosten voor de uitvoering, aanpassing of verzwaring</v>
          </cell>
          <cell r="R926" t="str">
            <v>992.501.00</v>
          </cell>
        </row>
        <row r="927">
          <cell r="A927" t="str">
            <v>992.501.09</v>
          </cell>
          <cell r="G927" t="str">
            <v>992.501.09</v>
          </cell>
          <cell r="N927" t="str">
            <v>Branchements - Transfert à l’Actif</v>
          </cell>
          <cell r="Q927" t="str">
            <v>Aftakkingen - Overboeking naar Activa</v>
          </cell>
          <cell r="R927" t="str">
            <v>992.501.09</v>
          </cell>
        </row>
        <row r="928">
          <cell r="A928" t="str">
            <v>992.501.1</v>
          </cell>
          <cell r="F928" t="str">
            <v>992.501.1</v>
          </cell>
          <cell r="L928" t="str">
            <v>4.</v>
          </cell>
          <cell r="M928" t="str">
            <v>Location appareil de mesurage</v>
          </cell>
          <cell r="Q928" t="str">
            <v>Huur meetapparaat</v>
          </cell>
          <cell r="R928" t="str">
            <v>992.501.1</v>
          </cell>
        </row>
        <row r="929">
          <cell r="A929" t="str">
            <v>992.501.2</v>
          </cell>
          <cell r="F929" t="str">
            <v>992.501.2</v>
          </cell>
          <cell r="L929" t="str">
            <v>5.</v>
          </cell>
          <cell r="M929" t="str">
            <v>Location équipements pour transformation, compensation énergie réactive, filtrage onde de tension</v>
          </cell>
          <cell r="Q929" t="str">
            <v>Huur uitrustingen voor transformatie, compensatie blindvermogen, filtreren spanningsgolf</v>
          </cell>
          <cell r="R929" t="str">
            <v>992.501.2</v>
          </cell>
        </row>
        <row r="930">
          <cell r="A930" t="str">
            <v>992.501.3</v>
          </cell>
          <cell r="F930" t="str">
            <v>992.501.3</v>
          </cell>
          <cell r="L930" t="str">
            <v>6.</v>
          </cell>
          <cell r="M930" t="str">
            <v>Location équipements de protection complémentaires, équip. complém. pour signalisations d'alarmes, mesures, comptages, téléactions et/ou TCC.</v>
          </cell>
          <cell r="Q930" t="str">
            <v>Huur bijkomende beveiligingsuitrustingen, bijkomende uitrustingen voor alarmsignalisaties, metingen, tellingen, tele-acties en/of TCC.</v>
          </cell>
          <cell r="R930" t="str">
            <v>992.501.3</v>
          </cell>
        </row>
        <row r="931">
          <cell r="A931" t="str">
            <v>992.51</v>
          </cell>
          <cell r="D931" t="str">
            <v>992.51</v>
          </cell>
          <cell r="J931" t="str">
            <v>II.</v>
          </cell>
          <cell r="K931" t="str">
            <v>Utilisation du réseau de distribution:</v>
          </cell>
          <cell r="Q931" t="str">
            <v>Gebruik van het distributienet:</v>
          </cell>
          <cell r="R931" t="str">
            <v>992.51</v>
          </cell>
        </row>
        <row r="932">
          <cell r="A932" t="str">
            <v>992.510</v>
          </cell>
          <cell r="E932" t="str">
            <v>992.510</v>
          </cell>
          <cell r="L932" t="str">
            <v>Facturation des tarifs de la puissance souscrite et de la puissance complémentaire</v>
          </cell>
          <cell r="Q932" t="str">
            <v>Facturering van het tarief voor het onderschreven vermogen en het bijkomend vermogen</v>
          </cell>
          <cell r="R932" t="str">
            <v>992.510</v>
          </cell>
        </row>
        <row r="933">
          <cell r="A933" t="str">
            <v>992.510.0</v>
          </cell>
          <cell r="F933" t="str">
            <v>992.510.0</v>
          </cell>
          <cell r="M933" t="str">
            <v>Tarifs de la puissance souscrite et de la puissance complémentaire : utilisation du réseau de distribution</v>
          </cell>
          <cell r="Q933" t="str">
            <v>Tarief voor het onderschreven vermogen en het bijkomend vermogen: gebruik van het distributienet</v>
          </cell>
          <cell r="R933" t="str">
            <v>992.510.0</v>
          </cell>
        </row>
        <row r="934">
          <cell r="A934" t="str">
            <v>992.510.1</v>
          </cell>
          <cell r="F934" t="str">
            <v>992.510.1</v>
          </cell>
          <cell r="M934" t="str">
            <v>Tarifs de la puissance souscrite et de la puissance complémentaire : utilisation du réseau de transport &amp; des services auxiliaires y afférents</v>
          </cell>
          <cell r="Q934" t="str">
            <v>Tarief voor het onderschreven vermogen en het bijkomend vermogen: gebruik van het transportnet &amp; de bijbehorende ondersteunende diensten</v>
          </cell>
          <cell r="R934" t="str">
            <v>992.510.1</v>
          </cell>
        </row>
        <row r="935">
          <cell r="A935" t="str">
            <v>992.510.10</v>
          </cell>
          <cell r="G935" t="str">
            <v>992.510.10</v>
          </cell>
          <cell r="N935" t="str">
            <v>Facturation de l’utilisation du réseau de transport : tarif de base</v>
          </cell>
          <cell r="Q935" t="str">
            <v>Facturering van het gebruik van het transportnet: basistarief</v>
          </cell>
          <cell r="R935" t="str">
            <v>992.510.10</v>
          </cell>
        </row>
        <row r="936">
          <cell r="A936" t="str">
            <v>992.510.11</v>
          </cell>
          <cell r="G936" t="str">
            <v>992.510.11</v>
          </cell>
          <cell r="N936" t="str">
            <v>Facturation de l’utilisation du réseau de transport : service système</v>
          </cell>
          <cell r="Q936" t="str">
            <v>Facturering van het gebruik van het transportnet: systeemdienst</v>
          </cell>
          <cell r="R936" t="str">
            <v>992.510.11</v>
          </cell>
        </row>
        <row r="937">
          <cell r="A937" t="str">
            <v>992.510.12</v>
          </cell>
          <cell r="G937" t="str">
            <v>992.510.12</v>
          </cell>
          <cell r="N937" t="str">
            <v>Facturation de l’utilisation du réseau de transport : pertes sur réseau</v>
          </cell>
          <cell r="Q937" t="str">
            <v>Facturering van het gebruik van het transportnet: netverliezen</v>
          </cell>
          <cell r="R937" t="str">
            <v>992.510.12</v>
          </cell>
        </row>
        <row r="938">
          <cell r="A938" t="str">
            <v>992.514</v>
          </cell>
          <cell r="E938" t="str">
            <v>992.514</v>
          </cell>
          <cell r="K938" t="str">
            <v>2.</v>
          </cell>
          <cell r="L938" t="str">
            <v>Gestion du réseau de distribution (gestion du système):</v>
          </cell>
          <cell r="Q938" t="str">
            <v>Beheer van het distributienet (systeembeheer):</v>
          </cell>
          <cell r="R938" t="str">
            <v>992.514</v>
          </cell>
        </row>
        <row r="939">
          <cell r="A939" t="str">
            <v>992.515</v>
          </cell>
          <cell r="E939" t="str">
            <v>992.515</v>
          </cell>
          <cell r="K939" t="str">
            <v>3.</v>
          </cell>
          <cell r="L939" t="str">
            <v>Acquisition et traitement des informations de mesure et de comptage</v>
          </cell>
          <cell r="Q939" t="str">
            <v>Verzamelen en verwerken van de meet- en telgegevens</v>
          </cell>
          <cell r="R939" t="str">
            <v>992.515</v>
          </cell>
        </row>
        <row r="940">
          <cell r="A940" t="str">
            <v>992.52</v>
          </cell>
          <cell r="D940" t="str">
            <v>992.52</v>
          </cell>
          <cell r="J940" t="str">
            <v>III.</v>
          </cell>
          <cell r="K940" t="str">
            <v>Services auxiliaires:</v>
          </cell>
          <cell r="Q940" t="str">
            <v>Ondersteunende diensten</v>
          </cell>
          <cell r="R940" t="str">
            <v>992.52</v>
          </cell>
        </row>
        <row r="941">
          <cell r="A941" t="str">
            <v>992.520</v>
          </cell>
          <cell r="E941" t="str">
            <v>992.520</v>
          </cell>
          <cell r="K941" t="str">
            <v>1.</v>
          </cell>
          <cell r="L941" t="str">
            <v>Réglage de la tension et de la puissance réactive</v>
          </cell>
          <cell r="Q941" t="str">
            <v>Regeling van de spanning en van het blindvermogen</v>
          </cell>
          <cell r="R941" t="str">
            <v>992.520</v>
          </cell>
        </row>
        <row r="942">
          <cell r="A942" t="str">
            <v>992.521</v>
          </cell>
          <cell r="E942" t="str">
            <v>992.521</v>
          </cell>
          <cell r="K942" t="str">
            <v>2.</v>
          </cell>
          <cell r="L942" t="str">
            <v>Compensation des pertes sur réseau</v>
          </cell>
          <cell r="Q942" t="str">
            <v>Compensatie van de netverliezen</v>
          </cell>
          <cell r="R942" t="str">
            <v>992.521</v>
          </cell>
        </row>
        <row r="943">
          <cell r="A943" t="str">
            <v>992.522</v>
          </cell>
          <cell r="E943" t="str">
            <v>992.522</v>
          </cell>
          <cell r="K943" t="str">
            <v>3.</v>
          </cell>
          <cell r="L943" t="str">
            <v>Non-respect d'un programme accepté</v>
          </cell>
          <cell r="Q943" t="str">
            <v>Niet-naleving van een aanvaard programma</v>
          </cell>
          <cell r="R943" t="str">
            <v>992.522</v>
          </cell>
        </row>
        <row r="944">
          <cell r="A944" t="str">
            <v>992.53</v>
          </cell>
          <cell r="D944" t="str">
            <v>992.53</v>
          </cell>
          <cell r="J944" t="str">
            <v>IV.</v>
          </cell>
          <cell r="K944" t="str">
            <v>Impôts, prélèvements, surcharges, contributions et rétributions:</v>
          </cell>
          <cell r="Q944" t="str">
            <v>Belastingen, heffingen, toeslagen, bijdragen en retributies:</v>
          </cell>
          <cell r="R944" t="str">
            <v>992.53</v>
          </cell>
        </row>
        <row r="945">
          <cell r="A945" t="str">
            <v>992.530</v>
          </cell>
          <cell r="E945" t="str">
            <v>992.530</v>
          </cell>
          <cell r="L945" t="str">
            <v>Financement des obligatons de service public:</v>
          </cell>
          <cell r="Q945" t="str">
            <v>Financiering van de openbare-dienstverplichtingen:</v>
          </cell>
          <cell r="R945" t="str">
            <v>992.530</v>
          </cell>
        </row>
        <row r="946">
          <cell r="A946" t="str">
            <v>992.530.0</v>
          </cell>
          <cell r="F946" t="str">
            <v>992.530.0</v>
          </cell>
          <cell r="M946" t="str">
            <v>Mesures de nature sociale</v>
          </cell>
          <cell r="Q946" t="str">
            <v>Maatregelen van sociale aard</v>
          </cell>
          <cell r="R946" t="str">
            <v>992.530.0</v>
          </cell>
        </row>
        <row r="947">
          <cell r="A947" t="str">
            <v>992.530.08</v>
          </cell>
          <cell r="G947" t="str">
            <v>992.530.08</v>
          </cell>
          <cell r="N947" t="str">
            <v>Plan communal pour l’emploi</v>
          </cell>
          <cell r="Q947" t="str">
            <v>Plan Communal pour l'Emploi (in Wallonië)</v>
          </cell>
          <cell r="R947" t="str">
            <v>992.530.08</v>
          </cell>
        </row>
        <row r="948">
          <cell r="A948" t="str">
            <v>992.530.09</v>
          </cell>
          <cell r="G948" t="str">
            <v>992.530.09</v>
          </cell>
          <cell r="N948" t="str">
            <v>Autres mesures sociales</v>
          </cell>
          <cell r="Q948" t="str">
            <v>Andere maatregelen van sociale aard</v>
          </cell>
          <cell r="R948" t="str">
            <v>992.530.09</v>
          </cell>
        </row>
        <row r="949">
          <cell r="A949" t="str">
            <v>992.530.1</v>
          </cell>
          <cell r="F949" t="str">
            <v>992.530.1</v>
          </cell>
          <cell r="M949" t="str">
            <v>Mesures en faveur de l'URE</v>
          </cell>
          <cell r="Q949" t="str">
            <v>Maatregelen ter bevordering van het REG</v>
          </cell>
          <cell r="R949" t="str">
            <v>992.530.1</v>
          </cell>
        </row>
        <row r="950">
          <cell r="A950" t="str">
            <v>992.530.2</v>
          </cell>
          <cell r="F950" t="str">
            <v>992.530.2</v>
          </cell>
          <cell r="M950" t="str">
            <v>Mesures en faveur de l'utilisation de sources d'énergie renouvelables et d'installations de cogénération de qualité</v>
          </cell>
          <cell r="Q950" t="str">
            <v>Maatregelen ter bevordering van het gebruik van hernieuwbare energiebronnen en kwalitatieve warmtekrachtinstallaties</v>
          </cell>
          <cell r="R950" t="str">
            <v>992.530.2</v>
          </cell>
        </row>
        <row r="951">
          <cell r="A951" t="str">
            <v>992.530.3</v>
          </cell>
          <cell r="F951" t="str">
            <v>992.530.3</v>
          </cell>
          <cell r="M951" t="str">
            <v>Financement des obligations de service public facturé par le GRT</v>
          </cell>
          <cell r="Q951" t="str">
            <v>Financiering van de openbare-dienstverplichtingen gefactureerd door de TNB</v>
          </cell>
          <cell r="R951" t="str">
            <v>992.530.3</v>
          </cell>
        </row>
        <row r="952">
          <cell r="A952" t="str">
            <v>992.530.8</v>
          </cell>
          <cell r="F952" t="str">
            <v>992.530.8</v>
          </cell>
          <cell r="M952" t="str">
            <v>Autres mesures</v>
          </cell>
          <cell r="Q952" t="str">
            <v>Andere maatregelen</v>
          </cell>
          <cell r="R952" t="str">
            <v>992.530.8</v>
          </cell>
        </row>
        <row r="953">
          <cell r="A953" t="str">
            <v>992.530.9</v>
          </cell>
          <cell r="F953" t="str">
            <v>992.530.9</v>
          </cell>
          <cell r="M953" t="str">
            <v>Financement des missions de service public confiées aux GRD</v>
          </cell>
          <cell r="Q953" t="str">
            <v>Financiering van de openbare-dienstopdracht toevertrouwd aan de DNB</v>
          </cell>
          <cell r="R953" t="str">
            <v>992.530.9</v>
          </cell>
        </row>
        <row r="954">
          <cell r="A954" t="str">
            <v>992.531</v>
          </cell>
          <cell r="E954" t="str">
            <v>992.531</v>
          </cell>
          <cell r="L954" t="str">
            <v>Surcharges en vue de la couverture des frais de fonctionnement de l'instance de régulation</v>
          </cell>
          <cell r="Q954" t="str">
            <v>Toeslagen ter dekking van de werkingskosten van de reguleringsinstantie</v>
          </cell>
          <cell r="R954" t="str">
            <v>992.531</v>
          </cell>
        </row>
        <row r="955">
          <cell r="A955" t="str">
            <v>992.532</v>
          </cell>
          <cell r="E955" t="str">
            <v>992.532</v>
          </cell>
          <cell r="L955" t="str">
            <v>Contributions en vue de la couverture des coûts échoués</v>
          </cell>
          <cell r="Q955" t="str">
            <v>Bijdragen ter dekking van verloren kosten</v>
          </cell>
          <cell r="R955" t="str">
            <v>992.532</v>
          </cell>
        </row>
        <row r="956">
          <cell r="A956" t="str">
            <v>992.533</v>
          </cell>
          <cell r="E956" t="str">
            <v>992.533</v>
          </cell>
          <cell r="L956" t="str">
            <v>Charges de pension non capitalisées</v>
          </cell>
          <cell r="Q956" t="str">
            <v>Niet-gekapitaliseerde pensioenlasten</v>
          </cell>
          <cell r="R956" t="str">
            <v>992.533</v>
          </cell>
        </row>
        <row r="957">
          <cell r="A957" t="str">
            <v>992.534</v>
          </cell>
          <cell r="E957" t="str">
            <v>992.534</v>
          </cell>
          <cell r="L957" t="str">
            <v>Impôts, prélèvements, surcharges, contributions, et rétributions locaux, provinciaux, régionaux et fédéraux:</v>
          </cell>
          <cell r="Q957" t="str">
            <v>Lokale, provinciale, gewestelijke en federale belastingen, heffingen, toeslagen, bijdragen en retributies:</v>
          </cell>
          <cell r="R957" t="str">
            <v>992.534</v>
          </cell>
        </row>
        <row r="958">
          <cell r="A958" t="str">
            <v>992.534.0</v>
          </cell>
          <cell r="F958" t="str">
            <v>992.534.0</v>
          </cell>
          <cell r="M958" t="str">
            <v>Impôts sur les revenus</v>
          </cell>
          <cell r="Q958" t="str">
            <v>Inkomensbelastingen</v>
          </cell>
          <cell r="R958" t="str">
            <v>992.534.0</v>
          </cell>
        </row>
        <row r="959">
          <cell r="A959" t="str">
            <v>992.534.1</v>
          </cell>
          <cell r="F959" t="str">
            <v>992.534.1</v>
          </cell>
          <cell r="M959" t="str">
            <v>Impôts, prélèvements, surcharges, contributions, et rétributions locaux, provinciaux, régionaux et fédéraux restants</v>
          </cell>
          <cell r="Q959" t="str">
            <v>Overige lokale, provinciale, gewestelijke en federale belastingen, heffingen, toeslagen, bijdragen en retributies</v>
          </cell>
          <cell r="R959" t="str">
            <v>992.534.1</v>
          </cell>
        </row>
        <row r="960">
          <cell r="A960" t="str">
            <v>992.534.10</v>
          </cell>
          <cell r="G960" t="str">
            <v>992.534.10</v>
          </cell>
          <cell r="N960" t="str">
            <v>Redevance pour occupation du domaine public</v>
          </cell>
          <cell r="Q960" t="str">
            <v>Vergoeding voor het innemen van het openbaar domein</v>
          </cell>
          <cell r="R960" t="str">
            <v>992.534.10</v>
          </cell>
        </row>
        <row r="961">
          <cell r="A961" t="str">
            <v>992.534.19</v>
          </cell>
          <cell r="G961" t="str">
            <v>992.534.19</v>
          </cell>
          <cell r="N961" t="str">
            <v>Autres impôts, prélèvements, surcharges, contributions et rétributions restants</v>
          </cell>
          <cell r="Q961" t="str">
            <v>Andere belastingen, heffingen, toeslagen, bijdragen en retributies</v>
          </cell>
          <cell r="R961" t="str">
            <v>992.534.19</v>
          </cell>
        </row>
        <row r="963">
          <cell r="A963" t="str">
            <v>992.6</v>
          </cell>
          <cell r="C963" t="str">
            <v>992.6</v>
          </cell>
          <cell r="J963" t="str">
            <v>Groupe de clients "BT"</v>
          </cell>
          <cell r="Q963" t="str">
            <v>Klantengroep "LS"</v>
          </cell>
          <cell r="R963" t="str">
            <v>992.6</v>
          </cell>
        </row>
        <row r="964">
          <cell r="A964" t="str">
            <v>992.60</v>
          </cell>
          <cell r="D964" t="str">
            <v>992.60</v>
          </cell>
          <cell r="J964" t="str">
            <v>I.</v>
          </cell>
          <cell r="K964" t="str">
            <v>Raccordement au réseau de distribution:</v>
          </cell>
          <cell r="Q964" t="str">
            <v>Aansluiting op het distributienet:</v>
          </cell>
          <cell r="R964" t="str">
            <v>992.60</v>
          </cell>
        </row>
        <row r="965">
          <cell r="A965" t="str">
            <v>992.600</v>
          </cell>
          <cell r="E965" t="str">
            <v>992.600</v>
          </cell>
          <cell r="L965" t="str">
            <v>Coûts d'étude</v>
          </cell>
          <cell r="Q965" t="str">
            <v>Studiekosten</v>
          </cell>
          <cell r="R965" t="str">
            <v>992.600</v>
          </cell>
        </row>
        <row r="966">
          <cell r="A966" t="str">
            <v>992.600.0</v>
          </cell>
          <cell r="F966" t="str">
            <v>992.600.0</v>
          </cell>
          <cell r="L966" t="str">
            <v>1.</v>
          </cell>
          <cell r="M966" t="str">
            <v>Etude d'orientation</v>
          </cell>
          <cell r="Q966" t="str">
            <v>Oriëntatiestudie</v>
          </cell>
          <cell r="R966" t="str">
            <v>992.600.0</v>
          </cell>
        </row>
        <row r="967">
          <cell r="A967" t="str">
            <v>992.600.1</v>
          </cell>
          <cell r="F967" t="str">
            <v>992.600.1</v>
          </cell>
          <cell r="L967" t="str">
            <v>2.</v>
          </cell>
          <cell r="M967" t="str">
            <v>Etude de détail</v>
          </cell>
          <cell r="Q967" t="str">
            <v>Detailstudie</v>
          </cell>
          <cell r="R967" t="str">
            <v>992.600.1</v>
          </cell>
        </row>
        <row r="968">
          <cell r="A968" t="str">
            <v>992.601</v>
          </cell>
          <cell r="E968" t="str">
            <v>992.601</v>
          </cell>
          <cell r="L968" t="str">
            <v>Coûts de réalisation et d'utilisation du raccordement</v>
          </cell>
          <cell r="Q968" t="str">
            <v>Kosten voor de uitvoering en het gebruik van de aansluiting</v>
          </cell>
          <cell r="R968" t="str">
            <v>992.601</v>
          </cell>
        </row>
        <row r="969">
          <cell r="A969" t="str">
            <v>992.601.0</v>
          </cell>
          <cell r="F969" t="str">
            <v>992.601.0</v>
          </cell>
          <cell r="L969" t="str">
            <v>3.</v>
          </cell>
          <cell r="M969" t="str">
            <v>Coûts de réalisation, d'adaptation ou de renforcement des raccordements</v>
          </cell>
          <cell r="Q969" t="str">
            <v>Kosten voor de uitvoering, aanpassing of verzwaring van de aansluitingen</v>
          </cell>
          <cell r="R969" t="str">
            <v>992.601.0</v>
          </cell>
        </row>
        <row r="970">
          <cell r="A970" t="str">
            <v>992.601.00</v>
          </cell>
          <cell r="G970" t="str">
            <v>992.601.00</v>
          </cell>
          <cell r="N970" t="str">
            <v>Branchements - Coûts de réalisation, d'adaptation ou de renforcement</v>
          </cell>
          <cell r="Q970" t="str">
            <v>Aftakkingen - Kosten voor de uitvoering, aanpassing of verzwaring</v>
          </cell>
          <cell r="R970" t="str">
            <v>992.601.00</v>
          </cell>
        </row>
        <row r="971">
          <cell r="A971" t="str">
            <v>992.601.09</v>
          </cell>
          <cell r="G971" t="str">
            <v>992.601.09</v>
          </cell>
          <cell r="N971" t="str">
            <v>Branchements - Transfert à l’Actif</v>
          </cell>
          <cell r="Q971" t="str">
            <v>Aftakkingen - Overboeking naar Activa</v>
          </cell>
          <cell r="R971" t="str">
            <v>992.601.09</v>
          </cell>
        </row>
        <row r="972">
          <cell r="A972" t="str">
            <v>992.601.1</v>
          </cell>
          <cell r="F972" t="str">
            <v>992.601.1</v>
          </cell>
          <cell r="L972" t="str">
            <v>4.</v>
          </cell>
          <cell r="M972" t="str">
            <v>Location appareil de mesurage</v>
          </cell>
          <cell r="Q972" t="str">
            <v>Huur meetapparaat</v>
          </cell>
          <cell r="R972" t="str">
            <v>992.601.1</v>
          </cell>
        </row>
        <row r="973">
          <cell r="A973" t="str">
            <v>992.601.2</v>
          </cell>
          <cell r="F973" t="str">
            <v>992.601.2</v>
          </cell>
          <cell r="L973" t="str">
            <v>5.</v>
          </cell>
          <cell r="M973" t="str">
            <v>Location équipements pour transformation, compensation énergie réactive, filtrage onde de tension</v>
          </cell>
          <cell r="Q973" t="str">
            <v>Huur uitrustingen voor transformatie, compensatie blindvermogen, filtreren spanningsgolf</v>
          </cell>
          <cell r="R973" t="str">
            <v>992.601.2</v>
          </cell>
        </row>
        <row r="974">
          <cell r="A974" t="str">
            <v>992.601.3</v>
          </cell>
          <cell r="F974" t="str">
            <v>992.601.3</v>
          </cell>
          <cell r="L974" t="str">
            <v>6.</v>
          </cell>
          <cell r="M974" t="str">
            <v>Location équipements de protection complémentaires, équip. complém. pour signalisations d'alarmes, mesures, comptages, téléactions et/ou TCC.</v>
          </cell>
          <cell r="Q974" t="str">
            <v>Huur bijkomende beveiligingsuitrustingen, bijkomende uitrustingen voor alarmsignalisaties, metingen, tellingen, tele-acties en/of TCC.</v>
          </cell>
          <cell r="R974" t="str">
            <v>992.601.3</v>
          </cell>
        </row>
        <row r="975">
          <cell r="A975" t="str">
            <v>992.61</v>
          </cell>
          <cell r="D975" t="str">
            <v>992.61</v>
          </cell>
          <cell r="J975" t="str">
            <v>II.</v>
          </cell>
          <cell r="K975" t="str">
            <v>Utilisation du réseau de distribution:</v>
          </cell>
          <cell r="Q975" t="str">
            <v>Gebruik van het distributienet:</v>
          </cell>
          <cell r="R975" t="str">
            <v>992.61</v>
          </cell>
        </row>
        <row r="976">
          <cell r="A976" t="str">
            <v>992.610</v>
          </cell>
          <cell r="E976" t="str">
            <v>992.610</v>
          </cell>
          <cell r="L976" t="str">
            <v>Facturation des tarifs de la puissance souscrite et de la puissance complémentaire</v>
          </cell>
          <cell r="Q976" t="str">
            <v>Facturering van het tarief voor het onderschreven vermogen en het bijkomend vermogen</v>
          </cell>
          <cell r="R976" t="str">
            <v>992.610</v>
          </cell>
        </row>
        <row r="977">
          <cell r="A977" t="str">
            <v>992.610.0</v>
          </cell>
          <cell r="F977" t="str">
            <v>992.610.0</v>
          </cell>
          <cell r="M977" t="str">
            <v>Tarifs de la puissance souscrite et de la puissance complémentaire : utilisation du réseau de distribution</v>
          </cell>
          <cell r="Q977" t="str">
            <v>Tarief voor het onderschreven vermogen en het bijkomend vermogen: gebruik van het distributienet</v>
          </cell>
          <cell r="R977" t="str">
            <v>992.610.0</v>
          </cell>
        </row>
        <row r="978">
          <cell r="A978" t="str">
            <v>992.610.1</v>
          </cell>
          <cell r="F978" t="str">
            <v>992.610.1</v>
          </cell>
          <cell r="M978" t="str">
            <v>Tarifs de la puissance souscrite et de la puissance complémentaire : utilisation du réseau de transport &amp; des services auxiliaires y afférents</v>
          </cell>
          <cell r="Q978" t="str">
            <v>Tarief voor het onderschreven vermogen en het bijkomend vermogen: gebruik van het transportnet &amp; de bijbehorende ondersteunende diensten</v>
          </cell>
          <cell r="R978" t="str">
            <v>992.610.1</v>
          </cell>
        </row>
        <row r="979">
          <cell r="A979" t="str">
            <v>992.610.10</v>
          </cell>
          <cell r="G979" t="str">
            <v>992.610.10</v>
          </cell>
          <cell r="N979" t="str">
            <v>Facturation de l’utilisation du réseau de transport : tarif de base</v>
          </cell>
          <cell r="Q979" t="str">
            <v>Facturering van het gebruik van het transportnet: basistarief</v>
          </cell>
          <cell r="R979" t="str">
            <v>992.610.10</v>
          </cell>
        </row>
        <row r="980">
          <cell r="A980" t="str">
            <v>992.610.11</v>
          </cell>
          <cell r="G980" t="str">
            <v>992.610.11</v>
          </cell>
          <cell r="N980" t="str">
            <v>Facturation de l’utilisation du réseau de transport : service système</v>
          </cell>
          <cell r="Q980" t="str">
            <v>Facturering van het gebruik van het transportnet: systeemdienst</v>
          </cell>
          <cell r="R980" t="str">
            <v>992.610.11</v>
          </cell>
        </row>
        <row r="981">
          <cell r="A981" t="str">
            <v>992.610.12</v>
          </cell>
          <cell r="G981" t="str">
            <v>992.610.12</v>
          </cell>
          <cell r="N981" t="str">
            <v>Facturation de l’utilisation du réseau de transport : pertes sur réseau</v>
          </cell>
          <cell r="Q981" t="str">
            <v>Facturering van het gebruik van het transportnet: netverliezen</v>
          </cell>
          <cell r="R981" t="str">
            <v>992.610.12</v>
          </cell>
        </row>
        <row r="982">
          <cell r="A982" t="str">
            <v>992.614</v>
          </cell>
          <cell r="E982" t="str">
            <v>992.614</v>
          </cell>
          <cell r="K982" t="str">
            <v>2.</v>
          </cell>
          <cell r="L982" t="str">
            <v>Gestion du réseau de distribution (gestion du système):</v>
          </cell>
          <cell r="Q982" t="str">
            <v>Beheer van het distributienet (systeembeheer):</v>
          </cell>
          <cell r="R982" t="str">
            <v>992.614</v>
          </cell>
        </row>
        <row r="983">
          <cell r="A983" t="str">
            <v>992.615</v>
          </cell>
          <cell r="E983" t="str">
            <v>992.615</v>
          </cell>
          <cell r="K983" t="str">
            <v>3.</v>
          </cell>
          <cell r="L983" t="str">
            <v>Acquisition et traitement des informations de mesure et de comptage</v>
          </cell>
          <cell r="Q983" t="str">
            <v>Verzamelen en verwerken van de meet- en telgegevens</v>
          </cell>
          <cell r="R983" t="str">
            <v>992.615</v>
          </cell>
        </row>
        <row r="984">
          <cell r="A984" t="str">
            <v>992.62</v>
          </cell>
          <cell r="D984" t="str">
            <v>992.62</v>
          </cell>
          <cell r="J984" t="str">
            <v>III.</v>
          </cell>
          <cell r="K984" t="str">
            <v>Services auxiliaires:</v>
          </cell>
          <cell r="Q984" t="str">
            <v>Ondersteunende diensten</v>
          </cell>
          <cell r="R984" t="str">
            <v>992.62</v>
          </cell>
        </row>
        <row r="985">
          <cell r="A985" t="str">
            <v>992.620</v>
          </cell>
          <cell r="E985" t="str">
            <v>992.620</v>
          </cell>
          <cell r="K985" t="str">
            <v>1.</v>
          </cell>
          <cell r="L985" t="str">
            <v>Réglage de la tension et de la puissance réactive</v>
          </cell>
          <cell r="Q985" t="str">
            <v>Regeling van de spanning en van het blindvermogen</v>
          </cell>
          <cell r="R985" t="str">
            <v>992.620</v>
          </cell>
        </row>
        <row r="986">
          <cell r="A986" t="str">
            <v>992.621</v>
          </cell>
          <cell r="E986" t="str">
            <v>992.621</v>
          </cell>
          <cell r="K986" t="str">
            <v>2.</v>
          </cell>
          <cell r="L986" t="str">
            <v>Compensation des pertes sur réseau</v>
          </cell>
          <cell r="Q986" t="str">
            <v>Compensatie van de netverliezen</v>
          </cell>
          <cell r="R986" t="str">
            <v>992.621</v>
          </cell>
        </row>
        <row r="987">
          <cell r="A987" t="str">
            <v>992.622</v>
          </cell>
          <cell r="E987" t="str">
            <v>992.622</v>
          </cell>
          <cell r="K987" t="str">
            <v>3.</v>
          </cell>
          <cell r="L987" t="str">
            <v>Non-respect d'un programme accepté</v>
          </cell>
          <cell r="Q987" t="str">
            <v>Niet-naleving van een aanvaard programma</v>
          </cell>
          <cell r="R987" t="str">
            <v>992.622</v>
          </cell>
        </row>
        <row r="988">
          <cell r="A988" t="str">
            <v>992.63</v>
          </cell>
          <cell r="D988" t="str">
            <v>992.63</v>
          </cell>
          <cell r="J988" t="str">
            <v>IV.</v>
          </cell>
          <cell r="K988" t="str">
            <v>Impôts, prélèvements, surcharges, contributions et rétributions:</v>
          </cell>
          <cell r="Q988" t="str">
            <v>Belastingen, heffingen, toeslagen, bijdragen en retributies:</v>
          </cell>
          <cell r="R988" t="str">
            <v>992.63</v>
          </cell>
        </row>
        <row r="989">
          <cell r="A989" t="str">
            <v>992.630</v>
          </cell>
          <cell r="E989" t="str">
            <v>992.630</v>
          </cell>
          <cell r="L989" t="str">
            <v>Financement des obligatons de service public:</v>
          </cell>
          <cell r="Q989" t="str">
            <v>Financiering van de openbare-dienstverplichtingen:</v>
          </cell>
          <cell r="R989" t="str">
            <v>992.630</v>
          </cell>
        </row>
        <row r="990">
          <cell r="A990" t="str">
            <v>992.630.0</v>
          </cell>
          <cell r="F990" t="str">
            <v>992.630.0</v>
          </cell>
          <cell r="M990" t="str">
            <v>Mesures de nature sociale</v>
          </cell>
          <cell r="Q990" t="str">
            <v>Maatregelen van sociale aard</v>
          </cell>
          <cell r="R990" t="str">
            <v>992.630.0</v>
          </cell>
        </row>
        <row r="991">
          <cell r="A991" t="str">
            <v>992.630.08</v>
          </cell>
          <cell r="G991" t="str">
            <v>992.630.08</v>
          </cell>
          <cell r="N991" t="str">
            <v>Plan communal pour l’emploi</v>
          </cell>
          <cell r="Q991" t="str">
            <v>Plan Communal pour l'Emploi (in Wallonië)</v>
          </cell>
          <cell r="R991" t="str">
            <v>992.630.08</v>
          </cell>
        </row>
        <row r="992">
          <cell r="A992" t="str">
            <v>992.630.09</v>
          </cell>
          <cell r="G992" t="str">
            <v>992.630.09</v>
          </cell>
          <cell r="N992" t="str">
            <v>Autres mesures sociales</v>
          </cell>
          <cell r="Q992" t="str">
            <v>Andere maatregelen van sociale aard</v>
          </cell>
          <cell r="R992" t="str">
            <v>992.630.09</v>
          </cell>
        </row>
        <row r="993">
          <cell r="A993" t="str">
            <v>992.630.1</v>
          </cell>
          <cell r="F993" t="str">
            <v>992.630.1</v>
          </cell>
          <cell r="M993" t="str">
            <v>Mesures en faveur de l'URE</v>
          </cell>
          <cell r="Q993" t="str">
            <v>Maatregelen ter bevordering van het REG</v>
          </cell>
          <cell r="R993" t="str">
            <v>992.630.1</v>
          </cell>
        </row>
        <row r="994">
          <cell r="A994" t="str">
            <v>992.630.2</v>
          </cell>
          <cell r="F994" t="str">
            <v>992.630.2</v>
          </cell>
          <cell r="M994" t="str">
            <v>Mesures en faveur de l'utilisation de sources d'énergie renouvelables et d'installations de cogénération de qualité</v>
          </cell>
          <cell r="Q994" t="str">
            <v>Maatregelen ter bevordering van het gebruik van hernieuwbare energiebronnen en kwalitatieve warmtekrachtinstallaties</v>
          </cell>
          <cell r="R994" t="str">
            <v>992.630.2</v>
          </cell>
        </row>
        <row r="995">
          <cell r="A995" t="str">
            <v>992.630.3</v>
          </cell>
          <cell r="F995" t="str">
            <v>992.630.3</v>
          </cell>
          <cell r="M995" t="str">
            <v>Financement des obligations de service public facturé par le GRT</v>
          </cell>
          <cell r="Q995" t="str">
            <v>Financiering van de openbare-dienstverplichtingen gefactureerd door de TNB</v>
          </cell>
          <cell r="R995" t="str">
            <v>992.630.3</v>
          </cell>
        </row>
        <row r="996">
          <cell r="A996" t="str">
            <v>992.630.8</v>
          </cell>
          <cell r="F996" t="str">
            <v>992.630.8</v>
          </cell>
          <cell r="M996" t="str">
            <v>Autres mesures</v>
          </cell>
          <cell r="Q996" t="str">
            <v>Andere maatregelen</v>
          </cell>
          <cell r="R996" t="str">
            <v>992.630.8</v>
          </cell>
        </row>
        <row r="997">
          <cell r="A997" t="str">
            <v>992.630.9</v>
          </cell>
          <cell r="F997" t="str">
            <v>992.630.9</v>
          </cell>
          <cell r="M997" t="str">
            <v>Financement des missions de service public confiées aux GRD</v>
          </cell>
          <cell r="Q997" t="str">
            <v>Financiering van de openbare-dienstopdracht toevertrouwd aan de DNB</v>
          </cell>
          <cell r="R997" t="str">
            <v>992.630.9</v>
          </cell>
        </row>
        <row r="998">
          <cell r="A998" t="str">
            <v>992.631</v>
          </cell>
          <cell r="E998" t="str">
            <v>992.631</v>
          </cell>
          <cell r="L998" t="str">
            <v>Surcharges en vue de la couverture des frais de fonctionnement de l'instance de régulation</v>
          </cell>
          <cell r="Q998" t="str">
            <v>Toeslagen ter dekking van de werkingskosten van de reguleringsinstantie</v>
          </cell>
          <cell r="R998" t="str">
            <v>992.631</v>
          </cell>
        </row>
        <row r="999">
          <cell r="A999" t="str">
            <v>992.632</v>
          </cell>
          <cell r="E999" t="str">
            <v>992.632</v>
          </cell>
          <cell r="L999" t="str">
            <v>Contributions en vue de la couverture des coûts échoués</v>
          </cell>
          <cell r="Q999" t="str">
            <v>Bijdragen ter dekking van verloren kosten</v>
          </cell>
          <cell r="R999" t="str">
            <v>992.632</v>
          </cell>
        </row>
        <row r="1000">
          <cell r="A1000" t="str">
            <v>992.633</v>
          </cell>
          <cell r="E1000" t="str">
            <v>992.633</v>
          </cell>
          <cell r="L1000" t="str">
            <v>Charges de pension non capitalisées</v>
          </cell>
          <cell r="Q1000" t="str">
            <v>Niet-gekapitaliseerde pensioenlasten</v>
          </cell>
          <cell r="R1000" t="str">
            <v>992.633</v>
          </cell>
        </row>
        <row r="1001">
          <cell r="A1001" t="str">
            <v>992.634</v>
          </cell>
          <cell r="E1001" t="str">
            <v>992.634</v>
          </cell>
          <cell r="L1001" t="str">
            <v>Impôts, prélèvements, surcharges, contributions, et rétributions locaux, provinciaux, régionaux et fédéraux:</v>
          </cell>
          <cell r="Q1001" t="str">
            <v>Lokale, provinciale, gewestelijke en federale belastingen, heffingen, toeslagen, bijdragen en retributies:</v>
          </cell>
          <cell r="R1001" t="str">
            <v>992.634</v>
          </cell>
        </row>
        <row r="1002">
          <cell r="A1002" t="str">
            <v>992.634.0</v>
          </cell>
          <cell r="F1002" t="str">
            <v>992.634.0</v>
          </cell>
          <cell r="M1002" t="str">
            <v>Impôts sur les revenus</v>
          </cell>
          <cell r="Q1002" t="str">
            <v>Inkomensbelastingen</v>
          </cell>
          <cell r="R1002" t="str">
            <v>992.634.0</v>
          </cell>
        </row>
        <row r="1003">
          <cell r="A1003" t="str">
            <v>992.634.1</v>
          </cell>
          <cell r="F1003" t="str">
            <v>992.634.1</v>
          </cell>
          <cell r="M1003" t="str">
            <v>Impôts, prélèvements, surcharges, contributions, et rétributions locaux, provinciaux, régionaux et fédéraux restants</v>
          </cell>
          <cell r="Q1003" t="str">
            <v>Overige lokale, provinciale, gewestelijke en federale belastingen, heffingen, toeslagen, bijdragen en retributies</v>
          </cell>
          <cell r="R1003" t="str">
            <v>992.634.1</v>
          </cell>
        </row>
        <row r="1004">
          <cell r="A1004" t="str">
            <v>992.634.10</v>
          </cell>
          <cell r="G1004" t="str">
            <v>992.634.10</v>
          </cell>
          <cell r="N1004" t="str">
            <v>Redevance pour occupation du domaine public</v>
          </cell>
          <cell r="Q1004" t="str">
            <v>Vergoeding voor het innemen van het openbaar domein</v>
          </cell>
          <cell r="R1004" t="str">
            <v>992.634.10</v>
          </cell>
        </row>
        <row r="1005">
          <cell r="A1005" t="str">
            <v>992.634.19</v>
          </cell>
          <cell r="G1005" t="str">
            <v>992.634.19</v>
          </cell>
          <cell r="N1005" t="str">
            <v>Autres impôts, prélèvements, surcharges, contributions et rétributions restants</v>
          </cell>
          <cell r="Q1005" t="str">
            <v>Andere belastingen, heffingen, toeslagen, bijdragen en retributies</v>
          </cell>
          <cell r="R1005" t="str">
            <v>992.634.19</v>
          </cell>
        </row>
        <row r="1007">
          <cell r="A1007" t="str">
            <v>992.8</v>
          </cell>
          <cell r="J1007" t="str">
            <v>Activités non régulées (hors GD, TD, WP &amp; WD)</v>
          </cell>
          <cell r="Q1007" t="str">
            <v>Niet-gereguleerde activiteiten (uitgezonderd GD, TD, WP &amp; WD)</v>
          </cell>
          <cell r="R1007" t="str">
            <v>992.8</v>
          </cell>
        </row>
        <row r="1008">
          <cell r="A1008" t="str">
            <v>992.80</v>
          </cell>
          <cell r="D1008" t="str">
            <v>992.80</v>
          </cell>
          <cell r="K1008" t="str">
            <v>Divers</v>
          </cell>
          <cell r="Q1008" t="str">
            <v>Varia</v>
          </cell>
          <cell r="R1008" t="str">
            <v>992.80</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00"/>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G"/>
      <sheetName val="IEH"/>
      <sheetName val="Interlux"/>
      <sheetName val="Intermosane"/>
      <sheetName val="Interest"/>
      <sheetName val="Sedilec"/>
      <sheetName val="Simogel"/>
      <sheetName val="1"/>
      <sheetName val="2"/>
      <sheetName val="3"/>
      <sheetName val="4"/>
      <sheetName val="5"/>
      <sheetName val="6"/>
      <sheetName val="7"/>
      <sheetName val="8"/>
      <sheetName val="9 "/>
      <sheetName val="Tarifs forains "/>
      <sheetName val="Moyenne A &amp; B BT et A MT"/>
      <sheetName val="Moyenne du A Trans BT"/>
      <sheetName val="Moyenne du A trans HT"/>
      <sheetName val="Calcul Trans HT"/>
      <sheetName val="Calcul Trans BT"/>
      <sheetName val="Calcul raccor BT "/>
      <sheetName val="forfait puissance HT &amp; BT"/>
      <sheetName val="FORAINS pdt heures"/>
      <sheetName val="IDEG_calcul"/>
      <sheetName val="IEH_calcul"/>
      <sheetName val="InterLux_calcul"/>
      <sheetName val="InterMosane_calcul"/>
      <sheetName val="InterOst_calcul"/>
      <sheetName val="Sedilec_calcul"/>
      <sheetName val="SIMOGEL_calcul"/>
      <sheetName val="CFO"/>
      <sheetName val="CFAI"/>
      <sheetName val="Calcul Nv Branch std"/>
      <sheetName val="PROD"/>
      <sheetName val="Tranchées"/>
      <sheetName val="Autres"/>
      <sheetName val="Drop complexe HT &amp; BT"/>
      <sheetName val="Prix prest diverses BT "/>
      <sheetName val="Prix prest diverses HT "/>
      <sheetName val="Prix complémentaires BT"/>
      <sheetName val="Prix complémentaires HT"/>
      <sheetName val="Comptage"/>
      <sheetName val="Activités stds STT "/>
      <sheetName val="Act. stds GENERALES"/>
      <sheetName val="Détail act std HTS E265 224 225"/>
      <sheetName val="Synthèse articles STT elec"/>
      <sheetName val="Taux de frais généraux"/>
      <sheetName val="Lotissements"/>
      <sheetName val="Immeubles"/>
      <sheetName val="Prix moyens budgétaires ELEC"/>
      <sheetName val="Raccordements"/>
      <sheetName val="Articles service STT"/>
      <sheetName val="Panel"/>
      <sheetName val="Accueil"/>
      <sheetName val="Base de données"/>
      <sheetName val="Libéllés BD"/>
      <sheetName val="CFAI et CFO"/>
      <sheetName val="Tranchées 2009"/>
      <sheetName val="Aménagement tranchées"/>
      <sheetName val="tableau revu"/>
      <sheetName val="Fichier 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row r="4">
          <cell r="B4">
            <v>1.266</v>
          </cell>
        </row>
        <row r="5">
          <cell r="B5">
            <v>1</v>
          </cell>
        </row>
        <row r="9">
          <cell r="B9">
            <v>2010</v>
          </cell>
        </row>
        <row r="10">
          <cell r="B10">
            <v>2010</v>
          </cell>
        </row>
        <row r="11">
          <cell r="B11">
            <v>3</v>
          </cell>
        </row>
        <row r="14">
          <cell r="D14">
            <v>46.31</v>
          </cell>
        </row>
      </sheetData>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Panel"/>
      <sheetName val="Paramètre de calcul"/>
      <sheetName val="Forfait annulation terme A"/>
      <sheetName val="CFO"/>
      <sheetName val="CFAI"/>
      <sheetName val="RTU"/>
      <sheetName val="Tarifs forains "/>
      <sheetName val="Prix moyens budgétaires ELEC"/>
      <sheetName val="Tranchées"/>
      <sheetName val="Fraude"/>
      <sheetName val="Comptage"/>
      <sheetName val="Etude"/>
      <sheetName val="Drop complexe HT et BT"/>
      <sheetName val="Calcul Trans BT"/>
      <sheetName val="Calcul Trans HT"/>
      <sheetName val="Calcul BT"/>
      <sheetName val="Calcul HT"/>
      <sheetName val="Moyenne Terme A HT et BT"/>
      <sheetName val="Moyenne du B en BT"/>
      <sheetName val="Terme A, B et C"/>
      <sheetName val="Prix complémentaires BT"/>
      <sheetName val="Prix complémentaires HT"/>
      <sheetName val="kVA"/>
      <sheetName val="Lotissements"/>
      <sheetName val="Immeubles"/>
      <sheetName val="Raccordements"/>
      <sheetName val="Activités standards"/>
      <sheetName val="Articles services"/>
      <sheetName val="Articles stock"/>
      <sheetName val="Etudes"/>
      <sheetName val="Annexe 1"/>
      <sheetName val="Annexe 2"/>
      <sheetName val="Annexe 3 Divers MT et Trans MT"/>
      <sheetName val="Annexe 4"/>
      <sheetName val="Annexe 5"/>
      <sheetName val="Annexe 6"/>
      <sheetName val="Annexe 7"/>
      <sheetName val="Annexe 8 Divers BT et Trans BT"/>
      <sheetName val="Annexe 9"/>
      <sheetName val="Annexe 10"/>
      <sheetName val="Annexe 11"/>
      <sheetName val="BD des prix"/>
      <sheetName val="Base de données"/>
      <sheetName val="N-ALLO"/>
      <sheetName val="GRD"/>
      <sheetName val="Traduction"/>
      <sheetName val="Inv-Expl"/>
      <sheetName val="Plan de gestion"/>
      <sheetName val="Gp-Imput"/>
      <sheetName val="TVA GP3"/>
      <sheetName val="Libéllés BD"/>
      <sheetName val="Calcul Trans BT B et C"/>
      <sheetName val="Calcul Trans HT A et C"/>
      <sheetName val="Calcul terme BT C"/>
      <sheetName val="Calcul HT B"/>
      <sheetName val="Moyenne Terme A HT, TransBT, BT"/>
      <sheetName val="SynthèseTerme A, B et C"/>
      <sheetName val="Calcul du terme A "/>
      <sheetName val="Annexe 3"/>
      <sheetName val="Annexe 8"/>
      <sheetName val="Feuil1"/>
      <sheetName val="forfait puissance HT &amp; BT"/>
      <sheetName val="STT"/>
      <sheetName val="Calcul raccor BT "/>
      <sheetName val="Calcul raccor HT"/>
      <sheetName val="Drop complexe HT &amp; BT"/>
      <sheetName val="Moyenne A &amp; B BT et A MT"/>
      <sheetName val="Moyenne du A Trans BT"/>
      <sheetName val="Moyenne du A trans HT"/>
      <sheetName val="Activités stds STT "/>
      <sheetName val="Détail act std HTS E265 224 225"/>
      <sheetName val="Check"/>
      <sheetName val="Feuil2"/>
    </sheetNames>
    <sheetDataSet>
      <sheetData sheetId="0" refreshError="1"/>
      <sheetData sheetId="1" refreshError="1"/>
      <sheetData sheetId="2" refreshError="1">
        <row r="4">
          <cell r="B4">
            <v>1.2948</v>
          </cell>
        </row>
        <row r="31">
          <cell r="B31">
            <v>2014</v>
          </cell>
        </row>
        <row r="32">
          <cell r="B32">
            <v>2014</v>
          </cell>
        </row>
        <row r="33">
          <cell r="B33">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row r="2">
          <cell r="A2" t="str">
            <v>sur devis</v>
          </cell>
        </row>
        <row r="4">
          <cell r="A4" t="str">
            <v>B</v>
          </cell>
        </row>
        <row r="5">
          <cell r="A5" t="str">
            <v>C</v>
          </cell>
        </row>
        <row r="7">
          <cell r="A7" t="str">
            <v>A + B + C</v>
          </cell>
        </row>
        <row r="8">
          <cell r="A8" t="str">
            <v>A + B</v>
          </cell>
        </row>
        <row r="9">
          <cell r="A9" t="str">
            <v>A' + C</v>
          </cell>
        </row>
        <row r="10">
          <cell r="A10" t="str">
            <v>A + C</v>
          </cell>
        </row>
        <row r="11">
          <cell r="A11" t="str">
            <v>(A+F+C)/pièce + frais de dossier</v>
          </cell>
        </row>
        <row r="12">
          <cell r="A12" t="str">
            <v>Gratuit</v>
          </cell>
        </row>
        <row r="13">
          <cell r="A13" t="str">
            <v>pas d'application</v>
          </cell>
        </row>
        <row r="14">
          <cell r="A14" t="str">
            <v>Coût opérateur téléphonique</v>
          </cell>
        </row>
        <row r="15">
          <cell r="A15" t="str">
            <v>100 € TVAC</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ffectif"/>
      <sheetName val="Agents"/>
      <sheetName val="Txhor"/>
      <sheetName val="SPI"/>
      <sheetName val="Table"/>
      <sheetName val="Budget"/>
      <sheetName val="Param"/>
      <sheetName val="OSP"/>
      <sheetName val="ITS"/>
      <sheetName val="KPens"/>
      <sheetName val="Qty"/>
      <sheetName val="LocCpt"/>
      <sheetName val="AchE"/>
      <sheetName val="Leasing"/>
      <sheetName val="Data"/>
    </sheetNames>
    <sheetDataSet>
      <sheetData sheetId="0" refreshError="1"/>
      <sheetData sheetId="1" refreshError="1"/>
      <sheetData sheetId="2" refreshError="1"/>
      <sheetData sheetId="3" refreshError="1"/>
      <sheetData sheetId="4" refreshError="1"/>
      <sheetData sheetId="5" refreshError="1"/>
      <sheetData sheetId="6" refreshError="1">
        <row r="7">
          <cell r="B7">
            <v>0.59</v>
          </cell>
        </row>
        <row r="16">
          <cell r="B16">
            <v>1.0249999999999999</v>
          </cell>
        </row>
        <row r="17">
          <cell r="B17">
            <v>400</v>
          </cell>
        </row>
        <row r="18">
          <cell r="B18">
            <v>1.1812247126436783</v>
          </cell>
        </row>
        <row r="23">
          <cell r="B23">
            <v>13.92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7:P73"/>
  <sheetViews>
    <sheetView topLeftCell="A13" zoomScaleNormal="100" workbookViewId="0">
      <selection activeCell="C83" sqref="C83"/>
    </sheetView>
  </sheetViews>
  <sheetFormatPr baseColWidth="10" defaultColWidth="9.1640625" defaultRowHeight="13.5" x14ac:dyDescent="0.3"/>
  <cols>
    <col min="1" max="1" width="1.6640625" style="1" customWidth="1"/>
    <col min="2" max="2" width="66.33203125" style="1" bestFit="1" customWidth="1"/>
    <col min="3" max="3" width="13" style="1" customWidth="1"/>
    <col min="4" max="10" width="12" style="1" customWidth="1"/>
    <col min="11" max="11" width="13.5" style="1" customWidth="1"/>
    <col min="12" max="12" width="14" style="1" customWidth="1"/>
    <col min="13" max="16384" width="9.1640625" style="1"/>
  </cols>
  <sheetData>
    <row r="7" spans="2:10" ht="30.6" customHeight="1" x14ac:dyDescent="0.3">
      <c r="B7" s="447" t="s">
        <v>418</v>
      </c>
      <c r="C7" s="447"/>
      <c r="D7" s="447"/>
      <c r="E7" s="447"/>
      <c r="F7" s="447"/>
      <c r="G7" s="447"/>
      <c r="H7" s="447"/>
      <c r="I7" s="447"/>
      <c r="J7" s="447"/>
    </row>
    <row r="9" spans="2:10" ht="15" x14ac:dyDescent="0.3">
      <c r="B9" s="447" t="s">
        <v>41</v>
      </c>
      <c r="C9" s="447"/>
      <c r="D9" s="447"/>
      <c r="E9" s="447"/>
      <c r="F9" s="447"/>
      <c r="G9" s="447"/>
      <c r="H9" s="447"/>
      <c r="I9" s="447"/>
      <c r="J9" s="447"/>
    </row>
    <row r="11" spans="2:10" x14ac:dyDescent="0.3">
      <c r="B11" s="1" t="s">
        <v>32</v>
      </c>
      <c r="C11" s="123"/>
    </row>
    <row r="12" spans="2:10" x14ac:dyDescent="0.3">
      <c r="B12" s="1" t="s">
        <v>33</v>
      </c>
      <c r="C12" s="123"/>
      <c r="E12" s="6"/>
    </row>
    <row r="13" spans="2:10" x14ac:dyDescent="0.3">
      <c r="B13" s="1" t="s">
        <v>149</v>
      </c>
      <c r="C13" s="123"/>
      <c r="E13" s="6"/>
    </row>
    <row r="14" spans="2:10" ht="14.25" thickBot="1" x14ac:dyDescent="0.35"/>
    <row r="15" spans="2:10" ht="28.9" customHeight="1" x14ac:dyDescent="0.3">
      <c r="B15" s="450" t="s">
        <v>607</v>
      </c>
      <c r="C15" s="451"/>
      <c r="D15" s="451"/>
      <c r="E15" s="451"/>
      <c r="F15" s="451"/>
      <c r="G15" s="451"/>
      <c r="H15" s="451"/>
      <c r="I15" s="451"/>
      <c r="J15" s="452"/>
    </row>
    <row r="16" spans="2:10" x14ac:dyDescent="0.3">
      <c r="B16" s="7" t="s">
        <v>34</v>
      </c>
      <c r="C16" s="453"/>
      <c r="D16" s="453"/>
      <c r="E16" s="453"/>
      <c r="F16" s="453"/>
      <c r="G16" s="453"/>
      <c r="H16" s="453"/>
      <c r="I16" s="453"/>
      <c r="J16" s="454"/>
    </row>
    <row r="17" spans="2:12" x14ac:dyDescent="0.3">
      <c r="B17" s="7" t="s">
        <v>35</v>
      </c>
      <c r="C17" s="453"/>
      <c r="D17" s="453"/>
      <c r="E17" s="453"/>
      <c r="F17" s="453"/>
      <c r="G17" s="453"/>
      <c r="H17" s="453"/>
      <c r="I17" s="453"/>
      <c r="J17" s="454"/>
    </row>
    <row r="18" spans="2:12" x14ac:dyDescent="0.3">
      <c r="B18" s="7" t="s">
        <v>36</v>
      </c>
      <c r="C18" s="453"/>
      <c r="D18" s="453"/>
      <c r="E18" s="453"/>
      <c r="F18" s="453"/>
      <c r="G18" s="453"/>
      <c r="H18" s="453"/>
      <c r="I18" s="453"/>
      <c r="J18" s="454"/>
    </row>
    <row r="19" spans="2:12" x14ac:dyDescent="0.3">
      <c r="B19" s="7" t="s">
        <v>37</v>
      </c>
      <c r="C19" s="453"/>
      <c r="D19" s="453"/>
      <c r="E19" s="453"/>
      <c r="F19" s="453"/>
      <c r="G19" s="453"/>
      <c r="H19" s="453"/>
      <c r="I19" s="453"/>
      <c r="J19" s="454"/>
    </row>
    <row r="20" spans="2:12" x14ac:dyDescent="0.3">
      <c r="B20" s="7"/>
      <c r="C20" s="5"/>
      <c r="D20" s="5"/>
      <c r="E20" s="5"/>
      <c r="F20" s="5"/>
      <c r="G20" s="5"/>
      <c r="H20" s="5"/>
      <c r="I20" s="5"/>
      <c r="J20" s="8"/>
    </row>
    <row r="21" spans="2:12" x14ac:dyDescent="0.3">
      <c r="B21" s="7" t="s">
        <v>38</v>
      </c>
      <c r="C21" s="453"/>
      <c r="D21" s="453"/>
      <c r="E21" s="453"/>
      <c r="F21" s="453"/>
      <c r="G21" s="453"/>
      <c r="H21" s="453"/>
      <c r="I21" s="453"/>
      <c r="J21" s="454"/>
    </row>
    <row r="22" spans="2:12" x14ac:dyDescent="0.3">
      <c r="B22" s="7" t="s">
        <v>39</v>
      </c>
      <c r="C22" s="453"/>
      <c r="D22" s="453"/>
      <c r="E22" s="453"/>
      <c r="F22" s="453"/>
      <c r="G22" s="453"/>
      <c r="H22" s="453"/>
      <c r="I22" s="453"/>
      <c r="J22" s="454"/>
    </row>
    <row r="23" spans="2:12" ht="14.25" thickBot="1" x14ac:dyDescent="0.35">
      <c r="B23" s="9" t="s">
        <v>40</v>
      </c>
      <c r="C23" s="455"/>
      <c r="D23" s="455"/>
      <c r="E23" s="455"/>
      <c r="F23" s="455"/>
      <c r="G23" s="455"/>
      <c r="H23" s="455"/>
      <c r="I23" s="455"/>
      <c r="J23" s="456"/>
    </row>
    <row r="24" spans="2:12" x14ac:dyDescent="0.3">
      <c r="B24" s="157"/>
      <c r="C24" s="158"/>
      <c r="D24" s="158"/>
      <c r="E24" s="158"/>
      <c r="F24" s="158"/>
      <c r="G24" s="158"/>
      <c r="H24" s="158"/>
      <c r="I24" s="158"/>
      <c r="J24" s="158"/>
    </row>
    <row r="25" spans="2:12" x14ac:dyDescent="0.3">
      <c r="B25" s="1" t="s">
        <v>311</v>
      </c>
      <c r="C25" s="158"/>
      <c r="D25" s="171"/>
      <c r="E25" s="158"/>
      <c r="F25" s="158"/>
      <c r="G25" s="158"/>
      <c r="H25" s="158"/>
      <c r="I25" s="158"/>
      <c r="J25" s="158"/>
    </row>
    <row r="26" spans="2:12" x14ac:dyDescent="0.3">
      <c r="B26" s="1" t="s">
        <v>326</v>
      </c>
      <c r="C26" s="158"/>
      <c r="D26" s="171"/>
      <c r="E26" s="158"/>
      <c r="F26" s="158"/>
      <c r="G26" s="158"/>
      <c r="H26" s="158"/>
      <c r="I26" s="158"/>
      <c r="J26" s="158"/>
    </row>
    <row r="27" spans="2:12" x14ac:dyDescent="0.3">
      <c r="B27" s="157"/>
      <c r="C27" s="158"/>
      <c r="D27" s="158"/>
      <c r="E27" s="158"/>
      <c r="F27" s="158"/>
      <c r="G27" s="158"/>
      <c r="H27" s="158"/>
      <c r="I27" s="158"/>
      <c r="J27" s="158"/>
    </row>
    <row r="29" spans="2:12" ht="15" x14ac:dyDescent="0.3">
      <c r="B29" s="447" t="s">
        <v>31</v>
      </c>
      <c r="C29" s="447"/>
      <c r="D29" s="447"/>
      <c r="E29" s="447"/>
      <c r="F29" s="447"/>
      <c r="G29" s="447"/>
      <c r="H29" s="447"/>
      <c r="I29" s="447"/>
      <c r="J29" s="447"/>
      <c r="K29" s="447"/>
      <c r="L29" s="447"/>
    </row>
    <row r="31" spans="2:12" x14ac:dyDescent="0.3">
      <c r="B31" s="33"/>
      <c r="C31" s="128">
        <v>2020</v>
      </c>
      <c r="D31" s="128">
        <v>2021</v>
      </c>
      <c r="E31" s="128">
        <v>2022</v>
      </c>
      <c r="F31" s="128">
        <v>2023</v>
      </c>
      <c r="G31" s="128">
        <v>2024</v>
      </c>
      <c r="H31" s="128">
        <v>2025</v>
      </c>
      <c r="I31" s="128">
        <v>2026</v>
      </c>
      <c r="J31" s="128">
        <v>2027</v>
      </c>
      <c r="K31" s="128">
        <v>2028</v>
      </c>
      <c r="L31" s="128">
        <v>2029</v>
      </c>
    </row>
    <row r="32" spans="2:12" x14ac:dyDescent="0.3">
      <c r="B32" s="33" t="s">
        <v>348</v>
      </c>
      <c r="C32" s="204">
        <v>9.8499999999999994E-3</v>
      </c>
      <c r="D32" s="204">
        <v>2.009E-2</v>
      </c>
      <c r="E32" s="204">
        <v>9.2520000000000005E-2</v>
      </c>
      <c r="F32" s="204"/>
      <c r="G32" s="204"/>
      <c r="H32" s="204"/>
      <c r="I32" s="204"/>
      <c r="J32" s="204"/>
      <c r="K32" s="204"/>
      <c r="L32" s="204"/>
    </row>
    <row r="33" spans="2:12" x14ac:dyDescent="0.3">
      <c r="B33" s="33" t="s">
        <v>350</v>
      </c>
      <c r="C33" s="173"/>
      <c r="D33" s="173"/>
      <c r="E33" s="173"/>
      <c r="F33" s="173"/>
      <c r="G33" s="173"/>
      <c r="H33" s="204"/>
      <c r="I33" s="204"/>
      <c r="J33" s="204"/>
      <c r="K33" s="204"/>
      <c r="L33" s="204"/>
    </row>
    <row r="34" spans="2:12" x14ac:dyDescent="0.3">
      <c r="B34" s="33" t="s">
        <v>349</v>
      </c>
      <c r="C34" s="172">
        <v>0</v>
      </c>
      <c r="D34" s="172">
        <v>0</v>
      </c>
      <c r="E34" s="172">
        <v>0</v>
      </c>
      <c r="F34" s="172">
        <v>0</v>
      </c>
      <c r="G34" s="172">
        <v>0</v>
      </c>
      <c r="H34" s="172">
        <v>0</v>
      </c>
      <c r="I34" s="172">
        <v>0</v>
      </c>
      <c r="J34" s="172">
        <v>0</v>
      </c>
      <c r="K34" s="172">
        <v>0</v>
      </c>
      <c r="L34" s="172">
        <v>0</v>
      </c>
    </row>
    <row r="35" spans="2:12" x14ac:dyDescent="0.3">
      <c r="B35" s="33" t="s">
        <v>435</v>
      </c>
      <c r="C35" s="173"/>
      <c r="D35" s="173"/>
      <c r="E35" s="173"/>
      <c r="F35" s="173"/>
      <c r="G35" s="173"/>
      <c r="H35" s="280"/>
      <c r="I35" s="280"/>
      <c r="J35" s="280"/>
      <c r="K35" s="280"/>
      <c r="L35" s="280"/>
    </row>
    <row r="36" spans="2:12" x14ac:dyDescent="0.3">
      <c r="B36" s="33" t="s">
        <v>351</v>
      </c>
      <c r="C36" s="173"/>
      <c r="D36" s="173"/>
      <c r="E36" s="173"/>
      <c r="F36" s="173"/>
      <c r="G36" s="173"/>
      <c r="H36" s="204">
        <v>4.027E-2</v>
      </c>
      <c r="I36" s="204">
        <f>H36</f>
        <v>4.027E-2</v>
      </c>
      <c r="J36" s="204">
        <f>I36</f>
        <v>4.027E-2</v>
      </c>
      <c r="K36" s="204">
        <f>J36</f>
        <v>4.027E-2</v>
      </c>
      <c r="L36" s="204">
        <f>K36</f>
        <v>4.027E-2</v>
      </c>
    </row>
    <row r="37" spans="2:12" x14ac:dyDescent="0.3">
      <c r="B37" s="33" t="s">
        <v>352</v>
      </c>
      <c r="C37" s="173"/>
      <c r="D37" s="173"/>
      <c r="E37" s="173"/>
      <c r="F37" s="173"/>
      <c r="G37" s="173"/>
      <c r="H37" s="204">
        <f>H36</f>
        <v>4.027E-2</v>
      </c>
      <c r="I37" s="204">
        <f>H36*9/10</f>
        <v>3.6243000000000004E-2</v>
      </c>
      <c r="J37" s="204">
        <f>I36*8/10</f>
        <v>3.2216000000000002E-2</v>
      </c>
      <c r="K37" s="204">
        <f>J36*7/10</f>
        <v>2.8188999999999999E-2</v>
      </c>
      <c r="L37" s="204">
        <f>K36*6/10</f>
        <v>2.4161999999999999E-2</v>
      </c>
    </row>
    <row r="39" spans="2:12" ht="15" x14ac:dyDescent="0.3">
      <c r="B39" s="447" t="s">
        <v>1</v>
      </c>
      <c r="C39" s="447"/>
      <c r="D39" s="447"/>
      <c r="E39" s="447"/>
      <c r="F39" s="447"/>
      <c r="G39" s="447"/>
      <c r="H39" s="447"/>
      <c r="I39" s="447"/>
      <c r="J39" s="447"/>
      <c r="K39" s="447"/>
      <c r="L39" s="447"/>
    </row>
    <row r="41" spans="2:12" x14ac:dyDescent="0.3">
      <c r="B41" s="174"/>
      <c r="C41" s="175" t="s">
        <v>42</v>
      </c>
    </row>
    <row r="42" spans="2:12" x14ac:dyDescent="0.3">
      <c r="B42" s="176" t="s">
        <v>314</v>
      </c>
      <c r="C42" s="175" t="s">
        <v>315</v>
      </c>
    </row>
    <row r="44" spans="2:12" ht="15" x14ac:dyDescent="0.3">
      <c r="B44" s="447" t="s">
        <v>0</v>
      </c>
      <c r="C44" s="447"/>
      <c r="D44" s="447"/>
      <c r="E44" s="447"/>
      <c r="F44" s="447"/>
      <c r="G44" s="447"/>
      <c r="H44" s="447"/>
      <c r="I44" s="447"/>
      <c r="J44" s="447"/>
      <c r="K44" s="447"/>
      <c r="L44" s="447"/>
    </row>
    <row r="46" spans="2:12" s="33" customFormat="1" ht="31.5" customHeight="1" x14ac:dyDescent="0.3">
      <c r="B46" s="60" t="s">
        <v>324</v>
      </c>
      <c r="C46" s="449" t="s">
        <v>221</v>
      </c>
      <c r="D46" s="449"/>
      <c r="E46" s="449"/>
      <c r="F46" s="449"/>
      <c r="G46" s="449"/>
      <c r="H46" s="449"/>
      <c r="I46" s="449"/>
      <c r="J46" s="443" t="s">
        <v>324</v>
      </c>
    </row>
    <row r="47" spans="2:12" s="33" customFormat="1" ht="27" customHeight="1" x14ac:dyDescent="0.3">
      <c r="B47" s="60" t="s">
        <v>325</v>
      </c>
      <c r="C47" s="449" t="s">
        <v>273</v>
      </c>
      <c r="D47" s="449"/>
      <c r="E47" s="449"/>
      <c r="F47" s="449"/>
      <c r="G47" s="449"/>
      <c r="H47" s="449"/>
      <c r="I47" s="449"/>
      <c r="J47" s="443" t="s">
        <v>325</v>
      </c>
    </row>
    <row r="48" spans="2:12" ht="28.9" customHeight="1" x14ac:dyDescent="0.3">
      <c r="B48" s="60" t="s">
        <v>226</v>
      </c>
      <c r="C48" s="448" t="s">
        <v>497</v>
      </c>
      <c r="D48" s="448"/>
      <c r="E48" s="448"/>
      <c r="F48" s="448"/>
      <c r="G48" s="448"/>
      <c r="H48" s="448"/>
      <c r="I48" s="448"/>
      <c r="J48" s="443" t="s">
        <v>226</v>
      </c>
    </row>
    <row r="49" spans="2:10" ht="28.9" customHeight="1" x14ac:dyDescent="0.3">
      <c r="B49" s="60" t="s">
        <v>494</v>
      </c>
      <c r="C49" s="448" t="s">
        <v>498</v>
      </c>
      <c r="D49" s="448"/>
      <c r="E49" s="448"/>
      <c r="F49" s="448"/>
      <c r="G49" s="448"/>
      <c r="H49" s="448"/>
      <c r="I49" s="448"/>
      <c r="J49" s="443" t="s">
        <v>494</v>
      </c>
    </row>
    <row r="50" spans="2:10" s="33" customFormat="1" ht="28.9" customHeight="1" x14ac:dyDescent="0.3">
      <c r="B50" s="60" t="s">
        <v>495</v>
      </c>
      <c r="C50" s="448" t="s">
        <v>499</v>
      </c>
      <c r="D50" s="448"/>
      <c r="E50" s="448"/>
      <c r="F50" s="448"/>
      <c r="G50" s="448"/>
      <c r="H50" s="448"/>
      <c r="I50" s="448"/>
      <c r="J50" s="443" t="s">
        <v>495</v>
      </c>
    </row>
    <row r="51" spans="2:10" s="33" customFormat="1" ht="28.9" customHeight="1" x14ac:dyDescent="0.3">
      <c r="B51" s="60" t="s">
        <v>496</v>
      </c>
      <c r="C51" s="448" t="s">
        <v>500</v>
      </c>
      <c r="D51" s="448"/>
      <c r="E51" s="448"/>
      <c r="F51" s="448"/>
      <c r="G51" s="448"/>
      <c r="H51" s="448"/>
      <c r="I51" s="448"/>
      <c r="J51" s="443" t="s">
        <v>496</v>
      </c>
    </row>
    <row r="52" spans="2:10" s="33" customFormat="1" ht="28.9" customHeight="1" x14ac:dyDescent="0.3">
      <c r="B52" s="60" t="s">
        <v>147</v>
      </c>
      <c r="C52" s="449" t="s">
        <v>287</v>
      </c>
      <c r="D52" s="449"/>
      <c r="E52" s="449"/>
      <c r="F52" s="449"/>
      <c r="G52" s="449"/>
      <c r="H52" s="449"/>
      <c r="I52" s="449"/>
      <c r="J52" s="443" t="s">
        <v>147</v>
      </c>
    </row>
    <row r="53" spans="2:10" s="33" customFormat="1" ht="28.9" customHeight="1" x14ac:dyDescent="0.3">
      <c r="B53" s="60" t="s">
        <v>506</v>
      </c>
      <c r="C53" s="449" t="s">
        <v>288</v>
      </c>
      <c r="D53" s="449"/>
      <c r="E53" s="449"/>
      <c r="F53" s="449"/>
      <c r="G53" s="449"/>
      <c r="H53" s="449"/>
      <c r="I53" s="449"/>
      <c r="J53" s="443" t="s">
        <v>506</v>
      </c>
    </row>
    <row r="54" spans="2:10" s="33" customFormat="1" ht="28.9" customHeight="1" x14ac:dyDescent="0.3">
      <c r="B54" s="60" t="s">
        <v>507</v>
      </c>
      <c r="C54" s="449" t="s">
        <v>289</v>
      </c>
      <c r="D54" s="449"/>
      <c r="E54" s="449"/>
      <c r="F54" s="449"/>
      <c r="G54" s="449"/>
      <c r="H54" s="449"/>
      <c r="I54" s="449"/>
      <c r="J54" s="443" t="s">
        <v>507</v>
      </c>
    </row>
    <row r="55" spans="2:10" s="33" customFormat="1" ht="28.9" customHeight="1" x14ac:dyDescent="0.3">
      <c r="B55" s="60" t="s">
        <v>508</v>
      </c>
      <c r="C55" s="449" t="s">
        <v>522</v>
      </c>
      <c r="D55" s="449"/>
      <c r="E55" s="449"/>
      <c r="F55" s="449"/>
      <c r="G55" s="449"/>
      <c r="H55" s="449"/>
      <c r="I55" s="449"/>
      <c r="J55" s="443" t="s">
        <v>508</v>
      </c>
    </row>
    <row r="56" spans="2:10" s="33" customFormat="1" ht="28.9" customHeight="1" x14ac:dyDescent="0.3">
      <c r="B56" s="60" t="s">
        <v>509</v>
      </c>
      <c r="C56" s="449" t="s">
        <v>230</v>
      </c>
      <c r="D56" s="449"/>
      <c r="E56" s="449"/>
      <c r="F56" s="449"/>
      <c r="G56" s="449"/>
      <c r="H56" s="449"/>
      <c r="I56" s="449"/>
      <c r="J56" s="443" t="s">
        <v>509</v>
      </c>
    </row>
    <row r="57" spans="2:10" s="33" customFormat="1" ht="28.9" customHeight="1" x14ac:dyDescent="0.3">
      <c r="B57" s="60" t="s">
        <v>510</v>
      </c>
      <c r="C57" s="457" t="s">
        <v>400</v>
      </c>
      <c r="D57" s="457"/>
      <c r="E57" s="457"/>
      <c r="F57" s="457"/>
      <c r="G57" s="457"/>
      <c r="H57" s="457"/>
      <c r="I57" s="457"/>
      <c r="J57" s="443" t="s">
        <v>510</v>
      </c>
    </row>
    <row r="58" spans="2:10" s="33" customFormat="1" ht="28.9" customHeight="1" x14ac:dyDescent="0.3">
      <c r="B58" s="60" t="s">
        <v>511</v>
      </c>
      <c r="C58" s="449" t="s">
        <v>290</v>
      </c>
      <c r="D58" s="449"/>
      <c r="E58" s="449"/>
      <c r="F58" s="449"/>
      <c r="G58" s="449"/>
      <c r="H58" s="449"/>
      <c r="I58" s="449"/>
      <c r="J58" s="443" t="s">
        <v>511</v>
      </c>
    </row>
    <row r="59" spans="2:10" s="33" customFormat="1" ht="28.9" customHeight="1" x14ac:dyDescent="0.3">
      <c r="B59" s="60" t="s">
        <v>512</v>
      </c>
      <c r="C59" s="449" t="s">
        <v>301</v>
      </c>
      <c r="D59" s="449"/>
      <c r="E59" s="449"/>
      <c r="F59" s="449"/>
      <c r="G59" s="449"/>
      <c r="H59" s="449"/>
      <c r="I59" s="449"/>
      <c r="J59" s="443" t="s">
        <v>512</v>
      </c>
    </row>
    <row r="60" spans="2:10" s="33" customFormat="1" ht="28.9" customHeight="1" x14ac:dyDescent="0.3">
      <c r="B60" s="60" t="s">
        <v>513</v>
      </c>
      <c r="C60" s="449" t="s">
        <v>336</v>
      </c>
      <c r="D60" s="449"/>
      <c r="E60" s="449"/>
      <c r="F60" s="449"/>
      <c r="G60" s="449"/>
      <c r="H60" s="449"/>
      <c r="I60" s="449"/>
      <c r="J60" s="443" t="s">
        <v>513</v>
      </c>
    </row>
    <row r="61" spans="2:10" s="33" customFormat="1" ht="37.15" customHeight="1" x14ac:dyDescent="0.3">
      <c r="B61" s="60" t="s">
        <v>514</v>
      </c>
      <c r="C61" s="449" t="s">
        <v>294</v>
      </c>
      <c r="D61" s="449"/>
      <c r="E61" s="449"/>
      <c r="F61" s="449"/>
      <c r="G61" s="449"/>
      <c r="H61" s="449"/>
      <c r="I61" s="449"/>
      <c r="J61" s="443" t="s">
        <v>514</v>
      </c>
    </row>
    <row r="62" spans="2:10" s="33" customFormat="1" ht="28.9" customHeight="1" x14ac:dyDescent="0.3">
      <c r="B62" s="60" t="s">
        <v>515</v>
      </c>
      <c r="C62" s="449" t="s">
        <v>291</v>
      </c>
      <c r="D62" s="449"/>
      <c r="E62" s="449"/>
      <c r="F62" s="449"/>
      <c r="G62" s="449"/>
      <c r="H62" s="449"/>
      <c r="I62" s="449"/>
      <c r="J62" s="443" t="s">
        <v>515</v>
      </c>
    </row>
    <row r="63" spans="2:10" s="33" customFormat="1" ht="28.9" customHeight="1" x14ac:dyDescent="0.3">
      <c r="B63" s="60" t="s">
        <v>516</v>
      </c>
      <c r="C63" s="449" t="s">
        <v>292</v>
      </c>
      <c r="D63" s="449"/>
      <c r="E63" s="449"/>
      <c r="F63" s="449"/>
      <c r="G63" s="449"/>
      <c r="H63" s="449"/>
      <c r="I63" s="449"/>
      <c r="J63" s="443" t="s">
        <v>516</v>
      </c>
    </row>
    <row r="64" spans="2:10" s="33" customFormat="1" ht="49.5" customHeight="1" x14ac:dyDescent="0.3">
      <c r="B64" s="60" t="s">
        <v>517</v>
      </c>
      <c r="C64" s="449" t="s">
        <v>612</v>
      </c>
      <c r="D64" s="449"/>
      <c r="E64" s="449"/>
      <c r="F64" s="449"/>
      <c r="G64" s="449"/>
      <c r="H64" s="449"/>
      <c r="I64" s="449"/>
      <c r="J64" s="443" t="s">
        <v>517</v>
      </c>
    </row>
    <row r="65" spans="2:16" s="33" customFormat="1" ht="28.9" customHeight="1" x14ac:dyDescent="0.3">
      <c r="B65" s="60" t="s">
        <v>518</v>
      </c>
      <c r="C65" s="449" t="s">
        <v>293</v>
      </c>
      <c r="D65" s="449"/>
      <c r="E65" s="449"/>
      <c r="F65" s="449"/>
      <c r="G65" s="449"/>
      <c r="H65" s="449"/>
      <c r="I65" s="449"/>
      <c r="J65" s="443" t="s">
        <v>518</v>
      </c>
    </row>
    <row r="66" spans="2:16" s="33" customFormat="1" ht="28.9" customHeight="1" x14ac:dyDescent="0.3">
      <c r="B66" s="60" t="s">
        <v>519</v>
      </c>
      <c r="C66" s="449" t="s">
        <v>285</v>
      </c>
      <c r="D66" s="449"/>
      <c r="E66" s="449"/>
      <c r="F66" s="449"/>
      <c r="G66" s="449"/>
      <c r="H66" s="449"/>
      <c r="I66" s="449"/>
      <c r="J66" s="443" t="s">
        <v>285</v>
      </c>
    </row>
    <row r="67" spans="2:16" s="33" customFormat="1" ht="28.9" customHeight="1" x14ac:dyDescent="0.3">
      <c r="B67" s="60" t="s">
        <v>151</v>
      </c>
      <c r="C67" s="449" t="s">
        <v>424</v>
      </c>
      <c r="D67" s="449"/>
      <c r="E67" s="449"/>
      <c r="F67" s="449"/>
      <c r="G67" s="449"/>
      <c r="H67" s="449"/>
      <c r="I67" s="449"/>
      <c r="J67" s="443" t="s">
        <v>151</v>
      </c>
    </row>
    <row r="68" spans="2:16" s="33" customFormat="1" ht="28.9" customHeight="1" x14ac:dyDescent="0.3">
      <c r="B68" s="60" t="s">
        <v>150</v>
      </c>
      <c r="C68" s="458" t="s">
        <v>20</v>
      </c>
      <c r="D68" s="458"/>
      <c r="E68" s="458"/>
      <c r="F68" s="458"/>
      <c r="G68" s="458"/>
      <c r="H68" s="458"/>
      <c r="I68" s="458"/>
      <c r="J68" s="443" t="s">
        <v>150</v>
      </c>
    </row>
    <row r="69" spans="2:16" s="33" customFormat="1" ht="28.9" customHeight="1" x14ac:dyDescent="0.3">
      <c r="B69" s="60" t="s">
        <v>227</v>
      </c>
      <c r="C69" s="448" t="s">
        <v>541</v>
      </c>
      <c r="D69" s="448"/>
      <c r="E69" s="448"/>
      <c r="F69" s="448"/>
      <c r="G69" s="448"/>
      <c r="H69" s="448"/>
      <c r="I69" s="448"/>
      <c r="J69" s="443" t="s">
        <v>227</v>
      </c>
    </row>
    <row r="70" spans="2:16" s="33" customFormat="1" ht="28.9" customHeight="1" x14ac:dyDescent="0.3">
      <c r="B70" s="60" t="s">
        <v>228</v>
      </c>
      <c r="C70" s="448" t="s">
        <v>542</v>
      </c>
      <c r="D70" s="448"/>
      <c r="E70" s="448"/>
      <c r="F70" s="448"/>
      <c r="G70" s="448"/>
      <c r="H70" s="448"/>
      <c r="I70" s="448"/>
      <c r="J70" s="443" t="s">
        <v>228</v>
      </c>
    </row>
    <row r="71" spans="2:16" s="33" customFormat="1" ht="28.9" customHeight="1" x14ac:dyDescent="0.3">
      <c r="B71" s="60" t="s">
        <v>229</v>
      </c>
      <c r="C71" s="449" t="s">
        <v>308</v>
      </c>
      <c r="D71" s="449"/>
      <c r="E71" s="449"/>
      <c r="F71" s="449"/>
      <c r="G71" s="449"/>
      <c r="H71" s="449"/>
      <c r="I71" s="449"/>
      <c r="J71" s="444" t="s">
        <v>229</v>
      </c>
      <c r="P71" s="122"/>
    </row>
    <row r="72" spans="2:16" s="33" customFormat="1" ht="28.9" customHeight="1" x14ac:dyDescent="0.3">
      <c r="B72" s="60" t="s">
        <v>231</v>
      </c>
      <c r="C72" s="449" t="s">
        <v>393</v>
      </c>
      <c r="D72" s="449"/>
      <c r="E72" s="449"/>
      <c r="F72" s="449"/>
      <c r="G72" s="449"/>
      <c r="H72" s="449"/>
      <c r="I72" s="449"/>
      <c r="J72" s="443" t="s">
        <v>231</v>
      </c>
    </row>
    <row r="73" spans="2:16" ht="28.9" customHeight="1" x14ac:dyDescent="0.3">
      <c r="B73" s="60" t="s">
        <v>232</v>
      </c>
      <c r="C73" s="449" t="s">
        <v>547</v>
      </c>
      <c r="D73" s="449"/>
      <c r="E73" s="449"/>
      <c r="F73" s="449"/>
      <c r="G73" s="449"/>
      <c r="H73" s="449"/>
      <c r="I73" s="449"/>
      <c r="J73" s="443" t="s">
        <v>232</v>
      </c>
    </row>
  </sheetData>
  <mergeCells count="41">
    <mergeCell ref="C73:I73"/>
    <mergeCell ref="C60:I60"/>
    <mergeCell ref="C71:I71"/>
    <mergeCell ref="C70:I70"/>
    <mergeCell ref="C72:I72"/>
    <mergeCell ref="C65:I65"/>
    <mergeCell ref="C66:I66"/>
    <mergeCell ref="C69:I69"/>
    <mergeCell ref="C68:I68"/>
    <mergeCell ref="C61:I61"/>
    <mergeCell ref="C62:I62"/>
    <mergeCell ref="C63:I63"/>
    <mergeCell ref="C64:I64"/>
    <mergeCell ref="C67:I67"/>
    <mergeCell ref="C58:I58"/>
    <mergeCell ref="C59:I59"/>
    <mergeCell ref="C46:I46"/>
    <mergeCell ref="C47:I47"/>
    <mergeCell ref="C22:J22"/>
    <mergeCell ref="C23:J23"/>
    <mergeCell ref="C54:I54"/>
    <mergeCell ref="C55:I55"/>
    <mergeCell ref="C56:I56"/>
    <mergeCell ref="C57:I57"/>
    <mergeCell ref="B39:L39"/>
    <mergeCell ref="B29:L29"/>
    <mergeCell ref="C51:I51"/>
    <mergeCell ref="C53:I53"/>
    <mergeCell ref="B7:J7"/>
    <mergeCell ref="B9:J9"/>
    <mergeCell ref="B15:J15"/>
    <mergeCell ref="C16:J16"/>
    <mergeCell ref="C17:J17"/>
    <mergeCell ref="C18:J18"/>
    <mergeCell ref="C19:J19"/>
    <mergeCell ref="C21:J21"/>
    <mergeCell ref="B44:L44"/>
    <mergeCell ref="C48:I48"/>
    <mergeCell ref="C49:I49"/>
    <mergeCell ref="C50:I50"/>
    <mergeCell ref="C52:I52"/>
  </mergeCells>
  <conditionalFormatting sqref="I37:L37 C32:L32">
    <cfRule type="containsText" dxfId="1221" priority="137" operator="containsText" text="ntitulé">
      <formula>NOT(ISERROR(SEARCH("ntitulé",C32)))</formula>
    </cfRule>
    <cfRule type="containsBlanks" dxfId="1220" priority="138">
      <formula>LEN(TRIM(C32))=0</formula>
    </cfRule>
  </conditionalFormatting>
  <conditionalFormatting sqref="I37:L37 C32:L32">
    <cfRule type="containsText" dxfId="1219" priority="136" operator="containsText" text="libre">
      <formula>NOT(ISERROR(SEARCH("libre",C32)))</formula>
    </cfRule>
  </conditionalFormatting>
  <conditionalFormatting sqref="C11">
    <cfRule type="containsText" dxfId="1218" priority="131" operator="containsText" text="ntitulé">
      <formula>NOT(ISERROR(SEARCH("ntitulé",C11)))</formula>
    </cfRule>
    <cfRule type="containsBlanks" dxfId="1217" priority="132">
      <formula>LEN(TRIM(C11))=0</formula>
    </cfRule>
  </conditionalFormatting>
  <conditionalFormatting sqref="C12">
    <cfRule type="containsText" dxfId="1216" priority="129" operator="containsText" text="ntitulé">
      <formula>NOT(ISERROR(SEARCH("ntitulé",C12)))</formula>
    </cfRule>
    <cfRule type="containsBlanks" dxfId="1215" priority="130">
      <formula>LEN(TRIM(C12))=0</formula>
    </cfRule>
  </conditionalFormatting>
  <conditionalFormatting sqref="C13">
    <cfRule type="containsText" dxfId="1214" priority="127" operator="containsText" text="ntitulé">
      <formula>NOT(ISERROR(SEARCH("ntitulé",C13)))</formula>
    </cfRule>
    <cfRule type="containsBlanks" dxfId="1213" priority="128">
      <formula>LEN(TRIM(C13))=0</formula>
    </cfRule>
  </conditionalFormatting>
  <conditionalFormatting sqref="D25">
    <cfRule type="containsText" dxfId="1212" priority="125" operator="containsText" text="ntitulé">
      <formula>NOT(ISERROR(SEARCH("ntitulé",D25)))</formula>
    </cfRule>
    <cfRule type="containsBlanks" dxfId="1211" priority="126">
      <formula>LEN(TRIM(D25))=0</formula>
    </cfRule>
  </conditionalFormatting>
  <conditionalFormatting sqref="B41:B42">
    <cfRule type="containsText" dxfId="1210" priority="123" operator="containsText" text="ntitulé">
      <formula>NOT(ISERROR(SEARCH("ntitulé",B41)))</formula>
    </cfRule>
    <cfRule type="containsBlanks" dxfId="1209" priority="124">
      <formula>LEN(TRIM(B41))=0</formula>
    </cfRule>
  </conditionalFormatting>
  <conditionalFormatting sqref="D26">
    <cfRule type="containsText" dxfId="1208" priority="121" operator="containsText" text="ntitulé">
      <formula>NOT(ISERROR(SEARCH("ntitulé",D26)))</formula>
    </cfRule>
    <cfRule type="containsBlanks" dxfId="1207" priority="122">
      <formula>LEN(TRIM(D26))=0</formula>
    </cfRule>
  </conditionalFormatting>
  <conditionalFormatting sqref="H35:L35 F33:H35">
    <cfRule type="containsText" dxfId="1206" priority="119" operator="containsText" text="ntitulé">
      <formula>NOT(ISERROR(SEARCH("ntitulé",F33)))</formula>
    </cfRule>
    <cfRule type="containsBlanks" dxfId="1205" priority="120">
      <formula>LEN(TRIM(F33))=0</formula>
    </cfRule>
  </conditionalFormatting>
  <conditionalFormatting sqref="H35:L35 F33:H35">
    <cfRule type="containsText" dxfId="1204" priority="118" operator="containsText" text="libre">
      <formula>NOT(ISERROR(SEARCH("libre",F33)))</formula>
    </cfRule>
  </conditionalFormatting>
  <conditionalFormatting sqref="C35:F35 C33:G33">
    <cfRule type="containsText" dxfId="1203" priority="113" operator="containsText" text="ntitulé">
      <formula>NOT(ISERROR(SEARCH("ntitulé",C33)))</formula>
    </cfRule>
    <cfRule type="containsBlanks" dxfId="1202" priority="114">
      <formula>LEN(TRIM(C33))=0</formula>
    </cfRule>
  </conditionalFormatting>
  <conditionalFormatting sqref="C35:F35 C33:G33">
    <cfRule type="containsText" dxfId="1201" priority="112" operator="containsText" text="libre">
      <formula>NOT(ISERROR(SEARCH("libre",C33)))</formula>
    </cfRule>
  </conditionalFormatting>
  <conditionalFormatting sqref="C34:F34">
    <cfRule type="containsText" dxfId="1200" priority="110" operator="containsText" text="ntitulé">
      <formula>NOT(ISERROR(SEARCH("ntitulé",C34)))</formula>
    </cfRule>
    <cfRule type="containsBlanks" dxfId="1199" priority="111">
      <formula>LEN(TRIM(C34))=0</formula>
    </cfRule>
  </conditionalFormatting>
  <conditionalFormatting sqref="C34:F34">
    <cfRule type="containsText" dxfId="1198" priority="109" operator="containsText" text="libre">
      <formula>NOT(ISERROR(SEARCH("libre",C34)))</formula>
    </cfRule>
  </conditionalFormatting>
  <conditionalFormatting sqref="H32:L32">
    <cfRule type="containsText" dxfId="1197" priority="107" operator="containsText" text="ntitulé">
      <formula>NOT(ISERROR(SEARCH("ntitulé",H32)))</formula>
    </cfRule>
    <cfRule type="containsBlanks" dxfId="1196" priority="108">
      <formula>LEN(TRIM(H32))=0</formula>
    </cfRule>
  </conditionalFormatting>
  <conditionalFormatting sqref="H32:L32">
    <cfRule type="containsText" dxfId="1195" priority="106" operator="containsText" text="libre">
      <formula>NOT(ISERROR(SEARCH("libre",H32)))</formula>
    </cfRule>
  </conditionalFormatting>
  <conditionalFormatting sqref="H33:K35">
    <cfRule type="containsText" dxfId="1194" priority="101" operator="containsText" text="ntitulé">
      <formula>NOT(ISERROR(SEARCH("ntitulé",H33)))</formula>
    </cfRule>
    <cfRule type="containsBlanks" dxfId="1193" priority="102">
      <formula>LEN(TRIM(H33))=0</formula>
    </cfRule>
  </conditionalFormatting>
  <conditionalFormatting sqref="H33:K35">
    <cfRule type="containsText" dxfId="1192" priority="100" operator="containsText" text="libre">
      <formula>NOT(ISERROR(SEARCH("libre",H33)))</formula>
    </cfRule>
  </conditionalFormatting>
  <conditionalFormatting sqref="I33:K35">
    <cfRule type="containsText" dxfId="1191" priority="95" operator="containsText" text="ntitulé">
      <formula>NOT(ISERROR(SEARCH("ntitulé",I33)))</formula>
    </cfRule>
    <cfRule type="containsBlanks" dxfId="1190" priority="96">
      <formula>LEN(TRIM(I33))=0</formula>
    </cfRule>
  </conditionalFormatting>
  <conditionalFormatting sqref="I33:K35">
    <cfRule type="containsText" dxfId="1189" priority="94" operator="containsText" text="libre">
      <formula>NOT(ISERROR(SEARCH("libre",I33)))</formula>
    </cfRule>
  </conditionalFormatting>
  <conditionalFormatting sqref="F35:L35 F33:I33">
    <cfRule type="containsText" dxfId="1188" priority="89" operator="containsText" text="ntitulé">
      <formula>NOT(ISERROR(SEARCH("ntitulé",F33)))</formula>
    </cfRule>
    <cfRule type="containsBlanks" dxfId="1187" priority="90">
      <formula>LEN(TRIM(F33))=0</formula>
    </cfRule>
  </conditionalFormatting>
  <conditionalFormatting sqref="F35:L35 F33:I33">
    <cfRule type="containsText" dxfId="1186" priority="88" operator="containsText" text="libre">
      <formula>NOT(ISERROR(SEARCH("libre",F33)))</formula>
    </cfRule>
  </conditionalFormatting>
  <conditionalFormatting sqref="F34:I34">
    <cfRule type="containsText" dxfId="1185" priority="86" operator="containsText" text="ntitulé">
      <formula>NOT(ISERROR(SEARCH("ntitulé",F34)))</formula>
    </cfRule>
    <cfRule type="containsBlanks" dxfId="1184" priority="87">
      <formula>LEN(TRIM(F34))=0</formula>
    </cfRule>
  </conditionalFormatting>
  <conditionalFormatting sqref="F34:I34">
    <cfRule type="containsText" dxfId="1183" priority="85" operator="containsText" text="libre">
      <formula>NOT(ISERROR(SEARCH("libre",F34)))</formula>
    </cfRule>
  </conditionalFormatting>
  <conditionalFormatting sqref="K32:L32">
    <cfRule type="containsText" dxfId="1182" priority="83" operator="containsText" text="ntitulé">
      <formula>NOT(ISERROR(SEARCH("ntitulé",K32)))</formula>
    </cfRule>
    <cfRule type="containsBlanks" dxfId="1181" priority="84">
      <formula>LEN(TRIM(K32))=0</formula>
    </cfRule>
  </conditionalFormatting>
  <conditionalFormatting sqref="K32:L32">
    <cfRule type="containsText" dxfId="1180" priority="82" operator="containsText" text="libre">
      <formula>NOT(ISERROR(SEARCH("libre",K32)))</formula>
    </cfRule>
  </conditionalFormatting>
  <conditionalFormatting sqref="K32:L32">
    <cfRule type="containsText" dxfId="1179" priority="80" operator="containsText" text="ntitulé">
      <formula>NOT(ISERROR(SEARCH("ntitulé",K32)))</formula>
    </cfRule>
    <cfRule type="containsBlanks" dxfId="1178" priority="81">
      <formula>LEN(TRIM(K32))=0</formula>
    </cfRule>
  </conditionalFormatting>
  <conditionalFormatting sqref="K32:L32">
    <cfRule type="containsText" dxfId="1177" priority="79" operator="containsText" text="libre">
      <formula>NOT(ISERROR(SEARCH("libre",K32)))</formula>
    </cfRule>
  </conditionalFormatting>
  <conditionalFormatting sqref="K33:K35">
    <cfRule type="containsText" dxfId="1176" priority="74" operator="containsText" text="ntitulé">
      <formula>NOT(ISERROR(SEARCH("ntitulé",K33)))</formula>
    </cfRule>
    <cfRule type="containsBlanks" dxfId="1175" priority="75">
      <formula>LEN(TRIM(K33))=0</formula>
    </cfRule>
  </conditionalFormatting>
  <conditionalFormatting sqref="K33:K35">
    <cfRule type="containsText" dxfId="1174" priority="73" operator="containsText" text="libre">
      <formula>NOT(ISERROR(SEARCH("libre",K33)))</formula>
    </cfRule>
  </conditionalFormatting>
  <conditionalFormatting sqref="K33:K35">
    <cfRule type="containsText" dxfId="1173" priority="68" operator="containsText" text="ntitulé">
      <formula>NOT(ISERROR(SEARCH("ntitulé",K33)))</formula>
    </cfRule>
    <cfRule type="containsBlanks" dxfId="1172" priority="69">
      <formula>LEN(TRIM(K33))=0</formula>
    </cfRule>
  </conditionalFormatting>
  <conditionalFormatting sqref="K33:K35">
    <cfRule type="containsText" dxfId="1171" priority="67" operator="containsText" text="libre">
      <formula>NOT(ISERROR(SEARCH("libre",K33)))</formula>
    </cfRule>
  </conditionalFormatting>
  <conditionalFormatting sqref="F36:F37">
    <cfRule type="containsText" dxfId="1170" priority="65" operator="containsText" text="ntitulé">
      <formula>NOT(ISERROR(SEARCH("ntitulé",F36)))</formula>
    </cfRule>
    <cfRule type="containsBlanks" dxfId="1169" priority="66">
      <formula>LEN(TRIM(F36))=0</formula>
    </cfRule>
  </conditionalFormatting>
  <conditionalFormatting sqref="F36:F37">
    <cfRule type="containsText" dxfId="1168" priority="64" operator="containsText" text="libre">
      <formula>NOT(ISERROR(SEARCH("libre",F36)))</formula>
    </cfRule>
  </conditionalFormatting>
  <conditionalFormatting sqref="C36:F37">
    <cfRule type="containsText" dxfId="1167" priority="62" operator="containsText" text="ntitulé">
      <formula>NOT(ISERROR(SEARCH("ntitulé",C36)))</formula>
    </cfRule>
    <cfRule type="containsBlanks" dxfId="1166" priority="63">
      <formula>LEN(TRIM(C36))=0</formula>
    </cfRule>
  </conditionalFormatting>
  <conditionalFormatting sqref="C36:F37">
    <cfRule type="containsText" dxfId="1165" priority="61" operator="containsText" text="libre">
      <formula>NOT(ISERROR(SEARCH("libre",C36)))</formula>
    </cfRule>
  </conditionalFormatting>
  <conditionalFormatting sqref="F36:F37">
    <cfRule type="containsText" dxfId="1164" priority="59" operator="containsText" text="ntitulé">
      <formula>NOT(ISERROR(SEARCH("ntitulé",F36)))</formula>
    </cfRule>
    <cfRule type="containsBlanks" dxfId="1163" priority="60">
      <formula>LEN(TRIM(F36))=0</formula>
    </cfRule>
  </conditionalFormatting>
  <conditionalFormatting sqref="F36:F37">
    <cfRule type="containsText" dxfId="1162" priority="58" operator="containsText" text="libre">
      <formula>NOT(ISERROR(SEARCH("libre",F36)))</formula>
    </cfRule>
  </conditionalFormatting>
  <conditionalFormatting sqref="G35">
    <cfRule type="containsText" dxfId="1161" priority="50" operator="containsText" text="ntitulé">
      <formula>NOT(ISERROR(SEARCH("ntitulé",G35)))</formula>
    </cfRule>
    <cfRule type="containsBlanks" dxfId="1160" priority="51">
      <formula>LEN(TRIM(G35))=0</formula>
    </cfRule>
  </conditionalFormatting>
  <conditionalFormatting sqref="G35">
    <cfRule type="containsText" dxfId="1159" priority="49" operator="containsText" text="libre">
      <formula>NOT(ISERROR(SEARCH("libre",G35)))</formula>
    </cfRule>
  </conditionalFormatting>
  <conditionalFormatting sqref="H37:I37 H36:L36">
    <cfRule type="containsText" dxfId="1158" priority="38" operator="containsText" text="ntitulé">
      <formula>NOT(ISERROR(SEARCH("ntitulé",H36)))</formula>
    </cfRule>
    <cfRule type="containsBlanks" dxfId="1157" priority="39">
      <formula>LEN(TRIM(H36))=0</formula>
    </cfRule>
  </conditionalFormatting>
  <conditionalFormatting sqref="H37:I37 H36:L36">
    <cfRule type="containsText" dxfId="1156" priority="37" operator="containsText" text="libre">
      <formula>NOT(ISERROR(SEARCH("libre",H36)))</formula>
    </cfRule>
  </conditionalFormatting>
  <conditionalFormatting sqref="H37:J37 H36:L36">
    <cfRule type="containsText" dxfId="1155" priority="29" operator="containsText" text="ntitulé">
      <formula>NOT(ISERROR(SEARCH("ntitulé",H36)))</formula>
    </cfRule>
    <cfRule type="containsBlanks" dxfId="1154" priority="30">
      <formula>LEN(TRIM(H36))=0</formula>
    </cfRule>
  </conditionalFormatting>
  <conditionalFormatting sqref="H37:J37 H36:L36">
    <cfRule type="containsText" dxfId="1153" priority="28" operator="containsText" text="libre">
      <formula>NOT(ISERROR(SEARCH("libre",H36)))</formula>
    </cfRule>
  </conditionalFormatting>
  <conditionalFormatting sqref="L33:L35">
    <cfRule type="containsText" dxfId="1152" priority="20" operator="containsText" text="ntitulé">
      <formula>NOT(ISERROR(SEARCH("ntitulé",L33)))</formula>
    </cfRule>
    <cfRule type="containsBlanks" dxfId="1151" priority="21">
      <formula>LEN(TRIM(L33))=0</formula>
    </cfRule>
  </conditionalFormatting>
  <conditionalFormatting sqref="L33:L35">
    <cfRule type="containsText" dxfId="1150" priority="19" operator="containsText" text="libre">
      <formula>NOT(ISERROR(SEARCH("libre",L33)))</formula>
    </cfRule>
  </conditionalFormatting>
  <conditionalFormatting sqref="L33:L35">
    <cfRule type="containsText" dxfId="1149" priority="17" operator="containsText" text="ntitulé">
      <formula>NOT(ISERROR(SEARCH("ntitulé",L33)))</formula>
    </cfRule>
    <cfRule type="containsBlanks" dxfId="1148" priority="18">
      <formula>LEN(TRIM(L33))=0</formula>
    </cfRule>
  </conditionalFormatting>
  <conditionalFormatting sqref="L33:L35">
    <cfRule type="containsText" dxfId="1147" priority="16" operator="containsText" text="libre">
      <formula>NOT(ISERROR(SEARCH("libre",L33)))</formula>
    </cfRule>
  </conditionalFormatting>
  <conditionalFormatting sqref="L33:L35">
    <cfRule type="containsText" dxfId="1146" priority="14" operator="containsText" text="ntitulé">
      <formula>NOT(ISERROR(SEARCH("ntitulé",L33)))</formula>
    </cfRule>
    <cfRule type="containsBlanks" dxfId="1145" priority="15">
      <formula>LEN(TRIM(L33))=0</formula>
    </cfRule>
  </conditionalFormatting>
  <conditionalFormatting sqref="L33:L35">
    <cfRule type="containsText" dxfId="1144" priority="13" operator="containsText" text="libre">
      <formula>NOT(ISERROR(SEARCH("libre",L33)))</formula>
    </cfRule>
  </conditionalFormatting>
  <conditionalFormatting sqref="L33:L35">
    <cfRule type="containsText" dxfId="1143" priority="11" operator="containsText" text="ntitulé">
      <formula>NOT(ISERROR(SEARCH("ntitulé",L33)))</formula>
    </cfRule>
    <cfRule type="containsBlanks" dxfId="1142" priority="12">
      <formula>LEN(TRIM(L33))=0</formula>
    </cfRule>
  </conditionalFormatting>
  <conditionalFormatting sqref="L33:L35">
    <cfRule type="containsText" dxfId="1141" priority="10" operator="containsText" text="libre">
      <formula>NOT(ISERROR(SEARCH("libre",L33)))</formula>
    </cfRule>
  </conditionalFormatting>
  <conditionalFormatting sqref="G36:G37">
    <cfRule type="containsText" dxfId="1140" priority="8" operator="containsText" text="ntitulé">
      <formula>NOT(ISERROR(SEARCH("ntitulé",G36)))</formula>
    </cfRule>
    <cfRule type="containsBlanks" dxfId="1139" priority="9">
      <formula>LEN(TRIM(G36))=0</formula>
    </cfRule>
  </conditionalFormatting>
  <conditionalFormatting sqref="G36:G37">
    <cfRule type="containsText" dxfId="1138" priority="7" operator="containsText" text="libre">
      <formula>NOT(ISERROR(SEARCH("libre",G36)))</formula>
    </cfRule>
  </conditionalFormatting>
  <conditionalFormatting sqref="G36:G37">
    <cfRule type="containsText" dxfId="1137" priority="5" operator="containsText" text="ntitulé">
      <formula>NOT(ISERROR(SEARCH("ntitulé",G36)))</formula>
    </cfRule>
    <cfRule type="containsBlanks" dxfId="1136" priority="6">
      <formula>LEN(TRIM(G36))=0</formula>
    </cfRule>
  </conditionalFormatting>
  <conditionalFormatting sqref="G36:G37">
    <cfRule type="containsText" dxfId="1135" priority="4" operator="containsText" text="libre">
      <formula>NOT(ISERROR(SEARCH("libre",G36)))</formula>
    </cfRule>
  </conditionalFormatting>
  <conditionalFormatting sqref="G36:G37">
    <cfRule type="containsText" dxfId="1134" priority="2" operator="containsText" text="ntitulé">
      <formula>NOT(ISERROR(SEARCH("ntitulé",G36)))</formula>
    </cfRule>
    <cfRule type="containsBlanks" dxfId="1133" priority="3">
      <formula>LEN(TRIM(G36))=0</formula>
    </cfRule>
  </conditionalFormatting>
  <conditionalFormatting sqref="G36:G37">
    <cfRule type="containsText" dxfId="1132" priority="1" operator="containsText" text="libre">
      <formula>NOT(ISERROR(SEARCH("libre",G36)))</formula>
    </cfRule>
  </conditionalFormatting>
  <hyperlinks>
    <hyperlink ref="J46" location="'TAB A'!A1" display="TAB A" xr:uid="{00000000-0004-0000-0000-000000000000}"/>
    <hyperlink ref="J47" location="'TAB B'!A1" display="TAB B" xr:uid="{00000000-0004-0000-0000-000001000000}"/>
    <hyperlink ref="J48" location="'TAB1'!A1" display="TAB1" xr:uid="{00000000-0004-0000-0000-000003000000}"/>
    <hyperlink ref="J49" location="'TAB 2.1'!A1" display="TAB2.1" xr:uid="{00000000-0004-0000-0000-000004000000}"/>
    <hyperlink ref="J50" location="'TAB 2.2'!Zone_d_impression" display="TAB3" xr:uid="{00000000-0004-0000-0000-000008000000}"/>
    <hyperlink ref="J52" location="'TAB3'!A1" display="TAB3" xr:uid="{00000000-0004-0000-0000-000010000000}"/>
    <hyperlink ref="J53" location="TAB3.1!A1" display="TAB4.1" xr:uid="{00000000-0004-0000-0000-000011000000}"/>
    <hyperlink ref="J54" location="TAB3.2!A1" display="TAB4.2" xr:uid="{00000000-0004-0000-0000-000012000000}"/>
    <hyperlink ref="J55" location="TAB3.3!A1" display="TAB4.3" xr:uid="{00000000-0004-0000-0000-000013000000}"/>
    <hyperlink ref="J56" location="TAB3.4!A1" display="TAB4.4" xr:uid="{00000000-0004-0000-0000-000014000000}"/>
    <hyperlink ref="J57" location="TAB3.5!A1" display="TAB4.5" xr:uid="{00000000-0004-0000-0000-000015000000}"/>
    <hyperlink ref="J58" location="TAB3.6!A1" display="TAB4.6" xr:uid="{00000000-0004-0000-0000-000016000000}"/>
    <hyperlink ref="J59" location="TAB3.7!A1" display="TAB4.7" xr:uid="{00000000-0004-0000-0000-000017000000}"/>
    <hyperlink ref="J60" location="TAB3.8!A1" display="TAB4.8" xr:uid="{00000000-0004-0000-0000-000018000000}"/>
    <hyperlink ref="J61" location="TAB3.9!A1" display="TAB4.9" xr:uid="{00000000-0004-0000-0000-000019000000}"/>
    <hyperlink ref="J62" location="TAB3.10!A1" display="TAB4.10" xr:uid="{00000000-0004-0000-0000-00001A000000}"/>
    <hyperlink ref="J63" location="TAB3.11!A1" display="TAB4.11" xr:uid="{00000000-0004-0000-0000-00001B000000}"/>
    <hyperlink ref="J64" location="TAB3.12!A1" display="TAB4.12" xr:uid="{00000000-0004-0000-0000-00001C000000}"/>
    <hyperlink ref="J65" location="TAB3.13!A1" display="TAB4.13" xr:uid="{00000000-0004-0000-0000-00001D000000}"/>
    <hyperlink ref="J68" location="'TAB5'!A1" display="TAB5" xr:uid="{00000000-0004-0000-0000-000020000000}"/>
    <hyperlink ref="J69" location="TAB5.1!A1" display="TAB5.1" xr:uid="{00000000-0004-0000-0000-000021000000}"/>
    <hyperlink ref="J70" location="TAB5.2!A1" display="TAB5.2" xr:uid="{00000000-0004-0000-0000-000022000000}"/>
    <hyperlink ref="J71" location="TAB5.3!A1" display="TAB5.3" xr:uid="{00000000-0004-0000-0000-000023000000}"/>
    <hyperlink ref="J72" location="'TAB6'!A1" display="TAB6" xr:uid="{00000000-0004-0000-0000-000025000000}"/>
    <hyperlink ref="J73" location="'TAB7'!A1" display="TAB8" xr:uid="{00000000-0004-0000-0000-00002A000000}"/>
    <hyperlink ref="J51" location="'TAB 2.3'!A1" display="'TAB 2.3'!A1" xr:uid="{0A01C288-AD52-4794-B719-EF29491EDC6E}"/>
    <hyperlink ref="J67" location="'TAB4'!A1" display="'TAB4'!A1" xr:uid="{86CA729B-69DB-4D29-8531-E680192ECCF9}"/>
  </hyperlinks>
  <pageMargins left="0.7" right="0.7" top="0.75" bottom="0.75" header="0.3" footer="0.3"/>
  <pageSetup paperSize="9" scale="57" orientation="portrait" r:id="rId1"/>
  <rowBreaks count="1" manualBreakCount="1">
    <brk id="43" max="9" man="1"/>
  </rowBreaks>
  <colBreaks count="1" manualBreakCount="1">
    <brk id="10" max="1048575" man="1"/>
  </colBreaks>
  <ignoredErrors>
    <ignoredError sqref="I36:K36 L36:L37 H37:K37"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2B11230-EFBD-47B1-9E49-B97E6F80E38E}">
          <x14:formula1>
            <xm:f>'Data X et FEC'!$A$2:$A$8</xm:f>
          </x14:formula1>
          <xm:sqref>C11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438"/>
  <sheetViews>
    <sheetView showGridLines="0" topLeftCell="A132" zoomScale="90" zoomScaleNormal="90" workbookViewId="0">
      <selection activeCell="N6" sqref="N6:W6"/>
    </sheetView>
  </sheetViews>
  <sheetFormatPr baseColWidth="10" defaultColWidth="7.83203125" defaultRowHeight="13.5" x14ac:dyDescent="0.3"/>
  <cols>
    <col min="1" max="1" width="55" style="53" customWidth="1"/>
    <col min="2" max="2" width="16.6640625" style="31" customWidth="1"/>
    <col min="3" max="3" width="16.6640625" style="76" customWidth="1"/>
    <col min="4" max="5" width="16.6640625" style="53" customWidth="1"/>
    <col min="6" max="7" width="16.6640625" style="31" customWidth="1"/>
    <col min="8" max="8" width="21.33203125" style="30" customWidth="1"/>
    <col min="9" max="9" width="16.6640625" style="31" customWidth="1"/>
    <col min="10" max="10" width="14.33203125" style="30" customWidth="1"/>
    <col min="11" max="11" width="14.33203125" style="31" customWidth="1"/>
    <col min="12" max="14" width="14.33203125" style="30" customWidth="1"/>
    <col min="15" max="15" width="14.33203125" style="31" customWidth="1"/>
    <col min="16" max="17" width="14.33203125" style="30" customWidth="1"/>
    <col min="18" max="18" width="14.33203125" style="31" customWidth="1"/>
    <col min="19" max="20" width="14.33203125" style="30" customWidth="1"/>
    <col min="21" max="21" width="16" style="30" customWidth="1"/>
    <col min="22" max="22" width="13.33203125" style="30" customWidth="1"/>
    <col min="23" max="23" width="17.5" style="30" customWidth="1"/>
    <col min="24" max="16384" width="7.83203125" style="30"/>
  </cols>
  <sheetData>
    <row r="1" spans="1:23" ht="15" x14ac:dyDescent="0.3">
      <c r="A1" s="14" t="s">
        <v>61</v>
      </c>
      <c r="B1" s="30"/>
      <c r="C1" s="30"/>
      <c r="D1" s="30"/>
      <c r="E1" s="30"/>
      <c r="F1" s="30"/>
      <c r="G1" s="30"/>
      <c r="I1" s="30"/>
      <c r="K1" s="30"/>
      <c r="O1" s="30"/>
      <c r="R1" s="30"/>
    </row>
    <row r="2" spans="1:23" s="33" customFormat="1" ht="15" x14ac:dyDescent="0.3">
      <c r="A2" s="285" t="s">
        <v>405</v>
      </c>
      <c r="B2" s="79"/>
      <c r="C2" s="53"/>
      <c r="D2" s="30"/>
      <c r="E2" s="30"/>
    </row>
    <row r="3" spans="1:23" s="33" customFormat="1" ht="22.15" customHeight="1" x14ac:dyDescent="0.35">
      <c r="A3" s="50" t="str">
        <f>TAB00!B53&amp;" : "&amp;TAB00!C53</f>
        <v>TAB3.1 : Charges et produits émanant de factures de transit émises ou reçues par le GRD</v>
      </c>
      <c r="B3" s="80"/>
      <c r="C3" s="80"/>
      <c r="D3" s="80"/>
      <c r="E3" s="80"/>
      <c r="F3" s="80"/>
      <c r="G3" s="80"/>
      <c r="H3" s="80"/>
      <c r="I3" s="80"/>
      <c r="J3" s="80"/>
      <c r="K3" s="80"/>
      <c r="L3" s="80"/>
      <c r="M3" s="80"/>
      <c r="N3" s="80"/>
      <c r="O3" s="80"/>
      <c r="P3" s="80"/>
      <c r="Q3" s="80"/>
      <c r="R3" s="80"/>
      <c r="S3" s="80"/>
      <c r="T3" s="80"/>
    </row>
    <row r="4" spans="1:23" ht="31.9" customHeight="1" thickBot="1" x14ac:dyDescent="0.35">
      <c r="A4" s="81"/>
      <c r="B4" s="82"/>
      <c r="C4" s="82"/>
      <c r="D4" s="81"/>
      <c r="E4" s="81"/>
      <c r="H4" s="31"/>
      <c r="I4" s="30"/>
      <c r="J4" s="31"/>
      <c r="L4" s="31"/>
      <c r="M4" s="31"/>
      <c r="N4" s="31"/>
      <c r="P4" s="31"/>
      <c r="Q4" s="31"/>
      <c r="S4" s="31"/>
      <c r="T4" s="31"/>
    </row>
    <row r="5" spans="1:23" ht="51.75" customHeight="1" x14ac:dyDescent="0.3">
      <c r="A5" s="179" t="s">
        <v>2</v>
      </c>
      <c r="B5" s="19" t="s">
        <v>376</v>
      </c>
      <c r="C5" s="19" t="s">
        <v>364</v>
      </c>
      <c r="D5" s="19" t="s">
        <v>375</v>
      </c>
      <c r="E5" s="19" t="s">
        <v>523</v>
      </c>
      <c r="F5" s="181" t="s">
        <v>374</v>
      </c>
      <c r="G5" s="181" t="s">
        <v>524</v>
      </c>
      <c r="H5" s="19" t="s">
        <v>340</v>
      </c>
      <c r="I5" s="19" t="s">
        <v>341</v>
      </c>
      <c r="J5" s="19" t="s">
        <v>342</v>
      </c>
      <c r="K5" s="19" t="s">
        <v>343</v>
      </c>
      <c r="L5" s="19" t="s">
        <v>441</v>
      </c>
      <c r="M5" s="31"/>
      <c r="N5" s="468" t="s">
        <v>332</v>
      </c>
      <c r="O5" s="468"/>
      <c r="P5" s="468"/>
      <c r="Q5" s="468"/>
      <c r="R5" s="468"/>
      <c r="S5" s="468"/>
      <c r="T5" s="468"/>
      <c r="U5" s="468"/>
      <c r="V5" s="468"/>
      <c r="W5" s="468"/>
    </row>
    <row r="6" spans="1:23" s="83" customFormat="1" ht="24" customHeight="1" x14ac:dyDescent="0.3">
      <c r="A6" s="180"/>
      <c r="B6" s="23" t="s">
        <v>3</v>
      </c>
      <c r="C6" s="23" t="s">
        <v>3</v>
      </c>
      <c r="D6" s="23" t="s">
        <v>3</v>
      </c>
      <c r="E6" s="23" t="s">
        <v>3</v>
      </c>
      <c r="F6" s="11" t="s">
        <v>3</v>
      </c>
      <c r="G6" s="11" t="s">
        <v>3</v>
      </c>
      <c r="H6" s="11" t="s">
        <v>3</v>
      </c>
      <c r="I6" s="11" t="s">
        <v>3</v>
      </c>
      <c r="J6" s="11" t="s">
        <v>3</v>
      </c>
      <c r="K6" s="11" t="s">
        <v>3</v>
      </c>
      <c r="L6" s="11" t="s">
        <v>3</v>
      </c>
      <c r="N6" s="56" t="s">
        <v>333</v>
      </c>
      <c r="O6" s="56" t="s">
        <v>334</v>
      </c>
      <c r="P6" s="56" t="s">
        <v>371</v>
      </c>
      <c r="Q6" s="56" t="s">
        <v>335</v>
      </c>
      <c r="R6" s="56" t="s">
        <v>372</v>
      </c>
      <c r="S6" s="56" t="s">
        <v>372</v>
      </c>
      <c r="T6" s="56" t="s">
        <v>345</v>
      </c>
      <c r="U6" s="56" t="s">
        <v>346</v>
      </c>
      <c r="V6" s="56" t="s">
        <v>520</v>
      </c>
      <c r="W6" s="56" t="s">
        <v>521</v>
      </c>
    </row>
    <row r="7" spans="1:23" s="85" customFormat="1" ht="31.9" customHeight="1" x14ac:dyDescent="0.3">
      <c r="A7" s="84" t="s">
        <v>245</v>
      </c>
      <c r="B7" s="92"/>
      <c r="C7" s="92"/>
      <c r="D7" s="92"/>
      <c r="E7" s="92"/>
      <c r="F7" s="92"/>
      <c r="G7" s="92"/>
      <c r="H7" s="92"/>
      <c r="I7" s="92"/>
      <c r="J7" s="92"/>
      <c r="K7" s="92"/>
      <c r="L7" s="92"/>
      <c r="N7" s="90">
        <f>IFERROR(IF(AND(ROUND(SUM(B7:B7),0)=0,ROUND(SUM(C7:C7),0)&gt;ROUND(SUM(B7:B7),0)),"INF",(ROUND(SUM(C7:C7),0)-ROUND(SUM(B7:B7),0))/ROUND(SUM(B7:B7),0)),0)</f>
        <v>0</v>
      </c>
      <c r="O7" s="90">
        <f>IFERROR(IF(AND(ROUND(SUM(C7:C7),0)=0,ROUND(SUM(D7:D7),0)&gt;ROUND(SUM(C7:C7),0)),"INF",(ROUND(SUM(D7:D7),0)-ROUND(SUM(C7:C7),0))/ROUND(SUM(C7:C7),0)),0)</f>
        <v>0</v>
      </c>
      <c r="P7" s="90">
        <f>IFERROR(IF(AND(ROUND(SUM(D7:D7),0)=0,ROUND(SUM(E7:E7),0)&gt;ROUND(SUM(D7:D7),0)),"INF",(ROUND(SUM(E7:E7),0)-ROUND(SUM(D7:D7),0))/ROUND(SUM(D7:D7),0)),0)</f>
        <v>0</v>
      </c>
      <c r="Q7" s="90">
        <f>IFERROR(IF(AND(ROUND(SUM(E7),0)=0,ROUND(SUM(F7:F7),0)&gt;ROUND(SUM(E7),0)),"INF",(ROUND(SUM(F7:F7),0)-ROUND(SUM(E7),0))/ROUND(SUM(E7),0)),0)</f>
        <v>0</v>
      </c>
      <c r="R7" s="90">
        <f>IFERROR(IF(AND(ROUND(SUM(F7),0)=0,ROUND(SUM(G7:G7),0)&gt;ROUND(SUM(F7),0)),"INF",(ROUND(SUM(G7:G7),0)-ROUND(SUM(F7),0))/ROUND(SUM(F7),0)),0)</f>
        <v>0</v>
      </c>
      <c r="S7" s="90">
        <f>IFERROR(IF(AND(ROUND(SUM(G7),0)=0,ROUND(SUM(H7:H7),0)&gt;ROUND(SUM(G7),0)),"INF",(ROUND(SUM(H7:H7),0)-ROUND(SUM(G7),0))/ROUND(SUM(G7),0)),0)</f>
        <v>0</v>
      </c>
      <c r="T7" s="90">
        <f t="shared" ref="T7:W7" si="0">IFERROR(IF(AND(ROUND(SUM(H7),0)=0,ROUND(SUM(I7:I7),0)&gt;ROUND(SUM(H7),0)),"INF",(ROUND(SUM(I7:I7),0)-ROUND(SUM(H7),0))/ROUND(SUM(H7),0)),0)</f>
        <v>0</v>
      </c>
      <c r="U7" s="90">
        <f t="shared" si="0"/>
        <v>0</v>
      </c>
      <c r="V7" s="90">
        <f t="shared" si="0"/>
        <v>0</v>
      </c>
      <c r="W7" s="90">
        <f t="shared" si="0"/>
        <v>0</v>
      </c>
    </row>
    <row r="8" spans="1:23" s="85" customFormat="1" ht="31.9" customHeight="1" x14ac:dyDescent="0.3">
      <c r="A8" s="61" t="s">
        <v>247</v>
      </c>
      <c r="B8" s="93"/>
      <c r="C8" s="93"/>
      <c r="D8" s="93"/>
      <c r="E8" s="93"/>
      <c r="F8" s="93"/>
      <c r="G8" s="93"/>
      <c r="H8" s="93"/>
      <c r="I8" s="93"/>
      <c r="J8" s="93"/>
      <c r="K8" s="93"/>
      <c r="L8" s="93"/>
      <c r="N8" s="91">
        <f>IFERROR(IF(AND(ROUND(SUM(B8:B8),0)=0,ROUND(SUM(C8:C8),0)&gt;ROUND(SUM(B8:B8),0)),"INF",(ROUND(SUM(C8:C8),0)-ROUND(SUM(B8:B8),0))/ROUND(SUM(B8:B8),0)),0)</f>
        <v>0</v>
      </c>
      <c r="O8" s="91">
        <f t="shared" ref="O8:W9" si="1">IFERROR(IF(AND(ROUND(SUM(C8:C8),0)=0,ROUND(SUM(D8:D8),0)&gt;ROUND(SUM(C8:C8),0)),"INF",(ROUND(SUM(D8:D8),0)-ROUND(SUM(C8:C8),0))/ROUND(SUM(C8:C8),0)),0)</f>
        <v>0</v>
      </c>
      <c r="P8" s="91">
        <f t="shared" si="1"/>
        <v>0</v>
      </c>
      <c r="Q8" s="91">
        <f t="shared" si="1"/>
        <v>0</v>
      </c>
      <c r="R8" s="91">
        <f t="shared" si="1"/>
        <v>0</v>
      </c>
      <c r="S8" s="91">
        <f t="shared" si="1"/>
        <v>0</v>
      </c>
      <c r="T8" s="91">
        <f t="shared" si="1"/>
        <v>0</v>
      </c>
      <c r="U8" s="91">
        <f t="shared" si="1"/>
        <v>0</v>
      </c>
      <c r="V8" s="91">
        <f t="shared" si="1"/>
        <v>0</v>
      </c>
      <c r="W8" s="91">
        <f t="shared" si="1"/>
        <v>0</v>
      </c>
    </row>
    <row r="9" spans="1:23" s="85" customFormat="1" x14ac:dyDescent="0.3">
      <c r="A9" s="86" t="s">
        <v>246</v>
      </c>
      <c r="B9" s="88">
        <f>SUM(B7:B8)</f>
        <v>0</v>
      </c>
      <c r="C9" s="88">
        <f t="shared" ref="C9" si="2">SUM(C7:C8)</f>
        <v>0</v>
      </c>
      <c r="D9" s="88">
        <f>SUM(D7:D8)</f>
        <v>0</v>
      </c>
      <c r="E9" s="88">
        <f t="shared" ref="E9:F9" si="3">SUM(E7:E8)</f>
        <v>0</v>
      </c>
      <c r="F9" s="88">
        <f t="shared" si="3"/>
        <v>0</v>
      </c>
      <c r="G9" s="88">
        <f t="shared" ref="G9" si="4">SUM(G7:G8)</f>
        <v>0</v>
      </c>
      <c r="H9" s="88">
        <f>SUM(H7:H8)</f>
        <v>0</v>
      </c>
      <c r="I9" s="88">
        <f>SUM(I7:I8)</f>
        <v>0</v>
      </c>
      <c r="J9" s="88">
        <f>SUM(J7:J8)</f>
        <v>0</v>
      </c>
      <c r="K9" s="88">
        <f>SUM(K7:K8)</f>
        <v>0</v>
      </c>
      <c r="L9" s="88">
        <f>SUM(L7:L8)</f>
        <v>0</v>
      </c>
      <c r="N9" s="89">
        <f>IFERROR(IF(AND(ROUND(SUM(B9:B9),0)=0,ROUND(SUM(C9:C9),0)&gt;ROUND(SUM(B9:B9),0)),"INF",(ROUND(SUM(C9:C9),0)-ROUND(SUM(B9:B9),0))/ROUND(SUM(B9:B9),0)),0)</f>
        <v>0</v>
      </c>
      <c r="O9" s="89">
        <f t="shared" si="1"/>
        <v>0</v>
      </c>
      <c r="P9" s="89">
        <f t="shared" si="1"/>
        <v>0</v>
      </c>
      <c r="Q9" s="89">
        <f t="shared" si="1"/>
        <v>0</v>
      </c>
      <c r="R9" s="89">
        <f t="shared" si="1"/>
        <v>0</v>
      </c>
      <c r="S9" s="89">
        <f t="shared" si="1"/>
        <v>0</v>
      </c>
      <c r="T9" s="89">
        <f t="shared" si="1"/>
        <v>0</v>
      </c>
      <c r="U9" s="89">
        <f t="shared" si="1"/>
        <v>0</v>
      </c>
      <c r="V9" s="89">
        <f t="shared" si="1"/>
        <v>0</v>
      </c>
      <c r="W9" s="89">
        <f t="shared" si="1"/>
        <v>0</v>
      </c>
    </row>
    <row r="10" spans="1:23" s="232" customFormat="1" ht="15" x14ac:dyDescent="0.3">
      <c r="A10" s="231"/>
      <c r="B10" s="235"/>
      <c r="C10" s="236"/>
      <c r="D10" s="236"/>
      <c r="E10" s="236"/>
      <c r="F10" s="236"/>
      <c r="G10" s="236"/>
      <c r="H10" s="236"/>
      <c r="I10" s="236"/>
      <c r="J10" s="236"/>
      <c r="K10" s="236"/>
      <c r="O10" s="237"/>
      <c r="P10" s="237"/>
      <c r="Q10" s="237"/>
      <c r="R10" s="237"/>
      <c r="S10" s="237"/>
      <c r="T10" s="237"/>
      <c r="U10" s="233"/>
      <c r="V10" s="234"/>
      <c r="W10" s="234"/>
    </row>
    <row r="11" spans="1:23" ht="18" x14ac:dyDescent="0.35">
      <c r="B11" s="472" t="str">
        <f>$B$5</f>
        <v>Réalité 2019</v>
      </c>
      <c r="C11" s="473"/>
      <c r="D11" s="473"/>
      <c r="E11" s="473"/>
      <c r="F11" s="473"/>
      <c r="G11" s="473"/>
      <c r="H11" s="473"/>
      <c r="I11" s="238"/>
      <c r="J11" s="238"/>
      <c r="K11" s="238"/>
      <c r="L11" s="238"/>
      <c r="M11" s="238"/>
      <c r="N11" s="238"/>
      <c r="O11" s="238"/>
      <c r="P11" s="238"/>
      <c r="Q11" s="238"/>
      <c r="R11" s="238"/>
      <c r="S11" s="238"/>
      <c r="T11" s="238"/>
      <c r="U11" s="239"/>
    </row>
    <row r="12" spans="1:23" ht="40.5" x14ac:dyDescent="0.3">
      <c r="B12" s="72"/>
      <c r="C12" s="73" t="s">
        <v>133</v>
      </c>
      <c r="D12" s="74" t="s">
        <v>134</v>
      </c>
      <c r="E12" s="73" t="s">
        <v>404</v>
      </c>
      <c r="F12" s="73" t="s">
        <v>135</v>
      </c>
      <c r="G12" s="74" t="s">
        <v>136</v>
      </c>
      <c r="H12" s="74" t="s">
        <v>316</v>
      </c>
      <c r="I12" s="30"/>
      <c r="K12" s="30"/>
      <c r="O12" s="30"/>
      <c r="R12" s="30"/>
    </row>
    <row r="13" spans="1:23" s="31" customFormat="1" x14ac:dyDescent="0.3">
      <c r="A13" s="474" t="s">
        <v>327</v>
      </c>
      <c r="B13" s="75" t="s">
        <v>129</v>
      </c>
      <c r="C13" s="32"/>
      <c r="D13" s="75">
        <f>SUM(D14:D15)</f>
        <v>0</v>
      </c>
      <c r="E13" s="75">
        <f t="shared" ref="E13:G13" si="5">SUM(E14:E15)</f>
        <v>0</v>
      </c>
      <c r="F13" s="75">
        <f t="shared" si="5"/>
        <v>0</v>
      </c>
      <c r="G13" s="75">
        <f t="shared" si="5"/>
        <v>0</v>
      </c>
      <c r="H13" s="75">
        <f>SUM(C13:G13)</f>
        <v>0</v>
      </c>
    </row>
    <row r="14" spans="1:23" s="31" customFormat="1" x14ac:dyDescent="0.3">
      <c r="A14" s="470"/>
      <c r="B14" s="76" t="s">
        <v>130</v>
      </c>
      <c r="C14" s="32"/>
      <c r="D14" s="183"/>
      <c r="E14" s="183"/>
      <c r="F14" s="183"/>
      <c r="G14" s="183"/>
      <c r="H14" s="77">
        <f t="shared" ref="H14:H42" si="6">SUM(C14:G14)</f>
        <v>0</v>
      </c>
    </row>
    <row r="15" spans="1:23" s="31" customFormat="1" x14ac:dyDescent="0.3">
      <c r="A15" s="470"/>
      <c r="B15" s="76" t="s">
        <v>131</v>
      </c>
      <c r="C15" s="32"/>
      <c r="D15" s="183"/>
      <c r="E15" s="183"/>
      <c r="F15" s="183"/>
      <c r="G15" s="183"/>
      <c r="H15" s="77">
        <f t="shared" si="6"/>
        <v>0</v>
      </c>
    </row>
    <row r="16" spans="1:23" s="31" customFormat="1" x14ac:dyDescent="0.3">
      <c r="A16" s="470"/>
      <c r="B16" s="75" t="s">
        <v>132</v>
      </c>
      <c r="C16" s="32"/>
      <c r="D16" s="75">
        <f>SUM(D17:D18)</f>
        <v>0</v>
      </c>
      <c r="E16" s="75">
        <f t="shared" ref="E16:G16" si="7">SUM(E17:E18)</f>
        <v>0</v>
      </c>
      <c r="F16" s="75">
        <f t="shared" si="7"/>
        <v>0</v>
      </c>
      <c r="G16" s="75">
        <f t="shared" si="7"/>
        <v>0</v>
      </c>
      <c r="H16" s="75">
        <f t="shared" si="6"/>
        <v>0</v>
      </c>
    </row>
    <row r="17" spans="1:8" s="31" customFormat="1" x14ac:dyDescent="0.3">
      <c r="A17" s="470"/>
      <c r="B17" s="76" t="s">
        <v>130</v>
      </c>
      <c r="C17" s="32"/>
      <c r="D17" s="183"/>
      <c r="E17" s="183"/>
      <c r="F17" s="183"/>
      <c r="G17" s="183"/>
      <c r="H17" s="77">
        <f t="shared" si="6"/>
        <v>0</v>
      </c>
    </row>
    <row r="18" spans="1:8" s="31" customFormat="1" x14ac:dyDescent="0.3">
      <c r="A18" s="470"/>
      <c r="B18" s="76" t="s">
        <v>131</v>
      </c>
      <c r="C18" s="32"/>
      <c r="D18" s="183"/>
      <c r="E18" s="183"/>
      <c r="F18" s="183"/>
      <c r="G18" s="183"/>
      <c r="H18" s="77">
        <f t="shared" si="6"/>
        <v>0</v>
      </c>
    </row>
    <row r="19" spans="1:8" s="31" customFormat="1" x14ac:dyDescent="0.3">
      <c r="A19" s="470" t="s">
        <v>328</v>
      </c>
      <c r="B19" s="75" t="s">
        <v>129</v>
      </c>
      <c r="C19" s="75">
        <f t="shared" ref="C19" si="8">SUM(C20:C21)</f>
        <v>0</v>
      </c>
      <c r="D19" s="32"/>
      <c r="E19" s="75">
        <f t="shared" ref="E19:G19" si="9">SUM(E20:E21)</f>
        <v>0</v>
      </c>
      <c r="F19" s="75">
        <f t="shared" si="9"/>
        <v>0</v>
      </c>
      <c r="G19" s="75">
        <f t="shared" si="9"/>
        <v>0</v>
      </c>
      <c r="H19" s="75">
        <f t="shared" si="6"/>
        <v>0</v>
      </c>
    </row>
    <row r="20" spans="1:8" s="31" customFormat="1" x14ac:dyDescent="0.3">
      <c r="A20" s="470"/>
      <c r="B20" s="76" t="s">
        <v>130</v>
      </c>
      <c r="C20" s="183"/>
      <c r="D20" s="32"/>
      <c r="E20" s="183"/>
      <c r="F20" s="183"/>
      <c r="G20" s="183"/>
      <c r="H20" s="77">
        <f t="shared" si="6"/>
        <v>0</v>
      </c>
    </row>
    <row r="21" spans="1:8" s="31" customFormat="1" x14ac:dyDescent="0.3">
      <c r="A21" s="470"/>
      <c r="B21" s="76" t="s">
        <v>131</v>
      </c>
      <c r="C21" s="183"/>
      <c r="D21" s="32"/>
      <c r="E21" s="183"/>
      <c r="F21" s="183"/>
      <c r="G21" s="183"/>
      <c r="H21" s="77">
        <f t="shared" si="6"/>
        <v>0</v>
      </c>
    </row>
    <row r="22" spans="1:8" s="31" customFormat="1" x14ac:dyDescent="0.3">
      <c r="A22" s="470"/>
      <c r="B22" s="75" t="s">
        <v>132</v>
      </c>
      <c r="C22" s="75">
        <f t="shared" ref="C22" si="10">SUM(C23:C24)</f>
        <v>0</v>
      </c>
      <c r="D22" s="32"/>
      <c r="E22" s="75">
        <f t="shared" ref="E22:G22" si="11">SUM(E23:E24)</f>
        <v>0</v>
      </c>
      <c r="F22" s="75">
        <f t="shared" si="11"/>
        <v>0</v>
      </c>
      <c r="G22" s="75">
        <f t="shared" si="11"/>
        <v>0</v>
      </c>
      <c r="H22" s="75">
        <f t="shared" si="6"/>
        <v>0</v>
      </c>
    </row>
    <row r="23" spans="1:8" s="31" customFormat="1" x14ac:dyDescent="0.3">
      <c r="A23" s="470"/>
      <c r="B23" s="76" t="s">
        <v>130</v>
      </c>
      <c r="C23" s="183"/>
      <c r="D23" s="32"/>
      <c r="E23" s="183"/>
      <c r="F23" s="183"/>
      <c r="G23" s="183"/>
      <c r="H23" s="77">
        <f t="shared" si="6"/>
        <v>0</v>
      </c>
    </row>
    <row r="24" spans="1:8" s="31" customFormat="1" x14ac:dyDescent="0.3">
      <c r="A24" s="470"/>
      <c r="B24" s="76" t="s">
        <v>131</v>
      </c>
      <c r="C24" s="183"/>
      <c r="D24" s="32"/>
      <c r="E24" s="183"/>
      <c r="F24" s="183"/>
      <c r="G24" s="183"/>
      <c r="H24" s="77">
        <f t="shared" si="6"/>
        <v>0</v>
      </c>
    </row>
    <row r="25" spans="1:8" s="31" customFormat="1" x14ac:dyDescent="0.3">
      <c r="A25" s="470" t="s">
        <v>402</v>
      </c>
      <c r="B25" s="75" t="s">
        <v>129</v>
      </c>
      <c r="C25" s="75">
        <f t="shared" ref="C25:D25" si="12">SUM(C26:C27)</f>
        <v>0</v>
      </c>
      <c r="D25" s="75">
        <f t="shared" si="12"/>
        <v>0</v>
      </c>
      <c r="E25" s="32"/>
      <c r="F25" s="75">
        <f t="shared" ref="F25:G25" si="13">SUM(F26:F27)</f>
        <v>0</v>
      </c>
      <c r="G25" s="75">
        <f t="shared" si="13"/>
        <v>0</v>
      </c>
      <c r="H25" s="75">
        <f t="shared" si="6"/>
        <v>0</v>
      </c>
    </row>
    <row r="26" spans="1:8" s="31" customFormat="1" x14ac:dyDescent="0.3">
      <c r="A26" s="470"/>
      <c r="B26" s="76" t="s">
        <v>130</v>
      </c>
      <c r="C26" s="183"/>
      <c r="D26" s="183"/>
      <c r="E26" s="32"/>
      <c r="F26" s="183"/>
      <c r="G26" s="183"/>
      <c r="H26" s="77">
        <f t="shared" si="6"/>
        <v>0</v>
      </c>
    </row>
    <row r="27" spans="1:8" s="31" customFormat="1" x14ac:dyDescent="0.3">
      <c r="A27" s="470"/>
      <c r="B27" s="76" t="s">
        <v>131</v>
      </c>
      <c r="C27" s="183"/>
      <c r="D27" s="183"/>
      <c r="E27" s="32"/>
      <c r="F27" s="183"/>
      <c r="G27" s="183"/>
      <c r="H27" s="77">
        <f t="shared" si="6"/>
        <v>0</v>
      </c>
    </row>
    <row r="28" spans="1:8" s="31" customFormat="1" x14ac:dyDescent="0.3">
      <c r="A28" s="470"/>
      <c r="B28" s="75" t="s">
        <v>132</v>
      </c>
      <c r="C28" s="75">
        <f t="shared" ref="C28:D28" si="14">SUM(C29:C30)</f>
        <v>0</v>
      </c>
      <c r="D28" s="75">
        <f t="shared" si="14"/>
        <v>0</v>
      </c>
      <c r="E28" s="32"/>
      <c r="F28" s="75">
        <f t="shared" ref="F28:G28" si="15">SUM(F29:F30)</f>
        <v>0</v>
      </c>
      <c r="G28" s="75">
        <f t="shared" si="15"/>
        <v>0</v>
      </c>
      <c r="H28" s="75">
        <f t="shared" si="6"/>
        <v>0</v>
      </c>
    </row>
    <row r="29" spans="1:8" s="31" customFormat="1" x14ac:dyDescent="0.3">
      <c r="A29" s="470"/>
      <c r="B29" s="76" t="s">
        <v>130</v>
      </c>
      <c r="C29" s="183"/>
      <c r="D29" s="183"/>
      <c r="E29" s="32"/>
      <c r="F29" s="183"/>
      <c r="G29" s="183"/>
      <c r="H29" s="77">
        <f t="shared" si="6"/>
        <v>0</v>
      </c>
    </row>
    <row r="30" spans="1:8" s="31" customFormat="1" x14ac:dyDescent="0.3">
      <c r="A30" s="470"/>
      <c r="B30" s="76" t="s">
        <v>131</v>
      </c>
      <c r="C30" s="183"/>
      <c r="D30" s="183"/>
      <c r="E30" s="32"/>
      <c r="F30" s="183"/>
      <c r="G30" s="183"/>
      <c r="H30" s="77">
        <f t="shared" si="6"/>
        <v>0</v>
      </c>
    </row>
    <row r="31" spans="1:8" s="31" customFormat="1" x14ac:dyDescent="0.3">
      <c r="A31" s="470" t="s">
        <v>329</v>
      </c>
      <c r="B31" s="75" t="s">
        <v>129</v>
      </c>
      <c r="C31" s="75">
        <f t="shared" ref="C31:E31" si="16">SUM(C32:C33)</f>
        <v>0</v>
      </c>
      <c r="D31" s="75">
        <f t="shared" si="16"/>
        <v>0</v>
      </c>
      <c r="E31" s="75">
        <f t="shared" si="16"/>
        <v>0</v>
      </c>
      <c r="F31" s="32"/>
      <c r="G31" s="75">
        <f t="shared" ref="G31" si="17">SUM(G32:G33)</f>
        <v>0</v>
      </c>
      <c r="H31" s="75">
        <f t="shared" si="6"/>
        <v>0</v>
      </c>
    </row>
    <row r="32" spans="1:8" s="31" customFormat="1" x14ac:dyDescent="0.3">
      <c r="A32" s="470"/>
      <c r="B32" s="76" t="s">
        <v>130</v>
      </c>
      <c r="C32" s="183"/>
      <c r="D32" s="183"/>
      <c r="E32" s="183"/>
      <c r="F32" s="32"/>
      <c r="G32" s="183"/>
      <c r="H32" s="77">
        <f t="shared" si="6"/>
        <v>0</v>
      </c>
    </row>
    <row r="33" spans="1:8" s="31" customFormat="1" x14ac:dyDescent="0.3">
      <c r="A33" s="470"/>
      <c r="B33" s="76" t="s">
        <v>131</v>
      </c>
      <c r="C33" s="183"/>
      <c r="D33" s="183"/>
      <c r="E33" s="183"/>
      <c r="F33" s="32"/>
      <c r="G33" s="183"/>
      <c r="H33" s="77">
        <f t="shared" si="6"/>
        <v>0</v>
      </c>
    </row>
    <row r="34" spans="1:8" s="31" customFormat="1" x14ac:dyDescent="0.3">
      <c r="A34" s="470"/>
      <c r="B34" s="75" t="s">
        <v>132</v>
      </c>
      <c r="C34" s="75">
        <f t="shared" ref="C34:E34" si="18">SUM(C35:C36)</f>
        <v>0</v>
      </c>
      <c r="D34" s="75">
        <f t="shared" si="18"/>
        <v>0</v>
      </c>
      <c r="E34" s="75">
        <f t="shared" si="18"/>
        <v>0</v>
      </c>
      <c r="F34" s="32"/>
      <c r="G34" s="75">
        <f t="shared" ref="G34" si="19">SUM(G35:G36)</f>
        <v>0</v>
      </c>
      <c r="H34" s="75">
        <f t="shared" si="6"/>
        <v>0</v>
      </c>
    </row>
    <row r="35" spans="1:8" s="31" customFormat="1" x14ac:dyDescent="0.3">
      <c r="A35" s="470"/>
      <c r="B35" s="76" t="s">
        <v>130</v>
      </c>
      <c r="C35" s="183"/>
      <c r="D35" s="183"/>
      <c r="E35" s="183"/>
      <c r="F35" s="32"/>
      <c r="G35" s="183"/>
      <c r="H35" s="77">
        <f t="shared" si="6"/>
        <v>0</v>
      </c>
    </row>
    <row r="36" spans="1:8" s="31" customFormat="1" x14ac:dyDescent="0.3">
      <c r="A36" s="470"/>
      <c r="B36" s="76" t="s">
        <v>131</v>
      </c>
      <c r="C36" s="183"/>
      <c r="D36" s="183"/>
      <c r="E36" s="183"/>
      <c r="F36" s="32"/>
      <c r="G36" s="183"/>
      <c r="H36" s="77">
        <f t="shared" si="6"/>
        <v>0</v>
      </c>
    </row>
    <row r="37" spans="1:8" s="31" customFormat="1" x14ac:dyDescent="0.3">
      <c r="A37" s="470" t="s">
        <v>330</v>
      </c>
      <c r="B37" s="75" t="s">
        <v>129</v>
      </c>
      <c r="C37" s="75">
        <f t="shared" ref="C37:E37" si="20">SUM(C38:C39)</f>
        <v>0</v>
      </c>
      <c r="D37" s="75">
        <f t="shared" si="20"/>
        <v>0</v>
      </c>
      <c r="E37" s="75">
        <f t="shared" si="20"/>
        <v>0</v>
      </c>
      <c r="F37" s="75">
        <f>SUM(F38:F39)</f>
        <v>0</v>
      </c>
      <c r="G37" s="32"/>
      <c r="H37" s="75">
        <f t="shared" si="6"/>
        <v>0</v>
      </c>
    </row>
    <row r="38" spans="1:8" s="31" customFormat="1" x14ac:dyDescent="0.3">
      <c r="A38" s="470"/>
      <c r="B38" s="76" t="s">
        <v>130</v>
      </c>
      <c r="C38" s="183"/>
      <c r="D38" s="183"/>
      <c r="E38" s="183"/>
      <c r="F38" s="183"/>
      <c r="G38" s="32"/>
      <c r="H38" s="77">
        <f t="shared" si="6"/>
        <v>0</v>
      </c>
    </row>
    <row r="39" spans="1:8" s="31" customFormat="1" x14ac:dyDescent="0.3">
      <c r="A39" s="470"/>
      <c r="B39" s="76" t="s">
        <v>131</v>
      </c>
      <c r="C39" s="183"/>
      <c r="D39" s="183"/>
      <c r="E39" s="183"/>
      <c r="F39" s="183"/>
      <c r="G39" s="32"/>
      <c r="H39" s="77">
        <f t="shared" si="6"/>
        <v>0</v>
      </c>
    </row>
    <row r="40" spans="1:8" s="31" customFormat="1" x14ac:dyDescent="0.3">
      <c r="A40" s="470"/>
      <c r="B40" s="75" t="s">
        <v>132</v>
      </c>
      <c r="C40" s="75">
        <f t="shared" ref="C40:E40" si="21">SUM(C41:C42)</f>
        <v>0</v>
      </c>
      <c r="D40" s="75">
        <f t="shared" si="21"/>
        <v>0</v>
      </c>
      <c r="E40" s="75">
        <f t="shared" si="21"/>
        <v>0</v>
      </c>
      <c r="F40" s="75">
        <f>SUM(F41:F42)</f>
        <v>0</v>
      </c>
      <c r="G40" s="32"/>
      <c r="H40" s="75">
        <f t="shared" si="6"/>
        <v>0</v>
      </c>
    </row>
    <row r="41" spans="1:8" s="31" customFormat="1" x14ac:dyDescent="0.3">
      <c r="A41" s="470"/>
      <c r="B41" s="76" t="s">
        <v>130</v>
      </c>
      <c r="C41" s="183"/>
      <c r="D41" s="183"/>
      <c r="E41" s="183"/>
      <c r="F41" s="183"/>
      <c r="G41" s="32"/>
      <c r="H41" s="77">
        <f t="shared" si="6"/>
        <v>0</v>
      </c>
    </row>
    <row r="42" spans="1:8" s="31" customFormat="1" x14ac:dyDescent="0.3">
      <c r="A42" s="471"/>
      <c r="B42" s="76" t="s">
        <v>131</v>
      </c>
      <c r="C42" s="183"/>
      <c r="D42" s="183"/>
      <c r="E42" s="183"/>
      <c r="F42" s="183"/>
      <c r="G42" s="32"/>
      <c r="H42" s="77">
        <f t="shared" si="6"/>
        <v>0</v>
      </c>
    </row>
    <row r="43" spans="1:8" s="31" customFormat="1" x14ac:dyDescent="0.3">
      <c r="A43" s="470" t="s">
        <v>316</v>
      </c>
      <c r="B43" s="78" t="s">
        <v>129</v>
      </c>
      <c r="C43" s="78">
        <f>SUM(C13,C19,C25,C31,C37,)</f>
        <v>0</v>
      </c>
      <c r="D43" s="78">
        <f t="shared" ref="D43:F43" si="22">SUM(D13,D19,D25,D31,D37,)</f>
        <v>0</v>
      </c>
      <c r="E43" s="78">
        <f t="shared" si="22"/>
        <v>0</v>
      </c>
      <c r="F43" s="78">
        <f t="shared" si="22"/>
        <v>0</v>
      </c>
      <c r="G43" s="78">
        <f t="shared" ref="G43:G48" si="23">SUM(G13,G19,G25,G31,G37,)</f>
        <v>0</v>
      </c>
      <c r="H43" s="78">
        <f t="shared" ref="H43" si="24">SUM(H13,H19,H25,H31,H37,)</f>
        <v>0</v>
      </c>
    </row>
    <row r="44" spans="1:8" s="31" customFormat="1" x14ac:dyDescent="0.3">
      <c r="A44" s="470"/>
      <c r="B44" s="76" t="s">
        <v>130</v>
      </c>
      <c r="C44" s="77">
        <f t="shared" ref="C44:F47" si="25">SUM(C14,C20,C26,C32,C38,)</f>
        <v>0</v>
      </c>
      <c r="D44" s="77">
        <f t="shared" si="25"/>
        <v>0</v>
      </c>
      <c r="E44" s="77">
        <f t="shared" si="25"/>
        <v>0</v>
      </c>
      <c r="F44" s="77">
        <f t="shared" si="25"/>
        <v>0</v>
      </c>
      <c r="G44" s="77">
        <f t="shared" si="23"/>
        <v>0</v>
      </c>
      <c r="H44" s="77">
        <f t="shared" ref="H44" si="26">SUM(H14,H20,H26,H32,H38,)</f>
        <v>0</v>
      </c>
    </row>
    <row r="45" spans="1:8" s="31" customFormat="1" x14ac:dyDescent="0.3">
      <c r="A45" s="470"/>
      <c r="B45" s="76" t="s">
        <v>131</v>
      </c>
      <c r="C45" s="77">
        <f>SUM(C15,C21,C27,C33,C39,)</f>
        <v>0</v>
      </c>
      <c r="D45" s="77">
        <f t="shared" ref="D45:F45" si="27">SUM(D15,D21,D27,D33,D39,)</f>
        <v>0</v>
      </c>
      <c r="E45" s="77">
        <f t="shared" si="27"/>
        <v>0</v>
      </c>
      <c r="F45" s="77">
        <f t="shared" si="27"/>
        <v>0</v>
      </c>
      <c r="G45" s="77">
        <f t="shared" si="23"/>
        <v>0</v>
      </c>
      <c r="H45" s="77">
        <f t="shared" ref="H45" si="28">SUM(H15,H21,H27,H33,H39,)</f>
        <v>0</v>
      </c>
    </row>
    <row r="46" spans="1:8" s="31" customFormat="1" x14ac:dyDescent="0.3">
      <c r="A46" s="470"/>
      <c r="B46" s="78" t="s">
        <v>132</v>
      </c>
      <c r="C46" s="78">
        <f t="shared" si="25"/>
        <v>0</v>
      </c>
      <c r="D46" s="78">
        <f t="shared" si="25"/>
        <v>0</v>
      </c>
      <c r="E46" s="78">
        <f t="shared" si="25"/>
        <v>0</v>
      </c>
      <c r="F46" s="78">
        <f t="shared" si="25"/>
        <v>0</v>
      </c>
      <c r="G46" s="78">
        <f t="shared" si="23"/>
        <v>0</v>
      </c>
      <c r="H46" s="78">
        <f t="shared" ref="H46" si="29">SUM(H16,H22,H28,H34,H40,)</f>
        <v>0</v>
      </c>
    </row>
    <row r="47" spans="1:8" s="31" customFormat="1" x14ac:dyDescent="0.3">
      <c r="A47" s="470"/>
      <c r="B47" s="76" t="s">
        <v>130</v>
      </c>
      <c r="C47" s="77">
        <f t="shared" si="25"/>
        <v>0</v>
      </c>
      <c r="D47" s="77">
        <f t="shared" si="25"/>
        <v>0</v>
      </c>
      <c r="E47" s="77">
        <f t="shared" si="25"/>
        <v>0</v>
      </c>
      <c r="F47" s="77">
        <f t="shared" si="25"/>
        <v>0</v>
      </c>
      <c r="G47" s="77">
        <f t="shared" si="23"/>
        <v>0</v>
      </c>
      <c r="H47" s="77">
        <f t="shared" ref="H47" si="30">SUM(H17,H23,H29,H35,H41,)</f>
        <v>0</v>
      </c>
    </row>
    <row r="48" spans="1:8" s="31" customFormat="1" x14ac:dyDescent="0.3">
      <c r="A48" s="471"/>
      <c r="B48" s="76" t="s">
        <v>131</v>
      </c>
      <c r="C48" s="77">
        <f>SUM(C18,C24,C30,C36,C42,)</f>
        <v>0</v>
      </c>
      <c r="D48" s="77">
        <f t="shared" ref="D48:F48" si="31">SUM(D18,D24,D30,D36,D42,)</f>
        <v>0</v>
      </c>
      <c r="E48" s="77">
        <f t="shared" si="31"/>
        <v>0</v>
      </c>
      <c r="F48" s="77">
        <f t="shared" si="31"/>
        <v>0</v>
      </c>
      <c r="G48" s="77">
        <f t="shared" si="23"/>
        <v>0</v>
      </c>
      <c r="H48" s="77">
        <f t="shared" ref="H48" si="32">SUM(H18,H24,H30,H36,H42,)</f>
        <v>0</v>
      </c>
    </row>
    <row r="49" spans="1:14" s="30" customFormat="1" x14ac:dyDescent="0.3">
      <c r="A49" s="53"/>
      <c r="B49" s="31"/>
      <c r="C49" s="31"/>
      <c r="E49" s="31"/>
      <c r="G49" s="31"/>
      <c r="I49" s="31"/>
      <c r="L49" s="31"/>
      <c r="M49" s="31"/>
      <c r="N49" s="31"/>
    </row>
    <row r="50" spans="1:14" s="31" customFormat="1" ht="18" x14ac:dyDescent="0.35">
      <c r="A50" s="76"/>
      <c r="B50" s="472" t="str">
        <f>$C$5</f>
        <v>Réalité 2020</v>
      </c>
      <c r="C50" s="473"/>
      <c r="D50" s="473"/>
      <c r="E50" s="473"/>
      <c r="F50" s="473"/>
      <c r="G50" s="473"/>
      <c r="H50" s="473"/>
    </row>
    <row r="51" spans="1:14" s="31" customFormat="1" ht="40.5" x14ac:dyDescent="0.3">
      <c r="A51" s="76"/>
      <c r="B51" s="72"/>
      <c r="C51" s="73" t="s">
        <v>133</v>
      </c>
      <c r="D51" s="74" t="s">
        <v>134</v>
      </c>
      <c r="E51" s="73" t="s">
        <v>404</v>
      </c>
      <c r="F51" s="73" t="s">
        <v>135</v>
      </c>
      <c r="G51" s="74" t="s">
        <v>136</v>
      </c>
      <c r="H51" s="74" t="s">
        <v>316</v>
      </c>
    </row>
    <row r="52" spans="1:14" s="31" customFormat="1" x14ac:dyDescent="0.3">
      <c r="A52" s="474" t="s">
        <v>327</v>
      </c>
      <c r="B52" s="75" t="s">
        <v>129</v>
      </c>
      <c r="C52" s="32"/>
      <c r="D52" s="75">
        <f>SUM(D53:D54)</f>
        <v>0</v>
      </c>
      <c r="E52" s="75">
        <f t="shared" ref="E52:G52" si="33">SUM(E53:E54)</f>
        <v>0</v>
      </c>
      <c r="F52" s="75">
        <f t="shared" si="33"/>
        <v>0</v>
      </c>
      <c r="G52" s="75">
        <f t="shared" si="33"/>
        <v>0</v>
      </c>
      <c r="H52" s="75">
        <f t="shared" ref="H52:H81" si="34">SUM(C52:G52)</f>
        <v>0</v>
      </c>
    </row>
    <row r="53" spans="1:14" s="31" customFormat="1" x14ac:dyDescent="0.3">
      <c r="A53" s="470"/>
      <c r="B53" s="76" t="s">
        <v>130</v>
      </c>
      <c r="C53" s="32"/>
      <c r="D53" s="183"/>
      <c r="E53" s="183"/>
      <c r="F53" s="183"/>
      <c r="G53" s="183"/>
      <c r="H53" s="77">
        <f t="shared" si="34"/>
        <v>0</v>
      </c>
    </row>
    <row r="54" spans="1:14" s="31" customFormat="1" x14ac:dyDescent="0.3">
      <c r="A54" s="470"/>
      <c r="B54" s="76" t="s">
        <v>131</v>
      </c>
      <c r="C54" s="32"/>
      <c r="D54" s="183"/>
      <c r="E54" s="183"/>
      <c r="F54" s="183"/>
      <c r="G54" s="183"/>
      <c r="H54" s="77">
        <f t="shared" si="34"/>
        <v>0</v>
      </c>
    </row>
    <row r="55" spans="1:14" s="31" customFormat="1" x14ac:dyDescent="0.3">
      <c r="A55" s="470"/>
      <c r="B55" s="75" t="s">
        <v>132</v>
      </c>
      <c r="C55" s="32"/>
      <c r="D55" s="75">
        <f>SUM(D56:D57)</f>
        <v>0</v>
      </c>
      <c r="E55" s="75">
        <f t="shared" ref="E55:G55" si="35">SUM(E56:E57)</f>
        <v>0</v>
      </c>
      <c r="F55" s="75">
        <f t="shared" si="35"/>
        <v>0</v>
      </c>
      <c r="G55" s="75">
        <f t="shared" si="35"/>
        <v>0</v>
      </c>
      <c r="H55" s="75">
        <f t="shared" si="34"/>
        <v>0</v>
      </c>
    </row>
    <row r="56" spans="1:14" s="31" customFormat="1" x14ac:dyDescent="0.3">
      <c r="A56" s="470"/>
      <c r="B56" s="76" t="s">
        <v>130</v>
      </c>
      <c r="C56" s="32"/>
      <c r="D56" s="183"/>
      <c r="E56" s="183"/>
      <c r="F56" s="183"/>
      <c r="G56" s="183"/>
      <c r="H56" s="77">
        <f t="shared" si="34"/>
        <v>0</v>
      </c>
    </row>
    <row r="57" spans="1:14" s="31" customFormat="1" x14ac:dyDescent="0.3">
      <c r="A57" s="470"/>
      <c r="B57" s="76" t="s">
        <v>131</v>
      </c>
      <c r="C57" s="32"/>
      <c r="D57" s="183"/>
      <c r="E57" s="183"/>
      <c r="F57" s="183"/>
      <c r="G57" s="183"/>
      <c r="H57" s="77">
        <f t="shared" si="34"/>
        <v>0</v>
      </c>
    </row>
    <row r="58" spans="1:14" s="31" customFormat="1" x14ac:dyDescent="0.3">
      <c r="A58" s="470" t="s">
        <v>328</v>
      </c>
      <c r="B58" s="75" t="s">
        <v>129</v>
      </c>
      <c r="C58" s="75">
        <f t="shared" ref="C58" si="36">SUM(C59:C60)</f>
        <v>0</v>
      </c>
      <c r="D58" s="32"/>
      <c r="E58" s="75">
        <f t="shared" ref="E58:G58" si="37">SUM(E59:E60)</f>
        <v>0</v>
      </c>
      <c r="F58" s="75">
        <f t="shared" si="37"/>
        <v>0</v>
      </c>
      <c r="G58" s="75">
        <f t="shared" si="37"/>
        <v>0</v>
      </c>
      <c r="H58" s="75">
        <f t="shared" si="34"/>
        <v>0</v>
      </c>
    </row>
    <row r="59" spans="1:14" s="31" customFormat="1" x14ac:dyDescent="0.3">
      <c r="A59" s="470"/>
      <c r="B59" s="76" t="s">
        <v>130</v>
      </c>
      <c r="C59" s="183"/>
      <c r="D59" s="32"/>
      <c r="E59" s="183"/>
      <c r="F59" s="183"/>
      <c r="G59" s="183"/>
      <c r="H59" s="77">
        <f t="shared" si="34"/>
        <v>0</v>
      </c>
    </row>
    <row r="60" spans="1:14" s="31" customFormat="1" x14ac:dyDescent="0.3">
      <c r="A60" s="470"/>
      <c r="B60" s="76" t="s">
        <v>131</v>
      </c>
      <c r="C60" s="183"/>
      <c r="D60" s="32"/>
      <c r="E60" s="183"/>
      <c r="F60" s="183"/>
      <c r="G60" s="183"/>
      <c r="H60" s="77">
        <f t="shared" si="34"/>
        <v>0</v>
      </c>
    </row>
    <row r="61" spans="1:14" s="31" customFormat="1" x14ac:dyDescent="0.3">
      <c r="A61" s="470"/>
      <c r="B61" s="75" t="s">
        <v>132</v>
      </c>
      <c r="C61" s="75">
        <f t="shared" ref="C61" si="38">SUM(C62:C63)</f>
        <v>0</v>
      </c>
      <c r="D61" s="32"/>
      <c r="E61" s="75">
        <f t="shared" ref="E61:G61" si="39">SUM(E62:E63)</f>
        <v>0</v>
      </c>
      <c r="F61" s="75">
        <f t="shared" si="39"/>
        <v>0</v>
      </c>
      <c r="G61" s="75">
        <f t="shared" si="39"/>
        <v>0</v>
      </c>
      <c r="H61" s="75">
        <f t="shared" si="34"/>
        <v>0</v>
      </c>
    </row>
    <row r="62" spans="1:14" s="31" customFormat="1" x14ac:dyDescent="0.3">
      <c r="A62" s="470"/>
      <c r="B62" s="76" t="s">
        <v>130</v>
      </c>
      <c r="C62" s="183"/>
      <c r="D62" s="32"/>
      <c r="E62" s="183"/>
      <c r="F62" s="183"/>
      <c r="G62" s="183"/>
      <c r="H62" s="77">
        <f t="shared" si="34"/>
        <v>0</v>
      </c>
    </row>
    <row r="63" spans="1:14" s="31" customFormat="1" x14ac:dyDescent="0.3">
      <c r="A63" s="470"/>
      <c r="B63" s="76" t="s">
        <v>131</v>
      </c>
      <c r="C63" s="183"/>
      <c r="D63" s="32"/>
      <c r="E63" s="183"/>
      <c r="F63" s="183"/>
      <c r="G63" s="183"/>
      <c r="H63" s="77">
        <f t="shared" si="34"/>
        <v>0</v>
      </c>
    </row>
    <row r="64" spans="1:14" s="31" customFormat="1" x14ac:dyDescent="0.3">
      <c r="A64" s="470" t="s">
        <v>402</v>
      </c>
      <c r="B64" s="75" t="s">
        <v>129</v>
      </c>
      <c r="C64" s="75">
        <f t="shared" ref="C64:D64" si="40">SUM(C65:C66)</f>
        <v>0</v>
      </c>
      <c r="D64" s="75">
        <f t="shared" si="40"/>
        <v>0</v>
      </c>
      <c r="E64" s="32"/>
      <c r="F64" s="75">
        <f t="shared" ref="F64:G64" si="41">SUM(F65:F66)</f>
        <v>0</v>
      </c>
      <c r="G64" s="75">
        <f t="shared" si="41"/>
        <v>0</v>
      </c>
      <c r="H64" s="75">
        <f t="shared" si="34"/>
        <v>0</v>
      </c>
    </row>
    <row r="65" spans="1:8" s="31" customFormat="1" x14ac:dyDescent="0.3">
      <c r="A65" s="470"/>
      <c r="B65" s="76" t="s">
        <v>130</v>
      </c>
      <c r="C65" s="183"/>
      <c r="D65" s="183"/>
      <c r="E65" s="32"/>
      <c r="F65" s="183"/>
      <c r="G65" s="183"/>
      <c r="H65" s="77">
        <f t="shared" si="34"/>
        <v>0</v>
      </c>
    </row>
    <row r="66" spans="1:8" s="31" customFormat="1" x14ac:dyDescent="0.3">
      <c r="A66" s="470"/>
      <c r="B66" s="76" t="s">
        <v>131</v>
      </c>
      <c r="C66" s="183"/>
      <c r="D66" s="183"/>
      <c r="E66" s="32"/>
      <c r="F66" s="183"/>
      <c r="G66" s="183"/>
      <c r="H66" s="77">
        <f t="shared" si="34"/>
        <v>0</v>
      </c>
    </row>
    <row r="67" spans="1:8" s="31" customFormat="1" x14ac:dyDescent="0.3">
      <c r="A67" s="470"/>
      <c r="B67" s="75" t="s">
        <v>132</v>
      </c>
      <c r="C67" s="75">
        <f t="shared" ref="C67:D67" si="42">SUM(C68:C69)</f>
        <v>0</v>
      </c>
      <c r="D67" s="75">
        <f t="shared" si="42"/>
        <v>0</v>
      </c>
      <c r="E67" s="32"/>
      <c r="F67" s="75">
        <f t="shared" ref="F67:G67" si="43">SUM(F68:F69)</f>
        <v>0</v>
      </c>
      <c r="G67" s="75">
        <f t="shared" si="43"/>
        <v>0</v>
      </c>
      <c r="H67" s="75">
        <f t="shared" si="34"/>
        <v>0</v>
      </c>
    </row>
    <row r="68" spans="1:8" s="31" customFormat="1" x14ac:dyDescent="0.3">
      <c r="A68" s="470"/>
      <c r="B68" s="76" t="s">
        <v>130</v>
      </c>
      <c r="C68" s="183"/>
      <c r="D68" s="183"/>
      <c r="E68" s="32"/>
      <c r="F68" s="183"/>
      <c r="G68" s="183"/>
      <c r="H68" s="77">
        <f t="shared" si="34"/>
        <v>0</v>
      </c>
    </row>
    <row r="69" spans="1:8" s="31" customFormat="1" x14ac:dyDescent="0.3">
      <c r="A69" s="470"/>
      <c r="B69" s="76" t="s">
        <v>131</v>
      </c>
      <c r="C69" s="183"/>
      <c r="D69" s="183"/>
      <c r="E69" s="32"/>
      <c r="F69" s="183"/>
      <c r="G69" s="183"/>
      <c r="H69" s="77">
        <f t="shared" si="34"/>
        <v>0</v>
      </c>
    </row>
    <row r="70" spans="1:8" s="31" customFormat="1" x14ac:dyDescent="0.3">
      <c r="A70" s="470" t="s">
        <v>329</v>
      </c>
      <c r="B70" s="75" t="s">
        <v>129</v>
      </c>
      <c r="C70" s="75">
        <f t="shared" ref="C70:E70" si="44">SUM(C71:C72)</f>
        <v>0</v>
      </c>
      <c r="D70" s="75">
        <f t="shared" si="44"/>
        <v>0</v>
      </c>
      <c r="E70" s="75">
        <f t="shared" si="44"/>
        <v>0</v>
      </c>
      <c r="F70" s="32"/>
      <c r="G70" s="75">
        <f t="shared" ref="G70" si="45">SUM(G71:G72)</f>
        <v>0</v>
      </c>
      <c r="H70" s="75">
        <f t="shared" si="34"/>
        <v>0</v>
      </c>
    </row>
    <row r="71" spans="1:8" s="31" customFormat="1" x14ac:dyDescent="0.3">
      <c r="A71" s="470"/>
      <c r="B71" s="76" t="s">
        <v>130</v>
      </c>
      <c r="C71" s="183"/>
      <c r="D71" s="183"/>
      <c r="E71" s="183"/>
      <c r="F71" s="32"/>
      <c r="G71" s="183"/>
      <c r="H71" s="77">
        <f t="shared" si="34"/>
        <v>0</v>
      </c>
    </row>
    <row r="72" spans="1:8" s="31" customFormat="1" x14ac:dyDescent="0.3">
      <c r="A72" s="470"/>
      <c r="B72" s="76" t="s">
        <v>131</v>
      </c>
      <c r="C72" s="183"/>
      <c r="D72" s="183"/>
      <c r="E72" s="183"/>
      <c r="F72" s="32"/>
      <c r="G72" s="183"/>
      <c r="H72" s="77">
        <f t="shared" si="34"/>
        <v>0</v>
      </c>
    </row>
    <row r="73" spans="1:8" s="31" customFormat="1" x14ac:dyDescent="0.3">
      <c r="A73" s="470"/>
      <c r="B73" s="75" t="s">
        <v>132</v>
      </c>
      <c r="C73" s="75">
        <f t="shared" ref="C73:E73" si="46">SUM(C74:C75)</f>
        <v>0</v>
      </c>
      <c r="D73" s="75">
        <f t="shared" si="46"/>
        <v>0</v>
      </c>
      <c r="E73" s="75">
        <f t="shared" si="46"/>
        <v>0</v>
      </c>
      <c r="F73" s="32"/>
      <c r="G73" s="75">
        <f t="shared" ref="G73" si="47">SUM(G74:G75)</f>
        <v>0</v>
      </c>
      <c r="H73" s="75">
        <f t="shared" si="34"/>
        <v>0</v>
      </c>
    </row>
    <row r="74" spans="1:8" s="31" customFormat="1" x14ac:dyDescent="0.3">
      <c r="A74" s="470"/>
      <c r="B74" s="76" t="s">
        <v>130</v>
      </c>
      <c r="C74" s="183"/>
      <c r="D74" s="183"/>
      <c r="E74" s="183"/>
      <c r="F74" s="32"/>
      <c r="G74" s="183"/>
      <c r="H74" s="77">
        <f t="shared" si="34"/>
        <v>0</v>
      </c>
    </row>
    <row r="75" spans="1:8" s="31" customFormat="1" x14ac:dyDescent="0.3">
      <c r="A75" s="470"/>
      <c r="B75" s="76" t="s">
        <v>131</v>
      </c>
      <c r="C75" s="183"/>
      <c r="D75" s="183"/>
      <c r="E75" s="183"/>
      <c r="F75" s="32"/>
      <c r="G75" s="183"/>
      <c r="H75" s="77">
        <f t="shared" si="34"/>
        <v>0</v>
      </c>
    </row>
    <row r="76" spans="1:8" s="31" customFormat="1" x14ac:dyDescent="0.3">
      <c r="A76" s="470" t="s">
        <v>330</v>
      </c>
      <c r="B76" s="75" t="s">
        <v>129</v>
      </c>
      <c r="C76" s="75">
        <f t="shared" ref="C76:E76" si="48">SUM(C77:C78)</f>
        <v>0</v>
      </c>
      <c r="D76" s="75">
        <f t="shared" si="48"/>
        <v>0</v>
      </c>
      <c r="E76" s="75">
        <f t="shared" si="48"/>
        <v>0</v>
      </c>
      <c r="F76" s="75">
        <f>SUM(F77:F78)</f>
        <v>0</v>
      </c>
      <c r="G76" s="32"/>
      <c r="H76" s="75">
        <f t="shared" si="34"/>
        <v>0</v>
      </c>
    </row>
    <row r="77" spans="1:8" s="31" customFormat="1" x14ac:dyDescent="0.3">
      <c r="A77" s="470"/>
      <c r="B77" s="76" t="s">
        <v>130</v>
      </c>
      <c r="C77" s="183"/>
      <c r="D77" s="183"/>
      <c r="E77" s="183"/>
      <c r="F77" s="183"/>
      <c r="G77" s="32"/>
      <c r="H77" s="77">
        <f t="shared" si="34"/>
        <v>0</v>
      </c>
    </row>
    <row r="78" spans="1:8" s="31" customFormat="1" x14ac:dyDescent="0.3">
      <c r="A78" s="470"/>
      <c r="B78" s="76" t="s">
        <v>131</v>
      </c>
      <c r="C78" s="183"/>
      <c r="D78" s="183"/>
      <c r="E78" s="183"/>
      <c r="F78" s="183"/>
      <c r="G78" s="32"/>
      <c r="H78" s="77">
        <f t="shared" si="34"/>
        <v>0</v>
      </c>
    </row>
    <row r="79" spans="1:8" s="31" customFormat="1" x14ac:dyDescent="0.3">
      <c r="A79" s="470"/>
      <c r="B79" s="75" t="s">
        <v>132</v>
      </c>
      <c r="C79" s="75">
        <f t="shared" ref="C79:E79" si="49">SUM(C80:C81)</f>
        <v>0</v>
      </c>
      <c r="D79" s="75">
        <f t="shared" si="49"/>
        <v>0</v>
      </c>
      <c r="E79" s="75">
        <f t="shared" si="49"/>
        <v>0</v>
      </c>
      <c r="F79" s="75">
        <f>SUM(F80:F81)</f>
        <v>0</v>
      </c>
      <c r="G79" s="32"/>
      <c r="H79" s="75">
        <f t="shared" si="34"/>
        <v>0</v>
      </c>
    </row>
    <row r="80" spans="1:8" s="31" customFormat="1" x14ac:dyDescent="0.3">
      <c r="A80" s="470"/>
      <c r="B80" s="76" t="s">
        <v>130</v>
      </c>
      <c r="C80" s="183"/>
      <c r="D80" s="183"/>
      <c r="E80" s="183"/>
      <c r="F80" s="183"/>
      <c r="G80" s="32"/>
      <c r="H80" s="77">
        <f t="shared" si="34"/>
        <v>0</v>
      </c>
    </row>
    <row r="81" spans="1:8" s="31" customFormat="1" x14ac:dyDescent="0.3">
      <c r="A81" s="471"/>
      <c r="B81" s="76" t="s">
        <v>131</v>
      </c>
      <c r="C81" s="183"/>
      <c r="D81" s="183"/>
      <c r="E81" s="183"/>
      <c r="F81" s="183"/>
      <c r="G81" s="32"/>
      <c r="H81" s="77">
        <f t="shared" si="34"/>
        <v>0</v>
      </c>
    </row>
    <row r="82" spans="1:8" s="31" customFormat="1" x14ac:dyDescent="0.3">
      <c r="A82" s="470" t="s">
        <v>316</v>
      </c>
      <c r="B82" s="78" t="s">
        <v>129</v>
      </c>
      <c r="C82" s="78">
        <f>SUM(C52,C58,C64,C70,C76,)</f>
        <v>0</v>
      </c>
      <c r="D82" s="78">
        <f t="shared" ref="D82:H87" si="50">SUM(D52,D58,D64,D70,D76,)</f>
        <v>0</v>
      </c>
      <c r="E82" s="78">
        <f t="shared" si="50"/>
        <v>0</v>
      </c>
      <c r="F82" s="78">
        <f t="shared" si="50"/>
        <v>0</v>
      </c>
      <c r="G82" s="78">
        <f t="shared" si="50"/>
        <v>0</v>
      </c>
      <c r="H82" s="78">
        <f t="shared" si="50"/>
        <v>0</v>
      </c>
    </row>
    <row r="83" spans="1:8" s="31" customFormat="1" x14ac:dyDescent="0.3">
      <c r="A83" s="470"/>
      <c r="B83" s="76" t="s">
        <v>130</v>
      </c>
      <c r="C83" s="77">
        <f t="shared" ref="C83:G83" si="51">SUM(C53,C59,C65,C71,C77,)</f>
        <v>0</v>
      </c>
      <c r="D83" s="77">
        <f t="shared" si="51"/>
        <v>0</v>
      </c>
      <c r="E83" s="77">
        <f t="shared" si="51"/>
        <v>0</v>
      </c>
      <c r="F83" s="77">
        <f t="shared" si="51"/>
        <v>0</v>
      </c>
      <c r="G83" s="77">
        <f t="shared" si="51"/>
        <v>0</v>
      </c>
      <c r="H83" s="77">
        <f t="shared" si="50"/>
        <v>0</v>
      </c>
    </row>
    <row r="84" spans="1:8" s="31" customFormat="1" x14ac:dyDescent="0.3">
      <c r="A84" s="470"/>
      <c r="B84" s="76" t="s">
        <v>131</v>
      </c>
      <c r="C84" s="77">
        <f>SUM(C54,C60,C66,C72,C78,)</f>
        <v>0</v>
      </c>
      <c r="D84" s="77">
        <f t="shared" ref="D84:G84" si="52">SUM(D54,D60,D66,D72,D78,)</f>
        <v>0</v>
      </c>
      <c r="E84" s="77">
        <f t="shared" si="52"/>
        <v>0</v>
      </c>
      <c r="F84" s="77">
        <f t="shared" si="52"/>
        <v>0</v>
      </c>
      <c r="G84" s="77">
        <f t="shared" si="52"/>
        <v>0</v>
      </c>
      <c r="H84" s="77">
        <f t="shared" si="50"/>
        <v>0</v>
      </c>
    </row>
    <row r="85" spans="1:8" s="31" customFormat="1" x14ac:dyDescent="0.3">
      <c r="A85" s="470"/>
      <c r="B85" s="78" t="s">
        <v>132</v>
      </c>
      <c r="C85" s="78">
        <f t="shared" ref="C85:G85" si="53">SUM(C55,C61,C67,C73,C79,)</f>
        <v>0</v>
      </c>
      <c r="D85" s="78">
        <f t="shared" si="53"/>
        <v>0</v>
      </c>
      <c r="E85" s="78">
        <f t="shared" si="53"/>
        <v>0</v>
      </c>
      <c r="F85" s="78">
        <f t="shared" si="53"/>
        <v>0</v>
      </c>
      <c r="G85" s="78">
        <f t="shared" si="53"/>
        <v>0</v>
      </c>
      <c r="H85" s="78">
        <f t="shared" si="50"/>
        <v>0</v>
      </c>
    </row>
    <row r="86" spans="1:8" s="31" customFormat="1" x14ac:dyDescent="0.3">
      <c r="A86" s="470"/>
      <c r="B86" s="76" t="s">
        <v>130</v>
      </c>
      <c r="C86" s="77">
        <f t="shared" ref="C86:G86" si="54">SUM(C56,C62,C68,C74,C80,)</f>
        <v>0</v>
      </c>
      <c r="D86" s="77">
        <f t="shared" si="54"/>
        <v>0</v>
      </c>
      <c r="E86" s="77">
        <f t="shared" si="54"/>
        <v>0</v>
      </c>
      <c r="F86" s="77">
        <f t="shared" si="54"/>
        <v>0</v>
      </c>
      <c r="G86" s="77">
        <f t="shared" si="54"/>
        <v>0</v>
      </c>
      <c r="H86" s="77">
        <f t="shared" si="50"/>
        <v>0</v>
      </c>
    </row>
    <row r="87" spans="1:8" s="31" customFormat="1" x14ac:dyDescent="0.3">
      <c r="A87" s="471"/>
      <c r="B87" s="76" t="s">
        <v>131</v>
      </c>
      <c r="C87" s="77">
        <f>SUM(C57,C63,C69,C75,C81,)</f>
        <v>0</v>
      </c>
      <c r="D87" s="77">
        <f t="shared" ref="D87:G87" si="55">SUM(D57,D63,D69,D75,D81,)</f>
        <v>0</v>
      </c>
      <c r="E87" s="77">
        <f t="shared" si="55"/>
        <v>0</v>
      </c>
      <c r="F87" s="77">
        <f t="shared" si="55"/>
        <v>0</v>
      </c>
      <c r="G87" s="77">
        <f t="shared" si="55"/>
        <v>0</v>
      </c>
      <c r="H87" s="77">
        <f t="shared" si="50"/>
        <v>0</v>
      </c>
    </row>
    <row r="88" spans="1:8" s="31" customFormat="1" x14ac:dyDescent="0.3">
      <c r="A88" s="76"/>
      <c r="C88" s="76"/>
      <c r="D88" s="76"/>
      <c r="E88" s="76"/>
    </row>
    <row r="89" spans="1:8" s="31" customFormat="1" ht="18" x14ac:dyDescent="0.35">
      <c r="A89" s="76"/>
      <c r="B89" s="472" t="str">
        <f>$D$5</f>
        <v>Réalité 2021</v>
      </c>
      <c r="C89" s="473"/>
      <c r="D89" s="473"/>
      <c r="E89" s="473"/>
      <c r="F89" s="473"/>
      <c r="G89" s="473"/>
      <c r="H89" s="473"/>
    </row>
    <row r="90" spans="1:8" s="31" customFormat="1" ht="40.5" x14ac:dyDescent="0.3">
      <c r="A90" s="76"/>
      <c r="B90" s="72"/>
      <c r="C90" s="73" t="s">
        <v>133</v>
      </c>
      <c r="D90" s="74" t="s">
        <v>134</v>
      </c>
      <c r="E90" s="73" t="s">
        <v>404</v>
      </c>
      <c r="F90" s="73" t="s">
        <v>135</v>
      </c>
      <c r="G90" s="74" t="s">
        <v>136</v>
      </c>
      <c r="H90" s="74" t="s">
        <v>316</v>
      </c>
    </row>
    <row r="91" spans="1:8" s="31" customFormat="1" x14ac:dyDescent="0.3">
      <c r="A91" s="474" t="s">
        <v>327</v>
      </c>
      <c r="B91" s="75" t="s">
        <v>129</v>
      </c>
      <c r="C91" s="32"/>
      <c r="D91" s="75">
        <f>SUM(D92:D93)</f>
        <v>0</v>
      </c>
      <c r="E91" s="75">
        <f t="shared" ref="E91:G91" si="56">SUM(E92:E93)</f>
        <v>0</v>
      </c>
      <c r="F91" s="75">
        <f t="shared" si="56"/>
        <v>0</v>
      </c>
      <c r="G91" s="75">
        <f t="shared" si="56"/>
        <v>0</v>
      </c>
      <c r="H91" s="75">
        <f t="shared" ref="H91:H120" si="57">SUM(C91:G91)</f>
        <v>0</v>
      </c>
    </row>
    <row r="92" spans="1:8" s="31" customFormat="1" x14ac:dyDescent="0.3">
      <c r="A92" s="470"/>
      <c r="B92" s="76" t="s">
        <v>130</v>
      </c>
      <c r="C92" s="32"/>
      <c r="D92" s="183"/>
      <c r="E92" s="183"/>
      <c r="F92" s="183"/>
      <c r="G92" s="183"/>
      <c r="H92" s="77">
        <f t="shared" si="57"/>
        <v>0</v>
      </c>
    </row>
    <row r="93" spans="1:8" s="31" customFormat="1" x14ac:dyDescent="0.3">
      <c r="A93" s="470"/>
      <c r="B93" s="76" t="s">
        <v>131</v>
      </c>
      <c r="C93" s="32"/>
      <c r="D93" s="183"/>
      <c r="E93" s="183"/>
      <c r="F93" s="183"/>
      <c r="G93" s="183"/>
      <c r="H93" s="77">
        <f t="shared" si="57"/>
        <v>0</v>
      </c>
    </row>
    <row r="94" spans="1:8" s="31" customFormat="1" x14ac:dyDescent="0.3">
      <c r="A94" s="470"/>
      <c r="B94" s="75" t="s">
        <v>132</v>
      </c>
      <c r="C94" s="32"/>
      <c r="D94" s="75">
        <f>SUM(D95:D96)</f>
        <v>0</v>
      </c>
      <c r="E94" s="75">
        <f t="shared" ref="E94:G94" si="58">SUM(E95:E96)</f>
        <v>0</v>
      </c>
      <c r="F94" s="75">
        <f t="shared" si="58"/>
        <v>0</v>
      </c>
      <c r="G94" s="75">
        <f t="shared" si="58"/>
        <v>0</v>
      </c>
      <c r="H94" s="75">
        <f t="shared" si="57"/>
        <v>0</v>
      </c>
    </row>
    <row r="95" spans="1:8" s="31" customFormat="1" x14ac:dyDescent="0.3">
      <c r="A95" s="470"/>
      <c r="B95" s="76" t="s">
        <v>130</v>
      </c>
      <c r="C95" s="32"/>
      <c r="D95" s="183"/>
      <c r="E95" s="183"/>
      <c r="F95" s="183"/>
      <c r="G95" s="183"/>
      <c r="H95" s="77">
        <f t="shared" si="57"/>
        <v>0</v>
      </c>
    </row>
    <row r="96" spans="1:8" s="31" customFormat="1" x14ac:dyDescent="0.3">
      <c r="A96" s="470"/>
      <c r="B96" s="76" t="s">
        <v>131</v>
      </c>
      <c r="C96" s="32"/>
      <c r="D96" s="183"/>
      <c r="E96" s="183"/>
      <c r="F96" s="183"/>
      <c r="G96" s="183"/>
      <c r="H96" s="77">
        <f t="shared" si="57"/>
        <v>0</v>
      </c>
    </row>
    <row r="97" spans="1:8" s="31" customFormat="1" x14ac:dyDescent="0.3">
      <c r="A97" s="470" t="s">
        <v>328</v>
      </c>
      <c r="B97" s="75" t="s">
        <v>129</v>
      </c>
      <c r="C97" s="75">
        <f t="shared" ref="C97" si="59">SUM(C98:C99)</f>
        <v>0</v>
      </c>
      <c r="D97" s="32"/>
      <c r="E97" s="75">
        <f t="shared" ref="E97:G97" si="60">SUM(E98:E99)</f>
        <v>0</v>
      </c>
      <c r="F97" s="75">
        <f t="shared" si="60"/>
        <v>0</v>
      </c>
      <c r="G97" s="75">
        <f t="shared" si="60"/>
        <v>0</v>
      </c>
      <c r="H97" s="75">
        <f t="shared" si="57"/>
        <v>0</v>
      </c>
    </row>
    <row r="98" spans="1:8" s="31" customFormat="1" x14ac:dyDescent="0.3">
      <c r="A98" s="470"/>
      <c r="B98" s="76" t="s">
        <v>130</v>
      </c>
      <c r="C98" s="183"/>
      <c r="D98" s="32"/>
      <c r="E98" s="183"/>
      <c r="F98" s="183"/>
      <c r="G98" s="183"/>
      <c r="H98" s="77">
        <f t="shared" si="57"/>
        <v>0</v>
      </c>
    </row>
    <row r="99" spans="1:8" s="182" customFormat="1" x14ac:dyDescent="0.3">
      <c r="A99" s="470"/>
      <c r="B99" s="76" t="s">
        <v>131</v>
      </c>
      <c r="C99" s="183"/>
      <c r="D99" s="32"/>
      <c r="E99" s="183"/>
      <c r="F99" s="183"/>
      <c r="G99" s="183"/>
      <c r="H99" s="77">
        <f t="shared" si="57"/>
        <v>0</v>
      </c>
    </row>
    <row r="100" spans="1:8" s="182" customFormat="1" x14ac:dyDescent="0.3">
      <c r="A100" s="470"/>
      <c r="B100" s="75" t="s">
        <v>132</v>
      </c>
      <c r="C100" s="75">
        <f t="shared" ref="C100" si="61">SUM(C101:C102)</f>
        <v>0</v>
      </c>
      <c r="D100" s="32"/>
      <c r="E100" s="75">
        <f t="shared" ref="E100:G100" si="62">SUM(E101:E102)</f>
        <v>0</v>
      </c>
      <c r="F100" s="75">
        <f t="shared" si="62"/>
        <v>0</v>
      </c>
      <c r="G100" s="75">
        <f t="shared" si="62"/>
        <v>0</v>
      </c>
      <c r="H100" s="75">
        <f t="shared" si="57"/>
        <v>0</v>
      </c>
    </row>
    <row r="101" spans="1:8" s="182" customFormat="1" x14ac:dyDescent="0.3">
      <c r="A101" s="470"/>
      <c r="B101" s="76" t="s">
        <v>130</v>
      </c>
      <c r="C101" s="183"/>
      <c r="D101" s="32"/>
      <c r="E101" s="183"/>
      <c r="F101" s="183"/>
      <c r="G101" s="183"/>
      <c r="H101" s="77">
        <f t="shared" si="57"/>
        <v>0</v>
      </c>
    </row>
    <row r="102" spans="1:8" s="182" customFormat="1" x14ac:dyDescent="0.3">
      <c r="A102" s="470"/>
      <c r="B102" s="76" t="s">
        <v>131</v>
      </c>
      <c r="C102" s="183"/>
      <c r="D102" s="32"/>
      <c r="E102" s="183"/>
      <c r="F102" s="183"/>
      <c r="G102" s="183"/>
      <c r="H102" s="77">
        <f t="shared" si="57"/>
        <v>0</v>
      </c>
    </row>
    <row r="103" spans="1:8" s="182" customFormat="1" x14ac:dyDescent="0.3">
      <c r="A103" s="470" t="s">
        <v>402</v>
      </c>
      <c r="B103" s="75" t="s">
        <v>129</v>
      </c>
      <c r="C103" s="75">
        <f t="shared" ref="C103:D103" si="63">SUM(C104:C105)</f>
        <v>0</v>
      </c>
      <c r="D103" s="75">
        <f t="shared" si="63"/>
        <v>0</v>
      </c>
      <c r="E103" s="32"/>
      <c r="F103" s="75">
        <f t="shared" ref="F103:G103" si="64">SUM(F104:F105)</f>
        <v>0</v>
      </c>
      <c r="G103" s="75">
        <f t="shared" si="64"/>
        <v>0</v>
      </c>
      <c r="H103" s="75">
        <f t="shared" si="57"/>
        <v>0</v>
      </c>
    </row>
    <row r="104" spans="1:8" s="182" customFormat="1" x14ac:dyDescent="0.3">
      <c r="A104" s="470"/>
      <c r="B104" s="76" t="s">
        <v>130</v>
      </c>
      <c r="C104" s="183"/>
      <c r="D104" s="183"/>
      <c r="E104" s="32"/>
      <c r="F104" s="183"/>
      <c r="G104" s="183"/>
      <c r="H104" s="77">
        <f t="shared" si="57"/>
        <v>0</v>
      </c>
    </row>
    <row r="105" spans="1:8" s="182" customFormat="1" x14ac:dyDescent="0.3">
      <c r="A105" s="470"/>
      <c r="B105" s="76" t="s">
        <v>131</v>
      </c>
      <c r="C105" s="183"/>
      <c r="D105" s="183"/>
      <c r="E105" s="32"/>
      <c r="F105" s="183"/>
      <c r="G105" s="183"/>
      <c r="H105" s="77">
        <f t="shared" si="57"/>
        <v>0</v>
      </c>
    </row>
    <row r="106" spans="1:8" s="182" customFormat="1" x14ac:dyDescent="0.3">
      <c r="A106" s="470"/>
      <c r="B106" s="75" t="s">
        <v>132</v>
      </c>
      <c r="C106" s="75">
        <f t="shared" ref="C106:D106" si="65">SUM(C107:C108)</f>
        <v>0</v>
      </c>
      <c r="D106" s="75">
        <f t="shared" si="65"/>
        <v>0</v>
      </c>
      <c r="E106" s="32"/>
      <c r="F106" s="75">
        <f t="shared" ref="F106:G106" si="66">SUM(F107:F108)</f>
        <v>0</v>
      </c>
      <c r="G106" s="75">
        <f t="shared" si="66"/>
        <v>0</v>
      </c>
      <c r="H106" s="75">
        <f t="shared" si="57"/>
        <v>0</v>
      </c>
    </row>
    <row r="107" spans="1:8" x14ac:dyDescent="0.3">
      <c r="A107" s="470"/>
      <c r="B107" s="76" t="s">
        <v>130</v>
      </c>
      <c r="C107" s="183"/>
      <c r="D107" s="183"/>
      <c r="E107" s="32"/>
      <c r="F107" s="183"/>
      <c r="G107" s="183"/>
      <c r="H107" s="77">
        <f t="shared" si="57"/>
        <v>0</v>
      </c>
    </row>
    <row r="108" spans="1:8" x14ac:dyDescent="0.3">
      <c r="A108" s="470"/>
      <c r="B108" s="76" t="s">
        <v>131</v>
      </c>
      <c r="C108" s="183"/>
      <c r="D108" s="183"/>
      <c r="E108" s="32"/>
      <c r="F108" s="183"/>
      <c r="G108" s="183"/>
      <c r="H108" s="77">
        <f t="shared" si="57"/>
        <v>0</v>
      </c>
    </row>
    <row r="109" spans="1:8" x14ac:dyDescent="0.3">
      <c r="A109" s="470" t="s">
        <v>329</v>
      </c>
      <c r="B109" s="75" t="s">
        <v>129</v>
      </c>
      <c r="C109" s="75">
        <f t="shared" ref="C109:E109" si="67">SUM(C110:C111)</f>
        <v>0</v>
      </c>
      <c r="D109" s="75">
        <f t="shared" si="67"/>
        <v>0</v>
      </c>
      <c r="E109" s="75">
        <f t="shared" si="67"/>
        <v>0</v>
      </c>
      <c r="F109" s="32"/>
      <c r="G109" s="75">
        <f t="shared" ref="G109" si="68">SUM(G110:G111)</f>
        <v>0</v>
      </c>
      <c r="H109" s="75">
        <f t="shared" si="57"/>
        <v>0</v>
      </c>
    </row>
    <row r="110" spans="1:8" x14ac:dyDescent="0.3">
      <c r="A110" s="470"/>
      <c r="B110" s="76" t="s">
        <v>130</v>
      </c>
      <c r="C110" s="183"/>
      <c r="D110" s="183"/>
      <c r="E110" s="183"/>
      <c r="F110" s="32"/>
      <c r="G110" s="183"/>
      <c r="H110" s="77">
        <f t="shared" si="57"/>
        <v>0</v>
      </c>
    </row>
    <row r="111" spans="1:8" x14ac:dyDescent="0.3">
      <c r="A111" s="470"/>
      <c r="B111" s="76" t="s">
        <v>131</v>
      </c>
      <c r="C111" s="183"/>
      <c r="D111" s="183"/>
      <c r="E111" s="183"/>
      <c r="F111" s="32"/>
      <c r="G111" s="183"/>
      <c r="H111" s="77">
        <f t="shared" si="57"/>
        <v>0</v>
      </c>
    </row>
    <row r="112" spans="1:8" x14ac:dyDescent="0.3">
      <c r="A112" s="470"/>
      <c r="B112" s="75" t="s">
        <v>132</v>
      </c>
      <c r="C112" s="75">
        <f t="shared" ref="C112:E112" si="69">SUM(C113:C114)</f>
        <v>0</v>
      </c>
      <c r="D112" s="75">
        <f t="shared" si="69"/>
        <v>0</v>
      </c>
      <c r="E112" s="75">
        <f t="shared" si="69"/>
        <v>0</v>
      </c>
      <c r="F112" s="32"/>
      <c r="G112" s="75">
        <f t="shared" ref="G112" si="70">SUM(G113:G114)</f>
        <v>0</v>
      </c>
      <c r="H112" s="75">
        <f t="shared" si="57"/>
        <v>0</v>
      </c>
    </row>
    <row r="113" spans="1:8" x14ac:dyDescent="0.3">
      <c r="A113" s="470"/>
      <c r="B113" s="76" t="s">
        <v>130</v>
      </c>
      <c r="C113" s="183"/>
      <c r="D113" s="183"/>
      <c r="E113" s="183"/>
      <c r="F113" s="32"/>
      <c r="G113" s="183"/>
      <c r="H113" s="77">
        <f t="shared" si="57"/>
        <v>0</v>
      </c>
    </row>
    <row r="114" spans="1:8" x14ac:dyDescent="0.3">
      <c r="A114" s="470"/>
      <c r="B114" s="76" t="s">
        <v>131</v>
      </c>
      <c r="C114" s="183"/>
      <c r="D114" s="183"/>
      <c r="E114" s="183"/>
      <c r="F114" s="32"/>
      <c r="G114" s="183"/>
      <c r="H114" s="77">
        <f t="shared" si="57"/>
        <v>0</v>
      </c>
    </row>
    <row r="115" spans="1:8" x14ac:dyDescent="0.3">
      <c r="A115" s="470" t="s">
        <v>330</v>
      </c>
      <c r="B115" s="75" t="s">
        <v>129</v>
      </c>
      <c r="C115" s="75">
        <f t="shared" ref="C115:E115" si="71">SUM(C116:C117)</f>
        <v>0</v>
      </c>
      <c r="D115" s="75">
        <f t="shared" si="71"/>
        <v>0</v>
      </c>
      <c r="E115" s="75">
        <f t="shared" si="71"/>
        <v>0</v>
      </c>
      <c r="F115" s="75">
        <f>SUM(F116:F117)</f>
        <v>0</v>
      </c>
      <c r="G115" s="32"/>
      <c r="H115" s="75">
        <f t="shared" si="57"/>
        <v>0</v>
      </c>
    </row>
    <row r="116" spans="1:8" x14ac:dyDescent="0.3">
      <c r="A116" s="470"/>
      <c r="B116" s="76" t="s">
        <v>130</v>
      </c>
      <c r="C116" s="183"/>
      <c r="D116" s="183"/>
      <c r="E116" s="183"/>
      <c r="F116" s="183"/>
      <c r="G116" s="32"/>
      <c r="H116" s="77">
        <f t="shared" si="57"/>
        <v>0</v>
      </c>
    </row>
    <row r="117" spans="1:8" x14ac:dyDescent="0.3">
      <c r="A117" s="470"/>
      <c r="B117" s="76" t="s">
        <v>131</v>
      </c>
      <c r="C117" s="183"/>
      <c r="D117" s="183"/>
      <c r="E117" s="183"/>
      <c r="F117" s="183"/>
      <c r="G117" s="32"/>
      <c r="H117" s="77">
        <f t="shared" si="57"/>
        <v>0</v>
      </c>
    </row>
    <row r="118" spans="1:8" x14ac:dyDescent="0.3">
      <c r="A118" s="470"/>
      <c r="B118" s="75" t="s">
        <v>132</v>
      </c>
      <c r="C118" s="75">
        <f t="shared" ref="C118:E118" si="72">SUM(C119:C120)</f>
        <v>0</v>
      </c>
      <c r="D118" s="75">
        <f t="shared" si="72"/>
        <v>0</v>
      </c>
      <c r="E118" s="75">
        <f t="shared" si="72"/>
        <v>0</v>
      </c>
      <c r="F118" s="75">
        <f>SUM(F119:F120)</f>
        <v>0</v>
      </c>
      <c r="G118" s="32"/>
      <c r="H118" s="75">
        <f t="shared" si="57"/>
        <v>0</v>
      </c>
    </row>
    <row r="119" spans="1:8" x14ac:dyDescent="0.3">
      <c r="A119" s="470"/>
      <c r="B119" s="76" t="s">
        <v>130</v>
      </c>
      <c r="C119" s="183"/>
      <c r="D119" s="183"/>
      <c r="E119" s="183"/>
      <c r="F119" s="183"/>
      <c r="G119" s="32"/>
      <c r="H119" s="77">
        <f t="shared" si="57"/>
        <v>0</v>
      </c>
    </row>
    <row r="120" spans="1:8" x14ac:dyDescent="0.3">
      <c r="A120" s="471"/>
      <c r="B120" s="76" t="s">
        <v>131</v>
      </c>
      <c r="C120" s="183"/>
      <c r="D120" s="183"/>
      <c r="E120" s="183"/>
      <c r="F120" s="183"/>
      <c r="G120" s="32"/>
      <c r="H120" s="77">
        <f t="shared" si="57"/>
        <v>0</v>
      </c>
    </row>
    <row r="121" spans="1:8" x14ac:dyDescent="0.3">
      <c r="A121" s="470" t="s">
        <v>316</v>
      </c>
      <c r="B121" s="78" t="s">
        <v>129</v>
      </c>
      <c r="C121" s="78">
        <f>SUM(C91,C97,C103,C109,C115,)</f>
        <v>0</v>
      </c>
      <c r="D121" s="78">
        <f t="shared" ref="D121:H121" si="73">SUM(D91,D97,D103,D109,D115,)</f>
        <v>0</v>
      </c>
      <c r="E121" s="78">
        <f t="shared" si="73"/>
        <v>0</v>
      </c>
      <c r="F121" s="78">
        <f t="shared" si="73"/>
        <v>0</v>
      </c>
      <c r="G121" s="78">
        <f t="shared" si="73"/>
        <v>0</v>
      </c>
      <c r="H121" s="78">
        <f t="shared" si="73"/>
        <v>0</v>
      </c>
    </row>
    <row r="122" spans="1:8" x14ac:dyDescent="0.3">
      <c r="A122" s="470"/>
      <c r="B122" s="76" t="s">
        <v>130</v>
      </c>
      <c r="C122" s="77">
        <f t="shared" ref="C122:H122" si="74">SUM(C92,C98,C104,C110,C116,)</f>
        <v>0</v>
      </c>
      <c r="D122" s="77">
        <f t="shared" si="74"/>
        <v>0</v>
      </c>
      <c r="E122" s="77">
        <f t="shared" si="74"/>
        <v>0</v>
      </c>
      <c r="F122" s="77">
        <f t="shared" si="74"/>
        <v>0</v>
      </c>
      <c r="G122" s="77">
        <f t="shared" si="74"/>
        <v>0</v>
      </c>
      <c r="H122" s="77">
        <f t="shared" si="74"/>
        <v>0</v>
      </c>
    </row>
    <row r="123" spans="1:8" x14ac:dyDescent="0.3">
      <c r="A123" s="470"/>
      <c r="B123" s="76" t="s">
        <v>131</v>
      </c>
      <c r="C123" s="77">
        <f>SUM(C93,C99,C105,C111,C117,)</f>
        <v>0</v>
      </c>
      <c r="D123" s="77">
        <f t="shared" ref="D123:H123" si="75">SUM(D93,D99,D105,D111,D117,)</f>
        <v>0</v>
      </c>
      <c r="E123" s="77">
        <f t="shared" si="75"/>
        <v>0</v>
      </c>
      <c r="F123" s="77">
        <f t="shared" si="75"/>
        <v>0</v>
      </c>
      <c r="G123" s="77">
        <f t="shared" si="75"/>
        <v>0</v>
      </c>
      <c r="H123" s="77">
        <f t="shared" si="75"/>
        <v>0</v>
      </c>
    </row>
    <row r="124" spans="1:8" x14ac:dyDescent="0.3">
      <c r="A124" s="470"/>
      <c r="B124" s="78" t="s">
        <v>132</v>
      </c>
      <c r="C124" s="78">
        <f t="shared" ref="C124:H124" si="76">SUM(C94,C100,C106,C112,C118,)</f>
        <v>0</v>
      </c>
      <c r="D124" s="78">
        <f t="shared" si="76"/>
        <v>0</v>
      </c>
      <c r="E124" s="78">
        <f t="shared" si="76"/>
        <v>0</v>
      </c>
      <c r="F124" s="78">
        <f t="shared" si="76"/>
        <v>0</v>
      </c>
      <c r="G124" s="78">
        <f t="shared" si="76"/>
        <v>0</v>
      </c>
      <c r="H124" s="78">
        <f t="shared" si="76"/>
        <v>0</v>
      </c>
    </row>
    <row r="125" spans="1:8" x14ac:dyDescent="0.3">
      <c r="A125" s="470"/>
      <c r="B125" s="76" t="s">
        <v>130</v>
      </c>
      <c r="C125" s="77">
        <f t="shared" ref="C125:H125" si="77">SUM(C95,C101,C107,C113,C119,)</f>
        <v>0</v>
      </c>
      <c r="D125" s="77">
        <f t="shared" si="77"/>
        <v>0</v>
      </c>
      <c r="E125" s="77">
        <f t="shared" si="77"/>
        <v>0</v>
      </c>
      <c r="F125" s="77">
        <f t="shared" si="77"/>
        <v>0</v>
      </c>
      <c r="G125" s="77">
        <f t="shared" si="77"/>
        <v>0</v>
      </c>
      <c r="H125" s="77">
        <f t="shared" si="77"/>
        <v>0</v>
      </c>
    </row>
    <row r="126" spans="1:8" x14ac:dyDescent="0.3">
      <c r="A126" s="471"/>
      <c r="B126" s="76" t="s">
        <v>131</v>
      </c>
      <c r="C126" s="77">
        <f>SUM(C96,C102,C108,C114,C120,)</f>
        <v>0</v>
      </c>
      <c r="D126" s="77">
        <f t="shared" ref="D126:H126" si="78">SUM(D96,D102,D108,D114,D120,)</f>
        <v>0</v>
      </c>
      <c r="E126" s="77">
        <f t="shared" si="78"/>
        <v>0</v>
      </c>
      <c r="F126" s="77">
        <f t="shared" si="78"/>
        <v>0</v>
      </c>
      <c r="G126" s="77">
        <f t="shared" si="78"/>
        <v>0</v>
      </c>
      <c r="H126" s="77">
        <f t="shared" si="78"/>
        <v>0</v>
      </c>
    </row>
    <row r="128" spans="1:8" ht="18" x14ac:dyDescent="0.35">
      <c r="B128" s="472" t="str">
        <f>$E$5</f>
        <v>Réalité 2022</v>
      </c>
      <c r="C128" s="473"/>
      <c r="D128" s="473"/>
      <c r="E128" s="473"/>
      <c r="F128" s="473"/>
      <c r="G128" s="473"/>
      <c r="H128" s="473"/>
    </row>
    <row r="129" spans="1:8" ht="40.5" x14ac:dyDescent="0.3">
      <c r="B129" s="72"/>
      <c r="C129" s="73" t="s">
        <v>133</v>
      </c>
      <c r="D129" s="74" t="s">
        <v>134</v>
      </c>
      <c r="E129" s="73" t="s">
        <v>404</v>
      </c>
      <c r="F129" s="73" t="s">
        <v>135</v>
      </c>
      <c r="G129" s="74" t="s">
        <v>136</v>
      </c>
      <c r="H129" s="74" t="s">
        <v>316</v>
      </c>
    </row>
    <row r="130" spans="1:8" x14ac:dyDescent="0.3">
      <c r="A130" s="474" t="s">
        <v>327</v>
      </c>
      <c r="B130" s="75" t="s">
        <v>129</v>
      </c>
      <c r="C130" s="32"/>
      <c r="D130" s="75">
        <f>SUM(D131:D132)</f>
        <v>0</v>
      </c>
      <c r="E130" s="75">
        <f t="shared" ref="E130:G130" si="79">SUM(E131:E132)</f>
        <v>0</v>
      </c>
      <c r="F130" s="75">
        <f t="shared" si="79"/>
        <v>0</v>
      </c>
      <c r="G130" s="75">
        <f t="shared" si="79"/>
        <v>0</v>
      </c>
      <c r="H130" s="75">
        <f t="shared" ref="H130:H159" si="80">SUM(C130:G130)</f>
        <v>0</v>
      </c>
    </row>
    <row r="131" spans="1:8" x14ac:dyDescent="0.3">
      <c r="A131" s="470"/>
      <c r="B131" s="76" t="s">
        <v>130</v>
      </c>
      <c r="C131" s="32"/>
      <c r="D131" s="183"/>
      <c r="E131" s="183"/>
      <c r="F131" s="183"/>
      <c r="G131" s="183"/>
      <c r="H131" s="77">
        <f t="shared" si="80"/>
        <v>0</v>
      </c>
    </row>
    <row r="132" spans="1:8" x14ac:dyDescent="0.3">
      <c r="A132" s="470"/>
      <c r="B132" s="76" t="s">
        <v>131</v>
      </c>
      <c r="C132" s="32"/>
      <c r="D132" s="183"/>
      <c r="E132" s="183"/>
      <c r="F132" s="183"/>
      <c r="G132" s="183"/>
      <c r="H132" s="77">
        <f t="shared" si="80"/>
        <v>0</v>
      </c>
    </row>
    <row r="133" spans="1:8" x14ac:dyDescent="0.3">
      <c r="A133" s="470"/>
      <c r="B133" s="75" t="s">
        <v>132</v>
      </c>
      <c r="C133" s="32"/>
      <c r="D133" s="75">
        <f>SUM(D134:D135)</f>
        <v>0</v>
      </c>
      <c r="E133" s="75">
        <f t="shared" ref="E133:G133" si="81">SUM(E134:E135)</f>
        <v>0</v>
      </c>
      <c r="F133" s="75">
        <f t="shared" si="81"/>
        <v>0</v>
      </c>
      <c r="G133" s="75">
        <f t="shared" si="81"/>
        <v>0</v>
      </c>
      <c r="H133" s="75">
        <f t="shared" si="80"/>
        <v>0</v>
      </c>
    </row>
    <row r="134" spans="1:8" x14ac:dyDescent="0.3">
      <c r="A134" s="470"/>
      <c r="B134" s="76" t="s">
        <v>130</v>
      </c>
      <c r="C134" s="32"/>
      <c r="D134" s="183"/>
      <c r="E134" s="183"/>
      <c r="F134" s="183"/>
      <c r="G134" s="183"/>
      <c r="H134" s="77">
        <f t="shared" si="80"/>
        <v>0</v>
      </c>
    </row>
    <row r="135" spans="1:8" x14ac:dyDescent="0.3">
      <c r="A135" s="470"/>
      <c r="B135" s="76" t="s">
        <v>131</v>
      </c>
      <c r="C135" s="32"/>
      <c r="D135" s="183"/>
      <c r="E135" s="183"/>
      <c r="F135" s="183"/>
      <c r="G135" s="183"/>
      <c r="H135" s="77">
        <f t="shared" si="80"/>
        <v>0</v>
      </c>
    </row>
    <row r="136" spans="1:8" x14ac:dyDescent="0.3">
      <c r="A136" s="470" t="s">
        <v>328</v>
      </c>
      <c r="B136" s="75" t="s">
        <v>129</v>
      </c>
      <c r="C136" s="75">
        <f t="shared" ref="C136" si="82">SUM(C137:C138)</f>
        <v>0</v>
      </c>
      <c r="D136" s="32"/>
      <c r="E136" s="75">
        <f t="shared" ref="E136:G136" si="83">SUM(E137:E138)</f>
        <v>0</v>
      </c>
      <c r="F136" s="75">
        <f t="shared" si="83"/>
        <v>0</v>
      </c>
      <c r="G136" s="75">
        <f t="shared" si="83"/>
        <v>0</v>
      </c>
      <c r="H136" s="75">
        <f t="shared" si="80"/>
        <v>0</v>
      </c>
    </row>
    <row r="137" spans="1:8" x14ac:dyDescent="0.3">
      <c r="A137" s="470"/>
      <c r="B137" s="76" t="s">
        <v>130</v>
      </c>
      <c r="C137" s="183"/>
      <c r="D137" s="32"/>
      <c r="E137" s="183"/>
      <c r="F137" s="183"/>
      <c r="G137" s="183"/>
      <c r="H137" s="77">
        <f t="shared" si="80"/>
        <v>0</v>
      </c>
    </row>
    <row r="138" spans="1:8" x14ac:dyDescent="0.3">
      <c r="A138" s="470"/>
      <c r="B138" s="76" t="s">
        <v>131</v>
      </c>
      <c r="C138" s="183"/>
      <c r="D138" s="32"/>
      <c r="E138" s="183"/>
      <c r="F138" s="183"/>
      <c r="G138" s="183"/>
      <c r="H138" s="77">
        <f t="shared" si="80"/>
        <v>0</v>
      </c>
    </row>
    <row r="139" spans="1:8" x14ac:dyDescent="0.3">
      <c r="A139" s="470"/>
      <c r="B139" s="75" t="s">
        <v>132</v>
      </c>
      <c r="C139" s="75">
        <f t="shared" ref="C139" si="84">SUM(C140:C141)</f>
        <v>0</v>
      </c>
      <c r="D139" s="32"/>
      <c r="E139" s="75">
        <f t="shared" ref="E139:G139" si="85">SUM(E140:E141)</f>
        <v>0</v>
      </c>
      <c r="F139" s="75">
        <f t="shared" si="85"/>
        <v>0</v>
      </c>
      <c r="G139" s="75">
        <f t="shared" si="85"/>
        <v>0</v>
      </c>
      <c r="H139" s="75">
        <f t="shared" si="80"/>
        <v>0</v>
      </c>
    </row>
    <row r="140" spans="1:8" x14ac:dyDescent="0.3">
      <c r="A140" s="470"/>
      <c r="B140" s="76" t="s">
        <v>130</v>
      </c>
      <c r="C140" s="183"/>
      <c r="D140" s="32"/>
      <c r="E140" s="183"/>
      <c r="F140" s="183"/>
      <c r="G140" s="183"/>
      <c r="H140" s="77">
        <f t="shared" si="80"/>
        <v>0</v>
      </c>
    </row>
    <row r="141" spans="1:8" x14ac:dyDescent="0.3">
      <c r="A141" s="470"/>
      <c r="B141" s="76" t="s">
        <v>131</v>
      </c>
      <c r="C141" s="183"/>
      <c r="D141" s="32"/>
      <c r="E141" s="183"/>
      <c r="F141" s="183"/>
      <c r="G141" s="183"/>
      <c r="H141" s="77">
        <f t="shared" si="80"/>
        <v>0</v>
      </c>
    </row>
    <row r="142" spans="1:8" x14ac:dyDescent="0.3">
      <c r="A142" s="470" t="s">
        <v>402</v>
      </c>
      <c r="B142" s="75" t="s">
        <v>129</v>
      </c>
      <c r="C142" s="75">
        <f t="shared" ref="C142:D142" si="86">SUM(C143:C144)</f>
        <v>0</v>
      </c>
      <c r="D142" s="75">
        <f t="shared" si="86"/>
        <v>0</v>
      </c>
      <c r="E142" s="32"/>
      <c r="F142" s="75">
        <f t="shared" ref="F142:G142" si="87">SUM(F143:F144)</f>
        <v>0</v>
      </c>
      <c r="G142" s="75">
        <f t="shared" si="87"/>
        <v>0</v>
      </c>
      <c r="H142" s="75">
        <f t="shared" si="80"/>
        <v>0</v>
      </c>
    </row>
    <row r="143" spans="1:8" x14ac:dyDescent="0.3">
      <c r="A143" s="470"/>
      <c r="B143" s="76" t="s">
        <v>130</v>
      </c>
      <c r="C143" s="183"/>
      <c r="D143" s="183"/>
      <c r="E143" s="32"/>
      <c r="F143" s="183"/>
      <c r="G143" s="183"/>
      <c r="H143" s="77">
        <f t="shared" si="80"/>
        <v>0</v>
      </c>
    </row>
    <row r="144" spans="1:8" x14ac:dyDescent="0.3">
      <c r="A144" s="470"/>
      <c r="B144" s="76" t="s">
        <v>131</v>
      </c>
      <c r="C144" s="183"/>
      <c r="D144" s="183"/>
      <c r="E144" s="32"/>
      <c r="F144" s="183"/>
      <c r="G144" s="183"/>
      <c r="H144" s="77">
        <f t="shared" si="80"/>
        <v>0</v>
      </c>
    </row>
    <row r="145" spans="1:8" x14ac:dyDescent="0.3">
      <c r="A145" s="470"/>
      <c r="B145" s="75" t="s">
        <v>132</v>
      </c>
      <c r="C145" s="75">
        <f t="shared" ref="C145:D145" si="88">SUM(C146:C147)</f>
        <v>0</v>
      </c>
      <c r="D145" s="75">
        <f t="shared" si="88"/>
        <v>0</v>
      </c>
      <c r="E145" s="32"/>
      <c r="F145" s="75">
        <f t="shared" ref="F145:G145" si="89">SUM(F146:F147)</f>
        <v>0</v>
      </c>
      <c r="G145" s="75">
        <f t="shared" si="89"/>
        <v>0</v>
      </c>
      <c r="H145" s="75">
        <f t="shared" si="80"/>
        <v>0</v>
      </c>
    </row>
    <row r="146" spans="1:8" x14ac:dyDescent="0.3">
      <c r="A146" s="470"/>
      <c r="B146" s="76" t="s">
        <v>130</v>
      </c>
      <c r="C146" s="183"/>
      <c r="D146" s="183"/>
      <c r="E146" s="32"/>
      <c r="F146" s="183"/>
      <c r="G146" s="183"/>
      <c r="H146" s="77">
        <f t="shared" si="80"/>
        <v>0</v>
      </c>
    </row>
    <row r="147" spans="1:8" x14ac:dyDescent="0.3">
      <c r="A147" s="470"/>
      <c r="B147" s="76" t="s">
        <v>131</v>
      </c>
      <c r="C147" s="183"/>
      <c r="D147" s="183"/>
      <c r="E147" s="32"/>
      <c r="F147" s="183"/>
      <c r="G147" s="183"/>
      <c r="H147" s="77">
        <f t="shared" si="80"/>
        <v>0</v>
      </c>
    </row>
    <row r="148" spans="1:8" x14ac:dyDescent="0.3">
      <c r="A148" s="470" t="s">
        <v>329</v>
      </c>
      <c r="B148" s="75" t="s">
        <v>129</v>
      </c>
      <c r="C148" s="75">
        <f t="shared" ref="C148:E148" si="90">SUM(C149:C150)</f>
        <v>0</v>
      </c>
      <c r="D148" s="75">
        <f t="shared" si="90"/>
        <v>0</v>
      </c>
      <c r="E148" s="75">
        <f t="shared" si="90"/>
        <v>0</v>
      </c>
      <c r="F148" s="32"/>
      <c r="G148" s="75">
        <f t="shared" ref="G148" si="91">SUM(G149:G150)</f>
        <v>0</v>
      </c>
      <c r="H148" s="75">
        <f t="shared" si="80"/>
        <v>0</v>
      </c>
    </row>
    <row r="149" spans="1:8" x14ac:dyDescent="0.3">
      <c r="A149" s="470"/>
      <c r="B149" s="76" t="s">
        <v>130</v>
      </c>
      <c r="C149" s="183"/>
      <c r="D149" s="183"/>
      <c r="E149" s="183"/>
      <c r="F149" s="32"/>
      <c r="G149" s="183"/>
      <c r="H149" s="77">
        <f t="shared" si="80"/>
        <v>0</v>
      </c>
    </row>
    <row r="150" spans="1:8" x14ac:dyDescent="0.3">
      <c r="A150" s="470"/>
      <c r="B150" s="76" t="s">
        <v>131</v>
      </c>
      <c r="C150" s="183"/>
      <c r="D150" s="183"/>
      <c r="E150" s="183"/>
      <c r="F150" s="32"/>
      <c r="G150" s="183"/>
      <c r="H150" s="77">
        <f t="shared" si="80"/>
        <v>0</v>
      </c>
    </row>
    <row r="151" spans="1:8" x14ac:dyDescent="0.3">
      <c r="A151" s="470"/>
      <c r="B151" s="75" t="s">
        <v>132</v>
      </c>
      <c r="C151" s="75">
        <f t="shared" ref="C151:E151" si="92">SUM(C152:C153)</f>
        <v>0</v>
      </c>
      <c r="D151" s="75">
        <f t="shared" si="92"/>
        <v>0</v>
      </c>
      <c r="E151" s="75">
        <f t="shared" si="92"/>
        <v>0</v>
      </c>
      <c r="F151" s="32"/>
      <c r="G151" s="75">
        <f t="shared" ref="G151" si="93">SUM(G152:G153)</f>
        <v>0</v>
      </c>
      <c r="H151" s="75">
        <f t="shared" si="80"/>
        <v>0</v>
      </c>
    </row>
    <row r="152" spans="1:8" x14ac:dyDescent="0.3">
      <c r="A152" s="470"/>
      <c r="B152" s="76" t="s">
        <v>130</v>
      </c>
      <c r="C152" s="183"/>
      <c r="D152" s="183"/>
      <c r="E152" s="183"/>
      <c r="F152" s="32"/>
      <c r="G152" s="183"/>
      <c r="H152" s="77">
        <f t="shared" si="80"/>
        <v>0</v>
      </c>
    </row>
    <row r="153" spans="1:8" x14ac:dyDescent="0.3">
      <c r="A153" s="470"/>
      <c r="B153" s="76" t="s">
        <v>131</v>
      </c>
      <c r="C153" s="183"/>
      <c r="D153" s="183"/>
      <c r="E153" s="183"/>
      <c r="F153" s="32"/>
      <c r="G153" s="183"/>
      <c r="H153" s="77">
        <f t="shared" si="80"/>
        <v>0</v>
      </c>
    </row>
    <row r="154" spans="1:8" x14ac:dyDescent="0.3">
      <c r="A154" s="470" t="s">
        <v>330</v>
      </c>
      <c r="B154" s="75" t="s">
        <v>129</v>
      </c>
      <c r="C154" s="75">
        <f t="shared" ref="C154:E154" si="94">SUM(C155:C156)</f>
        <v>0</v>
      </c>
      <c r="D154" s="75">
        <f t="shared" si="94"/>
        <v>0</v>
      </c>
      <c r="E154" s="75">
        <f t="shared" si="94"/>
        <v>0</v>
      </c>
      <c r="F154" s="75">
        <f>SUM(F155:F156)</f>
        <v>0</v>
      </c>
      <c r="G154" s="32"/>
      <c r="H154" s="75">
        <f t="shared" si="80"/>
        <v>0</v>
      </c>
    </row>
    <row r="155" spans="1:8" x14ac:dyDescent="0.3">
      <c r="A155" s="470"/>
      <c r="B155" s="76" t="s">
        <v>130</v>
      </c>
      <c r="C155" s="183"/>
      <c r="D155" s="183"/>
      <c r="E155" s="183"/>
      <c r="F155" s="183"/>
      <c r="G155" s="32"/>
      <c r="H155" s="77">
        <f t="shared" si="80"/>
        <v>0</v>
      </c>
    </row>
    <row r="156" spans="1:8" x14ac:dyDescent="0.3">
      <c r="A156" s="470"/>
      <c r="B156" s="76" t="s">
        <v>131</v>
      </c>
      <c r="C156" s="183"/>
      <c r="D156" s="183"/>
      <c r="E156" s="183"/>
      <c r="F156" s="183"/>
      <c r="G156" s="32"/>
      <c r="H156" s="77">
        <f t="shared" si="80"/>
        <v>0</v>
      </c>
    </row>
    <row r="157" spans="1:8" x14ac:dyDescent="0.3">
      <c r="A157" s="470"/>
      <c r="B157" s="75" t="s">
        <v>132</v>
      </c>
      <c r="C157" s="75">
        <f t="shared" ref="C157:E157" si="95">SUM(C158:C159)</f>
        <v>0</v>
      </c>
      <c r="D157" s="75">
        <f t="shared" si="95"/>
        <v>0</v>
      </c>
      <c r="E157" s="75">
        <f t="shared" si="95"/>
        <v>0</v>
      </c>
      <c r="F157" s="75">
        <f>SUM(F158:F159)</f>
        <v>0</v>
      </c>
      <c r="G157" s="32"/>
      <c r="H157" s="75">
        <f t="shared" si="80"/>
        <v>0</v>
      </c>
    </row>
    <row r="158" spans="1:8" x14ac:dyDescent="0.3">
      <c r="A158" s="470"/>
      <c r="B158" s="76" t="s">
        <v>130</v>
      </c>
      <c r="C158" s="183"/>
      <c r="D158" s="183"/>
      <c r="E158" s="183"/>
      <c r="F158" s="183"/>
      <c r="G158" s="32"/>
      <c r="H158" s="77">
        <f t="shared" si="80"/>
        <v>0</v>
      </c>
    </row>
    <row r="159" spans="1:8" x14ac:dyDescent="0.3">
      <c r="A159" s="471"/>
      <c r="B159" s="76" t="s">
        <v>131</v>
      </c>
      <c r="C159" s="183"/>
      <c r="D159" s="183"/>
      <c r="E159" s="183"/>
      <c r="F159" s="183"/>
      <c r="G159" s="32"/>
      <c r="H159" s="77">
        <f t="shared" si="80"/>
        <v>0</v>
      </c>
    </row>
    <row r="160" spans="1:8" x14ac:dyDescent="0.3">
      <c r="A160" s="470" t="s">
        <v>316</v>
      </c>
      <c r="B160" s="78" t="s">
        <v>129</v>
      </c>
      <c r="C160" s="78">
        <f>SUM(C130,C136,C142,C148,C154,)</f>
        <v>0</v>
      </c>
      <c r="D160" s="78">
        <f t="shared" ref="D160:H160" si="96">SUM(D130,D136,D142,D148,D154,)</f>
        <v>0</v>
      </c>
      <c r="E160" s="78">
        <f t="shared" si="96"/>
        <v>0</v>
      </c>
      <c r="F160" s="78">
        <f t="shared" si="96"/>
        <v>0</v>
      </c>
      <c r="G160" s="78">
        <f t="shared" si="96"/>
        <v>0</v>
      </c>
      <c r="H160" s="78">
        <f t="shared" si="96"/>
        <v>0</v>
      </c>
    </row>
    <row r="161" spans="1:8" x14ac:dyDescent="0.3">
      <c r="A161" s="470"/>
      <c r="B161" s="76" t="s">
        <v>130</v>
      </c>
      <c r="C161" s="77">
        <f t="shared" ref="C161:H161" si="97">SUM(C131,C137,C143,C149,C155,)</f>
        <v>0</v>
      </c>
      <c r="D161" s="77">
        <f t="shared" si="97"/>
        <v>0</v>
      </c>
      <c r="E161" s="77">
        <f t="shared" si="97"/>
        <v>0</v>
      </c>
      <c r="F161" s="77">
        <f t="shared" si="97"/>
        <v>0</v>
      </c>
      <c r="G161" s="77">
        <f t="shared" si="97"/>
        <v>0</v>
      </c>
      <c r="H161" s="77">
        <f t="shared" si="97"/>
        <v>0</v>
      </c>
    </row>
    <row r="162" spans="1:8" x14ac:dyDescent="0.3">
      <c r="A162" s="470"/>
      <c r="B162" s="76" t="s">
        <v>131</v>
      </c>
      <c r="C162" s="77">
        <f>SUM(C132,C138,C144,C150,C156,)</f>
        <v>0</v>
      </c>
      <c r="D162" s="77">
        <f t="shared" ref="D162:H162" si="98">SUM(D132,D138,D144,D150,D156,)</f>
        <v>0</v>
      </c>
      <c r="E162" s="77">
        <f t="shared" si="98"/>
        <v>0</v>
      </c>
      <c r="F162" s="77">
        <f t="shared" si="98"/>
        <v>0</v>
      </c>
      <c r="G162" s="77">
        <f t="shared" si="98"/>
        <v>0</v>
      </c>
      <c r="H162" s="77">
        <f t="shared" si="98"/>
        <v>0</v>
      </c>
    </row>
    <row r="163" spans="1:8" x14ac:dyDescent="0.3">
      <c r="A163" s="470"/>
      <c r="B163" s="78" t="s">
        <v>132</v>
      </c>
      <c r="C163" s="78">
        <f t="shared" ref="C163:H163" si="99">SUM(C133,C139,C145,C151,C157,)</f>
        <v>0</v>
      </c>
      <c r="D163" s="78">
        <f t="shared" si="99"/>
        <v>0</v>
      </c>
      <c r="E163" s="78">
        <f t="shared" si="99"/>
        <v>0</v>
      </c>
      <c r="F163" s="78">
        <f t="shared" si="99"/>
        <v>0</v>
      </c>
      <c r="G163" s="78">
        <f t="shared" si="99"/>
        <v>0</v>
      </c>
      <c r="H163" s="78">
        <f t="shared" si="99"/>
        <v>0</v>
      </c>
    </row>
    <row r="164" spans="1:8" x14ac:dyDescent="0.3">
      <c r="A164" s="470"/>
      <c r="B164" s="76" t="s">
        <v>130</v>
      </c>
      <c r="C164" s="77">
        <f t="shared" ref="C164:H164" si="100">SUM(C134,C140,C146,C152,C158,)</f>
        <v>0</v>
      </c>
      <c r="D164" s="77">
        <f t="shared" si="100"/>
        <v>0</v>
      </c>
      <c r="E164" s="77">
        <f t="shared" si="100"/>
        <v>0</v>
      </c>
      <c r="F164" s="77">
        <f t="shared" si="100"/>
        <v>0</v>
      </c>
      <c r="G164" s="77">
        <f t="shared" si="100"/>
        <v>0</v>
      </c>
      <c r="H164" s="77">
        <f t="shared" si="100"/>
        <v>0</v>
      </c>
    </row>
    <row r="165" spans="1:8" x14ac:dyDescent="0.3">
      <c r="A165" s="471"/>
      <c r="B165" s="76" t="s">
        <v>131</v>
      </c>
      <c r="C165" s="77">
        <f>SUM(C135,C141,C147,C153,C159,)</f>
        <v>0</v>
      </c>
      <c r="D165" s="77">
        <f t="shared" ref="D165:H165" si="101">SUM(D135,D141,D147,D153,D159,)</f>
        <v>0</v>
      </c>
      <c r="E165" s="77">
        <f t="shared" si="101"/>
        <v>0</v>
      </c>
      <c r="F165" s="77">
        <f t="shared" si="101"/>
        <v>0</v>
      </c>
      <c r="G165" s="77">
        <f t="shared" si="101"/>
        <v>0</v>
      </c>
      <c r="H165" s="77">
        <f t="shared" si="101"/>
        <v>0</v>
      </c>
    </row>
    <row r="167" spans="1:8" ht="18" x14ac:dyDescent="0.35">
      <c r="B167" s="472" t="str">
        <f>$F$5</f>
        <v>Meilleure estimation 2023</v>
      </c>
      <c r="C167" s="473"/>
      <c r="D167" s="473"/>
      <c r="E167" s="473"/>
      <c r="F167" s="473"/>
      <c r="G167" s="473"/>
      <c r="H167" s="473"/>
    </row>
    <row r="168" spans="1:8" ht="40.5" x14ac:dyDescent="0.3">
      <c r="B168" s="72"/>
      <c r="C168" s="73" t="s">
        <v>133</v>
      </c>
      <c r="D168" s="74" t="s">
        <v>134</v>
      </c>
      <c r="E168" s="73" t="s">
        <v>404</v>
      </c>
      <c r="F168" s="73" t="s">
        <v>135</v>
      </c>
      <c r="G168" s="74" t="s">
        <v>136</v>
      </c>
      <c r="H168" s="74" t="s">
        <v>316</v>
      </c>
    </row>
    <row r="169" spans="1:8" x14ac:dyDescent="0.3">
      <c r="A169" s="474" t="s">
        <v>327</v>
      </c>
      <c r="B169" s="75" t="s">
        <v>129</v>
      </c>
      <c r="C169" s="32"/>
      <c r="D169" s="75">
        <f>SUM(D170:D171)</f>
        <v>0</v>
      </c>
      <c r="E169" s="75">
        <f t="shared" ref="E169:G169" si="102">SUM(E170:E171)</f>
        <v>0</v>
      </c>
      <c r="F169" s="75">
        <f t="shared" si="102"/>
        <v>0</v>
      </c>
      <c r="G169" s="75">
        <f t="shared" si="102"/>
        <v>0</v>
      </c>
      <c r="H169" s="75">
        <f t="shared" ref="H169:H198" si="103">SUM(C169:G169)</f>
        <v>0</v>
      </c>
    </row>
    <row r="170" spans="1:8" x14ac:dyDescent="0.3">
      <c r="A170" s="470"/>
      <c r="B170" s="76" t="s">
        <v>130</v>
      </c>
      <c r="C170" s="32"/>
      <c r="D170" s="183"/>
      <c r="E170" s="183"/>
      <c r="F170" s="183"/>
      <c r="G170" s="183"/>
      <c r="H170" s="77">
        <f t="shared" si="103"/>
        <v>0</v>
      </c>
    </row>
    <row r="171" spans="1:8" x14ac:dyDescent="0.3">
      <c r="A171" s="470"/>
      <c r="B171" s="76" t="s">
        <v>131</v>
      </c>
      <c r="C171" s="32"/>
      <c r="D171" s="183"/>
      <c r="E171" s="183"/>
      <c r="F171" s="183"/>
      <c r="G171" s="183"/>
      <c r="H171" s="77">
        <f t="shared" si="103"/>
        <v>0</v>
      </c>
    </row>
    <row r="172" spans="1:8" x14ac:dyDescent="0.3">
      <c r="A172" s="470"/>
      <c r="B172" s="75" t="s">
        <v>132</v>
      </c>
      <c r="C172" s="32"/>
      <c r="D172" s="75">
        <f>SUM(D173:D174)</f>
        <v>0</v>
      </c>
      <c r="E172" s="75">
        <f t="shared" ref="E172:G172" si="104">SUM(E173:E174)</f>
        <v>0</v>
      </c>
      <c r="F172" s="75">
        <f t="shared" si="104"/>
        <v>0</v>
      </c>
      <c r="G172" s="75">
        <f t="shared" si="104"/>
        <v>0</v>
      </c>
      <c r="H172" s="75">
        <f t="shared" si="103"/>
        <v>0</v>
      </c>
    </row>
    <row r="173" spans="1:8" x14ac:dyDescent="0.3">
      <c r="A173" s="470"/>
      <c r="B173" s="76" t="s">
        <v>130</v>
      </c>
      <c r="C173" s="32"/>
      <c r="D173" s="183"/>
      <c r="E173" s="183"/>
      <c r="F173" s="183"/>
      <c r="G173" s="183"/>
      <c r="H173" s="77">
        <f t="shared" si="103"/>
        <v>0</v>
      </c>
    </row>
    <row r="174" spans="1:8" x14ac:dyDescent="0.3">
      <c r="A174" s="470"/>
      <c r="B174" s="76" t="s">
        <v>131</v>
      </c>
      <c r="C174" s="32"/>
      <c r="D174" s="183"/>
      <c r="E174" s="183"/>
      <c r="F174" s="183"/>
      <c r="G174" s="183"/>
      <c r="H174" s="77">
        <f t="shared" si="103"/>
        <v>0</v>
      </c>
    </row>
    <row r="175" spans="1:8" x14ac:dyDescent="0.3">
      <c r="A175" s="470" t="s">
        <v>328</v>
      </c>
      <c r="B175" s="75" t="s">
        <v>129</v>
      </c>
      <c r="C175" s="75">
        <f t="shared" ref="C175" si="105">SUM(C176:C177)</f>
        <v>0</v>
      </c>
      <c r="D175" s="32"/>
      <c r="E175" s="75">
        <f t="shared" ref="E175:G175" si="106">SUM(E176:E177)</f>
        <v>0</v>
      </c>
      <c r="F175" s="75">
        <f t="shared" si="106"/>
        <v>0</v>
      </c>
      <c r="G175" s="75">
        <f t="shared" si="106"/>
        <v>0</v>
      </c>
      <c r="H175" s="75">
        <f t="shared" si="103"/>
        <v>0</v>
      </c>
    </row>
    <row r="176" spans="1:8" x14ac:dyDescent="0.3">
      <c r="A176" s="470"/>
      <c r="B176" s="76" t="s">
        <v>130</v>
      </c>
      <c r="C176" s="183"/>
      <c r="D176" s="32"/>
      <c r="E176" s="183"/>
      <c r="F176" s="183"/>
      <c r="G176" s="183"/>
      <c r="H176" s="77">
        <f t="shared" si="103"/>
        <v>0</v>
      </c>
    </row>
    <row r="177" spans="1:8" x14ac:dyDescent="0.3">
      <c r="A177" s="470"/>
      <c r="B177" s="76" t="s">
        <v>131</v>
      </c>
      <c r="C177" s="183"/>
      <c r="D177" s="32"/>
      <c r="E177" s="183"/>
      <c r="F177" s="183"/>
      <c r="G177" s="183"/>
      <c r="H177" s="77">
        <f t="shared" si="103"/>
        <v>0</v>
      </c>
    </row>
    <row r="178" spans="1:8" x14ac:dyDescent="0.3">
      <c r="A178" s="470"/>
      <c r="B178" s="75" t="s">
        <v>132</v>
      </c>
      <c r="C178" s="75">
        <f t="shared" ref="C178" si="107">SUM(C179:C180)</f>
        <v>0</v>
      </c>
      <c r="D178" s="32"/>
      <c r="E178" s="75">
        <f t="shared" ref="E178:G178" si="108">SUM(E179:E180)</f>
        <v>0</v>
      </c>
      <c r="F178" s="75">
        <f t="shared" si="108"/>
        <v>0</v>
      </c>
      <c r="G178" s="75">
        <f t="shared" si="108"/>
        <v>0</v>
      </c>
      <c r="H178" s="75">
        <f t="shared" si="103"/>
        <v>0</v>
      </c>
    </row>
    <row r="179" spans="1:8" x14ac:dyDescent="0.3">
      <c r="A179" s="470"/>
      <c r="B179" s="76" t="s">
        <v>130</v>
      </c>
      <c r="C179" s="183"/>
      <c r="D179" s="32"/>
      <c r="E179" s="183"/>
      <c r="F179" s="183"/>
      <c r="G179" s="183"/>
      <c r="H179" s="77">
        <f t="shared" si="103"/>
        <v>0</v>
      </c>
    </row>
    <row r="180" spans="1:8" x14ac:dyDescent="0.3">
      <c r="A180" s="470"/>
      <c r="B180" s="76" t="s">
        <v>131</v>
      </c>
      <c r="C180" s="183"/>
      <c r="D180" s="32"/>
      <c r="E180" s="183"/>
      <c r="F180" s="183"/>
      <c r="G180" s="183"/>
      <c r="H180" s="77">
        <f t="shared" si="103"/>
        <v>0</v>
      </c>
    </row>
    <row r="181" spans="1:8" x14ac:dyDescent="0.3">
      <c r="A181" s="470" t="s">
        <v>402</v>
      </c>
      <c r="B181" s="75" t="s">
        <v>129</v>
      </c>
      <c r="C181" s="75">
        <f t="shared" ref="C181:D181" si="109">SUM(C182:C183)</f>
        <v>0</v>
      </c>
      <c r="D181" s="75">
        <f t="shared" si="109"/>
        <v>0</v>
      </c>
      <c r="E181" s="32"/>
      <c r="F181" s="75">
        <f t="shared" ref="F181:G181" si="110">SUM(F182:F183)</f>
        <v>0</v>
      </c>
      <c r="G181" s="75">
        <f t="shared" si="110"/>
        <v>0</v>
      </c>
      <c r="H181" s="75">
        <f t="shared" si="103"/>
        <v>0</v>
      </c>
    </row>
    <row r="182" spans="1:8" x14ac:dyDescent="0.3">
      <c r="A182" s="470"/>
      <c r="B182" s="76" t="s">
        <v>130</v>
      </c>
      <c r="C182" s="183"/>
      <c r="D182" s="183"/>
      <c r="E182" s="32"/>
      <c r="F182" s="183"/>
      <c r="G182" s="183"/>
      <c r="H182" s="77">
        <f t="shared" si="103"/>
        <v>0</v>
      </c>
    </row>
    <row r="183" spans="1:8" x14ac:dyDescent="0.3">
      <c r="A183" s="470"/>
      <c r="B183" s="76" t="s">
        <v>131</v>
      </c>
      <c r="C183" s="183"/>
      <c r="D183" s="183"/>
      <c r="E183" s="32"/>
      <c r="F183" s="183"/>
      <c r="G183" s="183"/>
      <c r="H183" s="77">
        <f t="shared" si="103"/>
        <v>0</v>
      </c>
    </row>
    <row r="184" spans="1:8" x14ac:dyDescent="0.3">
      <c r="A184" s="470"/>
      <c r="B184" s="75" t="s">
        <v>132</v>
      </c>
      <c r="C184" s="75">
        <f t="shared" ref="C184:D184" si="111">SUM(C185:C186)</f>
        <v>0</v>
      </c>
      <c r="D184" s="75">
        <f t="shared" si="111"/>
        <v>0</v>
      </c>
      <c r="E184" s="32"/>
      <c r="F184" s="75">
        <f t="shared" ref="F184:G184" si="112">SUM(F185:F186)</f>
        <v>0</v>
      </c>
      <c r="G184" s="75">
        <f t="shared" si="112"/>
        <v>0</v>
      </c>
      <c r="H184" s="75">
        <f t="shared" si="103"/>
        <v>0</v>
      </c>
    </row>
    <row r="185" spans="1:8" x14ac:dyDescent="0.3">
      <c r="A185" s="470"/>
      <c r="B185" s="76" t="s">
        <v>130</v>
      </c>
      <c r="C185" s="183"/>
      <c r="D185" s="183"/>
      <c r="E185" s="32"/>
      <c r="F185" s="183"/>
      <c r="G185" s="183"/>
      <c r="H185" s="77">
        <f t="shared" si="103"/>
        <v>0</v>
      </c>
    </row>
    <row r="186" spans="1:8" x14ac:dyDescent="0.3">
      <c r="A186" s="470"/>
      <c r="B186" s="76" t="s">
        <v>131</v>
      </c>
      <c r="C186" s="183"/>
      <c r="D186" s="183"/>
      <c r="E186" s="32"/>
      <c r="F186" s="183"/>
      <c r="G186" s="183"/>
      <c r="H186" s="77">
        <f t="shared" si="103"/>
        <v>0</v>
      </c>
    </row>
    <row r="187" spans="1:8" x14ac:dyDescent="0.3">
      <c r="A187" s="470" t="s">
        <v>329</v>
      </c>
      <c r="B187" s="75" t="s">
        <v>129</v>
      </c>
      <c r="C187" s="75">
        <f t="shared" ref="C187:E187" si="113">SUM(C188:C189)</f>
        <v>0</v>
      </c>
      <c r="D187" s="75">
        <f t="shared" si="113"/>
        <v>0</v>
      </c>
      <c r="E187" s="75">
        <f t="shared" si="113"/>
        <v>0</v>
      </c>
      <c r="F187" s="32"/>
      <c r="G187" s="75">
        <f t="shared" ref="G187" si="114">SUM(G188:G189)</f>
        <v>0</v>
      </c>
      <c r="H187" s="75">
        <f t="shared" si="103"/>
        <v>0</v>
      </c>
    </row>
    <row r="188" spans="1:8" x14ac:dyDescent="0.3">
      <c r="A188" s="470"/>
      <c r="B188" s="76" t="s">
        <v>130</v>
      </c>
      <c r="C188" s="183"/>
      <c r="D188" s="183"/>
      <c r="E188" s="183"/>
      <c r="F188" s="32"/>
      <c r="G188" s="183"/>
      <c r="H188" s="77">
        <f t="shared" si="103"/>
        <v>0</v>
      </c>
    </row>
    <row r="189" spans="1:8" x14ac:dyDescent="0.3">
      <c r="A189" s="470"/>
      <c r="B189" s="76" t="s">
        <v>131</v>
      </c>
      <c r="C189" s="183"/>
      <c r="D189" s="183"/>
      <c r="E189" s="183"/>
      <c r="F189" s="32"/>
      <c r="G189" s="183"/>
      <c r="H189" s="77">
        <f t="shared" si="103"/>
        <v>0</v>
      </c>
    </row>
    <row r="190" spans="1:8" x14ac:dyDescent="0.3">
      <c r="A190" s="470"/>
      <c r="B190" s="75" t="s">
        <v>132</v>
      </c>
      <c r="C190" s="75">
        <f t="shared" ref="C190:E190" si="115">SUM(C191:C192)</f>
        <v>0</v>
      </c>
      <c r="D190" s="75">
        <f t="shared" si="115"/>
        <v>0</v>
      </c>
      <c r="E190" s="75">
        <f t="shared" si="115"/>
        <v>0</v>
      </c>
      <c r="F190" s="32"/>
      <c r="G190" s="75">
        <f t="shared" ref="G190" si="116">SUM(G191:G192)</f>
        <v>0</v>
      </c>
      <c r="H190" s="75">
        <f t="shared" si="103"/>
        <v>0</v>
      </c>
    </row>
    <row r="191" spans="1:8" x14ac:dyDescent="0.3">
      <c r="A191" s="470"/>
      <c r="B191" s="76" t="s">
        <v>130</v>
      </c>
      <c r="C191" s="183"/>
      <c r="D191" s="183"/>
      <c r="E191" s="183"/>
      <c r="F191" s="32"/>
      <c r="G191" s="183"/>
      <c r="H191" s="77">
        <f t="shared" si="103"/>
        <v>0</v>
      </c>
    </row>
    <row r="192" spans="1:8" x14ac:dyDescent="0.3">
      <c r="A192" s="470"/>
      <c r="B192" s="76" t="s">
        <v>131</v>
      </c>
      <c r="C192" s="183"/>
      <c r="D192" s="183"/>
      <c r="E192" s="183"/>
      <c r="F192" s="32"/>
      <c r="G192" s="183"/>
      <c r="H192" s="77">
        <f t="shared" si="103"/>
        <v>0</v>
      </c>
    </row>
    <row r="193" spans="1:8" x14ac:dyDescent="0.3">
      <c r="A193" s="470" t="s">
        <v>330</v>
      </c>
      <c r="B193" s="75" t="s">
        <v>129</v>
      </c>
      <c r="C193" s="75">
        <f t="shared" ref="C193:E193" si="117">SUM(C194:C195)</f>
        <v>0</v>
      </c>
      <c r="D193" s="75">
        <f t="shared" si="117"/>
        <v>0</v>
      </c>
      <c r="E193" s="75">
        <f t="shared" si="117"/>
        <v>0</v>
      </c>
      <c r="F193" s="75">
        <f>SUM(F194:F195)</f>
        <v>0</v>
      </c>
      <c r="G193" s="32"/>
      <c r="H193" s="75">
        <f t="shared" si="103"/>
        <v>0</v>
      </c>
    </row>
    <row r="194" spans="1:8" x14ac:dyDescent="0.3">
      <c r="A194" s="470"/>
      <c r="B194" s="76" t="s">
        <v>130</v>
      </c>
      <c r="C194" s="183"/>
      <c r="D194" s="183"/>
      <c r="E194" s="183"/>
      <c r="F194" s="183"/>
      <c r="G194" s="32"/>
      <c r="H194" s="77">
        <f t="shared" si="103"/>
        <v>0</v>
      </c>
    </row>
    <row r="195" spans="1:8" x14ac:dyDescent="0.3">
      <c r="A195" s="470"/>
      <c r="B195" s="76" t="s">
        <v>131</v>
      </c>
      <c r="C195" s="183"/>
      <c r="D195" s="183"/>
      <c r="E195" s="183"/>
      <c r="F195" s="183"/>
      <c r="G195" s="32"/>
      <c r="H195" s="77">
        <f t="shared" si="103"/>
        <v>0</v>
      </c>
    </row>
    <row r="196" spans="1:8" x14ac:dyDescent="0.3">
      <c r="A196" s="470"/>
      <c r="B196" s="75" t="s">
        <v>132</v>
      </c>
      <c r="C196" s="75">
        <f t="shared" ref="C196:E196" si="118">SUM(C197:C198)</f>
        <v>0</v>
      </c>
      <c r="D196" s="75">
        <f t="shared" si="118"/>
        <v>0</v>
      </c>
      <c r="E196" s="75">
        <f t="shared" si="118"/>
        <v>0</v>
      </c>
      <c r="F196" s="75">
        <f>SUM(F197:F198)</f>
        <v>0</v>
      </c>
      <c r="G196" s="32"/>
      <c r="H196" s="75">
        <f t="shared" si="103"/>
        <v>0</v>
      </c>
    </row>
    <row r="197" spans="1:8" x14ac:dyDescent="0.3">
      <c r="A197" s="470"/>
      <c r="B197" s="76" t="s">
        <v>130</v>
      </c>
      <c r="C197" s="183"/>
      <c r="D197" s="183"/>
      <c r="E197" s="183"/>
      <c r="F197" s="183"/>
      <c r="G197" s="32"/>
      <c r="H197" s="77">
        <f t="shared" si="103"/>
        <v>0</v>
      </c>
    </row>
    <row r="198" spans="1:8" x14ac:dyDescent="0.3">
      <c r="A198" s="471"/>
      <c r="B198" s="76" t="s">
        <v>131</v>
      </c>
      <c r="C198" s="183"/>
      <c r="D198" s="183"/>
      <c r="E198" s="183"/>
      <c r="F198" s="183"/>
      <c r="G198" s="32"/>
      <c r="H198" s="77">
        <f t="shared" si="103"/>
        <v>0</v>
      </c>
    </row>
    <row r="199" spans="1:8" x14ac:dyDescent="0.3">
      <c r="A199" s="470" t="s">
        <v>316</v>
      </c>
      <c r="B199" s="78" t="s">
        <v>129</v>
      </c>
      <c r="C199" s="78">
        <f>SUM(C169,C175,C181,C187,C193,)</f>
        <v>0</v>
      </c>
      <c r="D199" s="78">
        <f t="shared" ref="D199:H199" si="119">SUM(D169,D175,D181,D187,D193,)</f>
        <v>0</v>
      </c>
      <c r="E199" s="78">
        <f t="shared" si="119"/>
        <v>0</v>
      </c>
      <c r="F199" s="78">
        <f t="shared" si="119"/>
        <v>0</v>
      </c>
      <c r="G199" s="78">
        <f t="shared" si="119"/>
        <v>0</v>
      </c>
      <c r="H199" s="78">
        <f t="shared" si="119"/>
        <v>0</v>
      </c>
    </row>
    <row r="200" spans="1:8" x14ac:dyDescent="0.3">
      <c r="A200" s="470"/>
      <c r="B200" s="76" t="s">
        <v>130</v>
      </c>
      <c r="C200" s="77">
        <f t="shared" ref="C200:H200" si="120">SUM(C170,C176,C182,C188,C194,)</f>
        <v>0</v>
      </c>
      <c r="D200" s="77">
        <f t="shared" si="120"/>
        <v>0</v>
      </c>
      <c r="E200" s="77">
        <f t="shared" si="120"/>
        <v>0</v>
      </c>
      <c r="F200" s="77">
        <f t="shared" si="120"/>
        <v>0</v>
      </c>
      <c r="G200" s="77">
        <f t="shared" si="120"/>
        <v>0</v>
      </c>
      <c r="H200" s="77">
        <f t="shared" si="120"/>
        <v>0</v>
      </c>
    </row>
    <row r="201" spans="1:8" x14ac:dyDescent="0.3">
      <c r="A201" s="470"/>
      <c r="B201" s="76" t="s">
        <v>131</v>
      </c>
      <c r="C201" s="77">
        <f>SUM(C171,C177,C183,C189,C195,)</f>
        <v>0</v>
      </c>
      <c r="D201" s="77">
        <f t="shared" ref="D201:H201" si="121">SUM(D171,D177,D183,D189,D195,)</f>
        <v>0</v>
      </c>
      <c r="E201" s="77">
        <f t="shared" si="121"/>
        <v>0</v>
      </c>
      <c r="F201" s="77">
        <f t="shared" si="121"/>
        <v>0</v>
      </c>
      <c r="G201" s="77">
        <f t="shared" si="121"/>
        <v>0</v>
      </c>
      <c r="H201" s="77">
        <f t="shared" si="121"/>
        <v>0</v>
      </c>
    </row>
    <row r="202" spans="1:8" x14ac:dyDescent="0.3">
      <c r="A202" s="470"/>
      <c r="B202" s="78" t="s">
        <v>132</v>
      </c>
      <c r="C202" s="78">
        <f t="shared" ref="C202:H202" si="122">SUM(C172,C178,C184,C190,C196,)</f>
        <v>0</v>
      </c>
      <c r="D202" s="78">
        <f t="shared" si="122"/>
        <v>0</v>
      </c>
      <c r="E202" s="78">
        <f t="shared" si="122"/>
        <v>0</v>
      </c>
      <c r="F202" s="78">
        <f t="shared" si="122"/>
        <v>0</v>
      </c>
      <c r="G202" s="78">
        <f t="shared" si="122"/>
        <v>0</v>
      </c>
      <c r="H202" s="78">
        <f t="shared" si="122"/>
        <v>0</v>
      </c>
    </row>
    <row r="203" spans="1:8" x14ac:dyDescent="0.3">
      <c r="A203" s="470"/>
      <c r="B203" s="76" t="s">
        <v>130</v>
      </c>
      <c r="C203" s="77">
        <f t="shared" ref="C203:H203" si="123">SUM(C173,C179,C185,C191,C197,)</f>
        <v>0</v>
      </c>
      <c r="D203" s="77">
        <f t="shared" si="123"/>
        <v>0</v>
      </c>
      <c r="E203" s="77">
        <f t="shared" si="123"/>
        <v>0</v>
      </c>
      <c r="F203" s="77">
        <f t="shared" si="123"/>
        <v>0</v>
      </c>
      <c r="G203" s="77">
        <f t="shared" si="123"/>
        <v>0</v>
      </c>
      <c r="H203" s="77">
        <f t="shared" si="123"/>
        <v>0</v>
      </c>
    </row>
    <row r="204" spans="1:8" x14ac:dyDescent="0.3">
      <c r="A204" s="471"/>
      <c r="B204" s="76" t="s">
        <v>131</v>
      </c>
      <c r="C204" s="77">
        <f>SUM(C174,C180,C186,C192,C198,)</f>
        <v>0</v>
      </c>
      <c r="D204" s="77">
        <f t="shared" ref="D204:H204" si="124">SUM(D174,D180,D186,D192,D198,)</f>
        <v>0</v>
      </c>
      <c r="E204" s="77">
        <f t="shared" si="124"/>
        <v>0</v>
      </c>
      <c r="F204" s="77">
        <f t="shared" si="124"/>
        <v>0</v>
      </c>
      <c r="G204" s="77">
        <f t="shared" si="124"/>
        <v>0</v>
      </c>
      <c r="H204" s="77">
        <f t="shared" si="124"/>
        <v>0</v>
      </c>
    </row>
    <row r="206" spans="1:8" ht="18" x14ac:dyDescent="0.35">
      <c r="B206" s="472" t="str">
        <f>$G$5</f>
        <v>Meilleure estimation 2024</v>
      </c>
      <c r="C206" s="473"/>
      <c r="D206" s="473"/>
      <c r="E206" s="473"/>
      <c r="F206" s="473"/>
      <c r="G206" s="473"/>
      <c r="H206" s="473"/>
    </row>
    <row r="207" spans="1:8" ht="40.5" x14ac:dyDescent="0.3">
      <c r="B207" s="72"/>
      <c r="C207" s="73" t="s">
        <v>133</v>
      </c>
      <c r="D207" s="74" t="s">
        <v>134</v>
      </c>
      <c r="E207" s="73" t="s">
        <v>404</v>
      </c>
      <c r="F207" s="73" t="s">
        <v>135</v>
      </c>
      <c r="G207" s="74" t="s">
        <v>136</v>
      </c>
      <c r="H207" s="74" t="s">
        <v>316</v>
      </c>
    </row>
    <row r="208" spans="1:8" x14ac:dyDescent="0.3">
      <c r="A208" s="474" t="s">
        <v>327</v>
      </c>
      <c r="B208" s="75" t="s">
        <v>129</v>
      </c>
      <c r="C208" s="32"/>
      <c r="D208" s="75">
        <f>SUM(D209:D210)</f>
        <v>0</v>
      </c>
      <c r="E208" s="75">
        <f t="shared" ref="E208:G208" si="125">SUM(E209:E210)</f>
        <v>0</v>
      </c>
      <c r="F208" s="75">
        <f t="shared" si="125"/>
        <v>0</v>
      </c>
      <c r="G208" s="75">
        <f t="shared" si="125"/>
        <v>0</v>
      </c>
      <c r="H208" s="75">
        <f t="shared" ref="H208:H237" si="126">SUM(C208:G208)</f>
        <v>0</v>
      </c>
    </row>
    <row r="209" spans="1:8" x14ac:dyDescent="0.3">
      <c r="A209" s="470"/>
      <c r="B209" s="76" t="s">
        <v>130</v>
      </c>
      <c r="C209" s="32"/>
      <c r="D209" s="183"/>
      <c r="E209" s="183"/>
      <c r="F209" s="183"/>
      <c r="G209" s="183"/>
      <c r="H209" s="77">
        <f t="shared" si="126"/>
        <v>0</v>
      </c>
    </row>
    <row r="210" spans="1:8" x14ac:dyDescent="0.3">
      <c r="A210" s="470"/>
      <c r="B210" s="76" t="s">
        <v>131</v>
      </c>
      <c r="C210" s="32"/>
      <c r="D210" s="183"/>
      <c r="E210" s="183"/>
      <c r="F210" s="183"/>
      <c r="G210" s="183"/>
      <c r="H210" s="77">
        <f t="shared" si="126"/>
        <v>0</v>
      </c>
    </row>
    <row r="211" spans="1:8" x14ac:dyDescent="0.3">
      <c r="A211" s="470"/>
      <c r="B211" s="75" t="s">
        <v>132</v>
      </c>
      <c r="C211" s="32"/>
      <c r="D211" s="75">
        <f>SUM(D212:D213)</f>
        <v>0</v>
      </c>
      <c r="E211" s="75">
        <f t="shared" ref="E211:G211" si="127">SUM(E212:E213)</f>
        <v>0</v>
      </c>
      <c r="F211" s="75">
        <f t="shared" si="127"/>
        <v>0</v>
      </c>
      <c r="G211" s="75">
        <f t="shared" si="127"/>
        <v>0</v>
      </c>
      <c r="H211" s="75">
        <f t="shared" si="126"/>
        <v>0</v>
      </c>
    </row>
    <row r="212" spans="1:8" x14ac:dyDescent="0.3">
      <c r="A212" s="470"/>
      <c r="B212" s="76" t="s">
        <v>130</v>
      </c>
      <c r="C212" s="32"/>
      <c r="D212" s="183"/>
      <c r="E212" s="183"/>
      <c r="F212" s="183"/>
      <c r="G212" s="183"/>
      <c r="H212" s="77">
        <f t="shared" si="126"/>
        <v>0</v>
      </c>
    </row>
    <row r="213" spans="1:8" x14ac:dyDescent="0.3">
      <c r="A213" s="470"/>
      <c r="B213" s="76" t="s">
        <v>131</v>
      </c>
      <c r="C213" s="32"/>
      <c r="D213" s="183"/>
      <c r="E213" s="183"/>
      <c r="F213" s="183"/>
      <c r="G213" s="183"/>
      <c r="H213" s="77">
        <f t="shared" si="126"/>
        <v>0</v>
      </c>
    </row>
    <row r="214" spans="1:8" x14ac:dyDescent="0.3">
      <c r="A214" s="470" t="s">
        <v>328</v>
      </c>
      <c r="B214" s="75" t="s">
        <v>129</v>
      </c>
      <c r="C214" s="75">
        <f t="shared" ref="C214" si="128">SUM(C215:C216)</f>
        <v>0</v>
      </c>
      <c r="D214" s="32"/>
      <c r="E214" s="75">
        <f t="shared" ref="E214:G214" si="129">SUM(E215:E216)</f>
        <v>0</v>
      </c>
      <c r="F214" s="75">
        <f t="shared" si="129"/>
        <v>0</v>
      </c>
      <c r="G214" s="75">
        <f t="shared" si="129"/>
        <v>0</v>
      </c>
      <c r="H214" s="75">
        <f t="shared" si="126"/>
        <v>0</v>
      </c>
    </row>
    <row r="215" spans="1:8" x14ac:dyDescent="0.3">
      <c r="A215" s="470"/>
      <c r="B215" s="76" t="s">
        <v>130</v>
      </c>
      <c r="C215" s="183"/>
      <c r="D215" s="32"/>
      <c r="E215" s="183"/>
      <c r="F215" s="183"/>
      <c r="G215" s="183"/>
      <c r="H215" s="77">
        <f t="shared" si="126"/>
        <v>0</v>
      </c>
    </row>
    <row r="216" spans="1:8" x14ac:dyDescent="0.3">
      <c r="A216" s="470"/>
      <c r="B216" s="76" t="s">
        <v>131</v>
      </c>
      <c r="C216" s="183"/>
      <c r="D216" s="32"/>
      <c r="E216" s="183"/>
      <c r="F216" s="183"/>
      <c r="G216" s="183"/>
      <c r="H216" s="77">
        <f t="shared" si="126"/>
        <v>0</v>
      </c>
    </row>
    <row r="217" spans="1:8" x14ac:dyDescent="0.3">
      <c r="A217" s="470"/>
      <c r="B217" s="75" t="s">
        <v>132</v>
      </c>
      <c r="C217" s="75">
        <f t="shared" ref="C217" si="130">SUM(C218:C219)</f>
        <v>0</v>
      </c>
      <c r="D217" s="32"/>
      <c r="E217" s="75">
        <f t="shared" ref="E217:G217" si="131">SUM(E218:E219)</f>
        <v>0</v>
      </c>
      <c r="F217" s="75">
        <f t="shared" si="131"/>
        <v>0</v>
      </c>
      <c r="G217" s="75">
        <f t="shared" si="131"/>
        <v>0</v>
      </c>
      <c r="H217" s="75">
        <f t="shared" si="126"/>
        <v>0</v>
      </c>
    </row>
    <row r="218" spans="1:8" x14ac:dyDescent="0.3">
      <c r="A218" s="470"/>
      <c r="B218" s="76" t="s">
        <v>130</v>
      </c>
      <c r="C218" s="183"/>
      <c r="D218" s="32"/>
      <c r="E218" s="183"/>
      <c r="F218" s="183"/>
      <c r="G218" s="183"/>
      <c r="H218" s="77">
        <f t="shared" si="126"/>
        <v>0</v>
      </c>
    </row>
    <row r="219" spans="1:8" x14ac:dyDescent="0.3">
      <c r="A219" s="470"/>
      <c r="B219" s="76" t="s">
        <v>131</v>
      </c>
      <c r="C219" s="183"/>
      <c r="D219" s="32"/>
      <c r="E219" s="183"/>
      <c r="F219" s="183"/>
      <c r="G219" s="183"/>
      <c r="H219" s="77">
        <f t="shared" si="126"/>
        <v>0</v>
      </c>
    </row>
    <row r="220" spans="1:8" x14ac:dyDescent="0.3">
      <c r="A220" s="470" t="s">
        <v>402</v>
      </c>
      <c r="B220" s="75" t="s">
        <v>129</v>
      </c>
      <c r="C220" s="75">
        <f t="shared" ref="C220:D220" si="132">SUM(C221:C222)</f>
        <v>0</v>
      </c>
      <c r="D220" s="75">
        <f t="shared" si="132"/>
        <v>0</v>
      </c>
      <c r="E220" s="32"/>
      <c r="F220" s="75">
        <f t="shared" ref="F220:G220" si="133">SUM(F221:F222)</f>
        <v>0</v>
      </c>
      <c r="G220" s="75">
        <f t="shared" si="133"/>
        <v>0</v>
      </c>
      <c r="H220" s="75">
        <f t="shared" si="126"/>
        <v>0</v>
      </c>
    </row>
    <row r="221" spans="1:8" x14ac:dyDescent="0.3">
      <c r="A221" s="470"/>
      <c r="B221" s="76" t="s">
        <v>130</v>
      </c>
      <c r="C221" s="183"/>
      <c r="D221" s="183"/>
      <c r="E221" s="32"/>
      <c r="F221" s="183"/>
      <c r="G221" s="183"/>
      <c r="H221" s="77">
        <f t="shared" si="126"/>
        <v>0</v>
      </c>
    </row>
    <row r="222" spans="1:8" x14ac:dyDescent="0.3">
      <c r="A222" s="470"/>
      <c r="B222" s="76" t="s">
        <v>131</v>
      </c>
      <c r="C222" s="183"/>
      <c r="D222" s="183"/>
      <c r="E222" s="32"/>
      <c r="F222" s="183"/>
      <c r="G222" s="183"/>
      <c r="H222" s="77">
        <f t="shared" si="126"/>
        <v>0</v>
      </c>
    </row>
    <row r="223" spans="1:8" x14ac:dyDescent="0.3">
      <c r="A223" s="470"/>
      <c r="B223" s="75" t="s">
        <v>132</v>
      </c>
      <c r="C223" s="75">
        <f t="shared" ref="C223:D223" si="134">SUM(C224:C225)</f>
        <v>0</v>
      </c>
      <c r="D223" s="75">
        <f t="shared" si="134"/>
        <v>0</v>
      </c>
      <c r="E223" s="32"/>
      <c r="F223" s="75">
        <f t="shared" ref="F223:G223" si="135">SUM(F224:F225)</f>
        <v>0</v>
      </c>
      <c r="G223" s="75">
        <f t="shared" si="135"/>
        <v>0</v>
      </c>
      <c r="H223" s="75">
        <f t="shared" si="126"/>
        <v>0</v>
      </c>
    </row>
    <row r="224" spans="1:8" x14ac:dyDescent="0.3">
      <c r="A224" s="470"/>
      <c r="B224" s="76" t="s">
        <v>130</v>
      </c>
      <c r="C224" s="183"/>
      <c r="D224" s="183"/>
      <c r="E224" s="32"/>
      <c r="F224" s="183"/>
      <c r="G224" s="183"/>
      <c r="H224" s="77">
        <f t="shared" si="126"/>
        <v>0</v>
      </c>
    </row>
    <row r="225" spans="1:8" x14ac:dyDescent="0.3">
      <c r="A225" s="470"/>
      <c r="B225" s="76" t="s">
        <v>131</v>
      </c>
      <c r="C225" s="183"/>
      <c r="D225" s="183"/>
      <c r="E225" s="32"/>
      <c r="F225" s="183"/>
      <c r="G225" s="183"/>
      <c r="H225" s="77">
        <f t="shared" si="126"/>
        <v>0</v>
      </c>
    </row>
    <row r="226" spans="1:8" x14ac:dyDescent="0.3">
      <c r="A226" s="470" t="s">
        <v>329</v>
      </c>
      <c r="B226" s="75" t="s">
        <v>129</v>
      </c>
      <c r="C226" s="75">
        <f t="shared" ref="C226:E226" si="136">SUM(C227:C228)</f>
        <v>0</v>
      </c>
      <c r="D226" s="75">
        <f t="shared" si="136"/>
        <v>0</v>
      </c>
      <c r="E226" s="75">
        <f t="shared" si="136"/>
        <v>0</v>
      </c>
      <c r="F226" s="32"/>
      <c r="G226" s="75">
        <f t="shared" ref="G226" si="137">SUM(G227:G228)</f>
        <v>0</v>
      </c>
      <c r="H226" s="75">
        <f t="shared" si="126"/>
        <v>0</v>
      </c>
    </row>
    <row r="227" spans="1:8" x14ac:dyDescent="0.3">
      <c r="A227" s="470"/>
      <c r="B227" s="76" t="s">
        <v>130</v>
      </c>
      <c r="C227" s="183"/>
      <c r="D227" s="183"/>
      <c r="E227" s="183"/>
      <c r="F227" s="32"/>
      <c r="G227" s="183"/>
      <c r="H227" s="77">
        <f t="shared" si="126"/>
        <v>0</v>
      </c>
    </row>
    <row r="228" spans="1:8" x14ac:dyDescent="0.3">
      <c r="A228" s="470"/>
      <c r="B228" s="76" t="s">
        <v>131</v>
      </c>
      <c r="C228" s="183"/>
      <c r="D228" s="183"/>
      <c r="E228" s="183"/>
      <c r="F228" s="32"/>
      <c r="G228" s="183"/>
      <c r="H228" s="77">
        <f t="shared" si="126"/>
        <v>0</v>
      </c>
    </row>
    <row r="229" spans="1:8" x14ac:dyDescent="0.3">
      <c r="A229" s="470"/>
      <c r="B229" s="75" t="s">
        <v>132</v>
      </c>
      <c r="C229" s="75">
        <f t="shared" ref="C229:E229" si="138">SUM(C230:C231)</f>
        <v>0</v>
      </c>
      <c r="D229" s="75">
        <f t="shared" si="138"/>
        <v>0</v>
      </c>
      <c r="E229" s="75">
        <f t="shared" si="138"/>
        <v>0</v>
      </c>
      <c r="F229" s="32"/>
      <c r="G229" s="75">
        <f t="shared" ref="G229" si="139">SUM(G230:G231)</f>
        <v>0</v>
      </c>
      <c r="H229" s="75">
        <f t="shared" si="126"/>
        <v>0</v>
      </c>
    </row>
    <row r="230" spans="1:8" x14ac:dyDescent="0.3">
      <c r="A230" s="470"/>
      <c r="B230" s="76" t="s">
        <v>130</v>
      </c>
      <c r="C230" s="183"/>
      <c r="D230" s="183"/>
      <c r="E230" s="183"/>
      <c r="F230" s="32"/>
      <c r="G230" s="183"/>
      <c r="H230" s="77">
        <f t="shared" si="126"/>
        <v>0</v>
      </c>
    </row>
    <row r="231" spans="1:8" x14ac:dyDescent="0.3">
      <c r="A231" s="470"/>
      <c r="B231" s="76" t="s">
        <v>131</v>
      </c>
      <c r="C231" s="183"/>
      <c r="D231" s="183"/>
      <c r="E231" s="183"/>
      <c r="F231" s="32"/>
      <c r="G231" s="183"/>
      <c r="H231" s="77">
        <f t="shared" si="126"/>
        <v>0</v>
      </c>
    </row>
    <row r="232" spans="1:8" x14ac:dyDescent="0.3">
      <c r="A232" s="470" t="s">
        <v>330</v>
      </c>
      <c r="B232" s="75" t="s">
        <v>129</v>
      </c>
      <c r="C232" s="75">
        <f t="shared" ref="C232:E232" si="140">SUM(C233:C234)</f>
        <v>0</v>
      </c>
      <c r="D232" s="75">
        <f t="shared" si="140"/>
        <v>0</v>
      </c>
      <c r="E232" s="75">
        <f t="shared" si="140"/>
        <v>0</v>
      </c>
      <c r="F232" s="75">
        <f>SUM(F233:F234)</f>
        <v>0</v>
      </c>
      <c r="G232" s="32"/>
      <c r="H232" s="75">
        <f t="shared" si="126"/>
        <v>0</v>
      </c>
    </row>
    <row r="233" spans="1:8" x14ac:dyDescent="0.3">
      <c r="A233" s="470"/>
      <c r="B233" s="76" t="s">
        <v>130</v>
      </c>
      <c r="C233" s="183"/>
      <c r="D233" s="183"/>
      <c r="E233" s="183"/>
      <c r="F233" s="183"/>
      <c r="G233" s="32"/>
      <c r="H233" s="77">
        <f t="shared" si="126"/>
        <v>0</v>
      </c>
    </row>
    <row r="234" spans="1:8" x14ac:dyDescent="0.3">
      <c r="A234" s="470"/>
      <c r="B234" s="76" t="s">
        <v>131</v>
      </c>
      <c r="C234" s="183"/>
      <c r="D234" s="183"/>
      <c r="E234" s="183"/>
      <c r="F234" s="183"/>
      <c r="G234" s="32"/>
      <c r="H234" s="77">
        <f t="shared" si="126"/>
        <v>0</v>
      </c>
    </row>
    <row r="235" spans="1:8" x14ac:dyDescent="0.3">
      <c r="A235" s="470"/>
      <c r="B235" s="75" t="s">
        <v>132</v>
      </c>
      <c r="C235" s="75">
        <f t="shared" ref="C235:E235" si="141">SUM(C236:C237)</f>
        <v>0</v>
      </c>
      <c r="D235" s="75">
        <f t="shared" si="141"/>
        <v>0</v>
      </c>
      <c r="E235" s="75">
        <f t="shared" si="141"/>
        <v>0</v>
      </c>
      <c r="F235" s="75">
        <f>SUM(F236:F237)</f>
        <v>0</v>
      </c>
      <c r="G235" s="32"/>
      <c r="H235" s="75">
        <f t="shared" si="126"/>
        <v>0</v>
      </c>
    </row>
    <row r="236" spans="1:8" x14ac:dyDescent="0.3">
      <c r="A236" s="470"/>
      <c r="B236" s="76" t="s">
        <v>130</v>
      </c>
      <c r="C236" s="183"/>
      <c r="D236" s="183"/>
      <c r="E236" s="183"/>
      <c r="F236" s="183"/>
      <c r="G236" s="32"/>
      <c r="H236" s="77">
        <f t="shared" si="126"/>
        <v>0</v>
      </c>
    </row>
    <row r="237" spans="1:8" x14ac:dyDescent="0.3">
      <c r="A237" s="471"/>
      <c r="B237" s="76" t="s">
        <v>131</v>
      </c>
      <c r="C237" s="183"/>
      <c r="D237" s="183"/>
      <c r="E237" s="183"/>
      <c r="F237" s="183"/>
      <c r="G237" s="32"/>
      <c r="H237" s="77">
        <f t="shared" si="126"/>
        <v>0</v>
      </c>
    </row>
    <row r="238" spans="1:8" x14ac:dyDescent="0.3">
      <c r="A238" s="470" t="s">
        <v>316</v>
      </c>
      <c r="B238" s="78" t="s">
        <v>129</v>
      </c>
      <c r="C238" s="78">
        <f>SUM(C208,C214,C220,C226,C232,)</f>
        <v>0</v>
      </c>
      <c r="D238" s="78">
        <f t="shared" ref="D238:H238" si="142">SUM(D208,D214,D220,D226,D232,)</f>
        <v>0</v>
      </c>
      <c r="E238" s="78">
        <f t="shared" si="142"/>
        <v>0</v>
      </c>
      <c r="F238" s="78">
        <f t="shared" si="142"/>
        <v>0</v>
      </c>
      <c r="G238" s="78">
        <f t="shared" si="142"/>
        <v>0</v>
      </c>
      <c r="H238" s="78">
        <f t="shared" si="142"/>
        <v>0</v>
      </c>
    </row>
    <row r="239" spans="1:8" x14ac:dyDescent="0.3">
      <c r="A239" s="470"/>
      <c r="B239" s="76" t="s">
        <v>130</v>
      </c>
      <c r="C239" s="77">
        <f t="shared" ref="C239:H239" si="143">SUM(C209,C215,C221,C227,C233,)</f>
        <v>0</v>
      </c>
      <c r="D239" s="77">
        <f t="shared" si="143"/>
        <v>0</v>
      </c>
      <c r="E239" s="77">
        <f t="shared" si="143"/>
        <v>0</v>
      </c>
      <c r="F239" s="77">
        <f t="shared" si="143"/>
        <v>0</v>
      </c>
      <c r="G239" s="77">
        <f t="shared" si="143"/>
        <v>0</v>
      </c>
      <c r="H239" s="77">
        <f t="shared" si="143"/>
        <v>0</v>
      </c>
    </row>
    <row r="240" spans="1:8" x14ac:dyDescent="0.3">
      <c r="A240" s="470"/>
      <c r="B240" s="76" t="s">
        <v>131</v>
      </c>
      <c r="C240" s="77">
        <f>SUM(C210,C216,C222,C228,C234,)</f>
        <v>0</v>
      </c>
      <c r="D240" s="77">
        <f t="shared" ref="D240:H240" si="144">SUM(D210,D216,D222,D228,D234,)</f>
        <v>0</v>
      </c>
      <c r="E240" s="77">
        <f t="shared" si="144"/>
        <v>0</v>
      </c>
      <c r="F240" s="77">
        <f t="shared" si="144"/>
        <v>0</v>
      </c>
      <c r="G240" s="77">
        <f t="shared" si="144"/>
        <v>0</v>
      </c>
      <c r="H240" s="77">
        <f t="shared" si="144"/>
        <v>0</v>
      </c>
    </row>
    <row r="241" spans="1:18" x14ac:dyDescent="0.3">
      <c r="A241" s="470"/>
      <c r="B241" s="78" t="s">
        <v>132</v>
      </c>
      <c r="C241" s="78">
        <f t="shared" ref="C241:H241" si="145">SUM(C211,C217,C223,C229,C235,)</f>
        <v>0</v>
      </c>
      <c r="D241" s="78">
        <f t="shared" si="145"/>
        <v>0</v>
      </c>
      <c r="E241" s="78">
        <f t="shared" si="145"/>
        <v>0</v>
      </c>
      <c r="F241" s="78">
        <f t="shared" si="145"/>
        <v>0</v>
      </c>
      <c r="G241" s="78">
        <f t="shared" si="145"/>
        <v>0</v>
      </c>
      <c r="H241" s="78">
        <f t="shared" si="145"/>
        <v>0</v>
      </c>
    </row>
    <row r="242" spans="1:18" x14ac:dyDescent="0.3">
      <c r="A242" s="470"/>
      <c r="B242" s="76" t="s">
        <v>130</v>
      </c>
      <c r="C242" s="77">
        <f t="shared" ref="C242:H242" si="146">SUM(C212,C218,C224,C230,C236,)</f>
        <v>0</v>
      </c>
      <c r="D242" s="77">
        <f t="shared" si="146"/>
        <v>0</v>
      </c>
      <c r="E242" s="77">
        <f t="shared" si="146"/>
        <v>0</v>
      </c>
      <c r="F242" s="77">
        <f t="shared" si="146"/>
        <v>0</v>
      </c>
      <c r="G242" s="77">
        <f t="shared" si="146"/>
        <v>0</v>
      </c>
      <c r="H242" s="77">
        <f t="shared" si="146"/>
        <v>0</v>
      </c>
    </row>
    <row r="243" spans="1:18" x14ac:dyDescent="0.3">
      <c r="A243" s="471"/>
      <c r="B243" s="76" t="s">
        <v>131</v>
      </c>
      <c r="C243" s="77">
        <f>SUM(C213,C219,C225,C231,C237,)</f>
        <v>0</v>
      </c>
      <c r="D243" s="77">
        <f t="shared" ref="D243:H243" si="147">SUM(D213,D219,D225,D231,D237,)</f>
        <v>0</v>
      </c>
      <c r="E243" s="77">
        <f t="shared" si="147"/>
        <v>0</v>
      </c>
      <c r="F243" s="77">
        <f t="shared" si="147"/>
        <v>0</v>
      </c>
      <c r="G243" s="77">
        <f t="shared" si="147"/>
        <v>0</v>
      </c>
      <c r="H243" s="77">
        <f t="shared" si="147"/>
        <v>0</v>
      </c>
    </row>
    <row r="244" spans="1:18" s="239" customFormat="1" x14ac:dyDescent="0.3">
      <c r="A244" s="281"/>
      <c r="B244" s="282"/>
      <c r="C244" s="283"/>
      <c r="D244" s="283"/>
      <c r="E244" s="283"/>
      <c r="F244" s="283"/>
      <c r="G244" s="283"/>
      <c r="H244" s="283"/>
      <c r="I244" s="284"/>
      <c r="K244" s="284"/>
      <c r="O244" s="284"/>
      <c r="R244" s="284"/>
    </row>
    <row r="245" spans="1:18" ht="18" x14ac:dyDescent="0.35">
      <c r="B245" s="472" t="str">
        <f>$H$5</f>
        <v>Budget 2025</v>
      </c>
      <c r="C245" s="473"/>
      <c r="D245" s="473"/>
      <c r="E245" s="473"/>
      <c r="F245" s="473"/>
      <c r="G245" s="473"/>
      <c r="H245" s="473"/>
    </row>
    <row r="246" spans="1:18" ht="40.5" x14ac:dyDescent="0.3">
      <c r="B246" s="72"/>
      <c r="C246" s="73" t="s">
        <v>133</v>
      </c>
      <c r="D246" s="74" t="s">
        <v>134</v>
      </c>
      <c r="E246" s="73" t="s">
        <v>404</v>
      </c>
      <c r="F246" s="73" t="s">
        <v>135</v>
      </c>
      <c r="G246" s="74" t="s">
        <v>136</v>
      </c>
      <c r="H246" s="74" t="s">
        <v>316</v>
      </c>
    </row>
    <row r="247" spans="1:18" x14ac:dyDescent="0.3">
      <c r="A247" s="474" t="s">
        <v>327</v>
      </c>
      <c r="B247" s="75" t="s">
        <v>129</v>
      </c>
      <c r="C247" s="32"/>
      <c r="D247" s="75">
        <f>SUM(D248:D249)</f>
        <v>0</v>
      </c>
      <c r="E247" s="75">
        <f t="shared" ref="E247:G247" si="148">SUM(E248:E249)</f>
        <v>0</v>
      </c>
      <c r="F247" s="75">
        <f t="shared" si="148"/>
        <v>0</v>
      </c>
      <c r="G247" s="75">
        <f t="shared" si="148"/>
        <v>0</v>
      </c>
      <c r="H247" s="75">
        <f t="shared" ref="H247:H276" si="149">SUM(C247:G247)</f>
        <v>0</v>
      </c>
    </row>
    <row r="248" spans="1:18" x14ac:dyDescent="0.3">
      <c r="A248" s="470"/>
      <c r="B248" s="76" t="s">
        <v>130</v>
      </c>
      <c r="C248" s="32"/>
      <c r="D248" s="183"/>
      <c r="E248" s="183"/>
      <c r="F248" s="183"/>
      <c r="G248" s="183"/>
      <c r="H248" s="77">
        <f t="shared" si="149"/>
        <v>0</v>
      </c>
    </row>
    <row r="249" spans="1:18" x14ac:dyDescent="0.3">
      <c r="A249" s="470"/>
      <c r="B249" s="76" t="s">
        <v>131</v>
      </c>
      <c r="C249" s="32"/>
      <c r="D249" s="183"/>
      <c r="E249" s="183"/>
      <c r="F249" s="183"/>
      <c r="G249" s="183"/>
      <c r="H249" s="77">
        <f t="shared" si="149"/>
        <v>0</v>
      </c>
    </row>
    <row r="250" spans="1:18" x14ac:dyDescent="0.3">
      <c r="A250" s="470"/>
      <c r="B250" s="75" t="s">
        <v>132</v>
      </c>
      <c r="C250" s="32"/>
      <c r="D250" s="75">
        <f>SUM(D251:D252)</f>
        <v>0</v>
      </c>
      <c r="E250" s="75">
        <f t="shared" ref="E250:G250" si="150">SUM(E251:E252)</f>
        <v>0</v>
      </c>
      <c r="F250" s="75">
        <f t="shared" si="150"/>
        <v>0</v>
      </c>
      <c r="G250" s="75">
        <f t="shared" si="150"/>
        <v>0</v>
      </c>
      <c r="H250" s="75">
        <f t="shared" si="149"/>
        <v>0</v>
      </c>
    </row>
    <row r="251" spans="1:18" x14ac:dyDescent="0.3">
      <c r="A251" s="470"/>
      <c r="B251" s="76" t="s">
        <v>130</v>
      </c>
      <c r="C251" s="32"/>
      <c r="D251" s="183"/>
      <c r="E251" s="183"/>
      <c r="F251" s="183"/>
      <c r="G251" s="183"/>
      <c r="H251" s="77">
        <f t="shared" si="149"/>
        <v>0</v>
      </c>
    </row>
    <row r="252" spans="1:18" x14ac:dyDescent="0.3">
      <c r="A252" s="470"/>
      <c r="B252" s="76" t="s">
        <v>131</v>
      </c>
      <c r="C252" s="32"/>
      <c r="D252" s="183"/>
      <c r="E252" s="183"/>
      <c r="F252" s="183"/>
      <c r="G252" s="183"/>
      <c r="H252" s="77">
        <f t="shared" si="149"/>
        <v>0</v>
      </c>
    </row>
    <row r="253" spans="1:18" x14ac:dyDescent="0.3">
      <c r="A253" s="470" t="s">
        <v>328</v>
      </c>
      <c r="B253" s="75" t="s">
        <v>129</v>
      </c>
      <c r="C253" s="75">
        <f t="shared" ref="C253" si="151">SUM(C254:C255)</f>
        <v>0</v>
      </c>
      <c r="D253" s="32"/>
      <c r="E253" s="75">
        <f t="shared" ref="E253:G253" si="152">SUM(E254:E255)</f>
        <v>0</v>
      </c>
      <c r="F253" s="75">
        <f t="shared" si="152"/>
        <v>0</v>
      </c>
      <c r="G253" s="75">
        <f t="shared" si="152"/>
        <v>0</v>
      </c>
      <c r="H253" s="75">
        <f t="shared" si="149"/>
        <v>0</v>
      </c>
    </row>
    <row r="254" spans="1:18" x14ac:dyDescent="0.3">
      <c r="A254" s="470"/>
      <c r="B254" s="76" t="s">
        <v>130</v>
      </c>
      <c r="C254" s="183"/>
      <c r="D254" s="32"/>
      <c r="E254" s="183"/>
      <c r="F254" s="183"/>
      <c r="G254" s="183"/>
      <c r="H254" s="77">
        <f t="shared" si="149"/>
        <v>0</v>
      </c>
    </row>
    <row r="255" spans="1:18" x14ac:dyDescent="0.3">
      <c r="A255" s="470"/>
      <c r="B255" s="76" t="s">
        <v>131</v>
      </c>
      <c r="C255" s="183"/>
      <c r="D255" s="32"/>
      <c r="E255" s="183"/>
      <c r="F255" s="183"/>
      <c r="G255" s="183"/>
      <c r="H255" s="77">
        <f t="shared" si="149"/>
        <v>0</v>
      </c>
    </row>
    <row r="256" spans="1:18" x14ac:dyDescent="0.3">
      <c r="A256" s="470"/>
      <c r="B256" s="75" t="s">
        <v>132</v>
      </c>
      <c r="C256" s="75">
        <f t="shared" ref="C256" si="153">SUM(C257:C258)</f>
        <v>0</v>
      </c>
      <c r="D256" s="32"/>
      <c r="E256" s="75">
        <f t="shared" ref="E256:G256" si="154">SUM(E257:E258)</f>
        <v>0</v>
      </c>
      <c r="F256" s="75">
        <f t="shared" si="154"/>
        <v>0</v>
      </c>
      <c r="G256" s="75">
        <f t="shared" si="154"/>
        <v>0</v>
      </c>
      <c r="H256" s="75">
        <f t="shared" si="149"/>
        <v>0</v>
      </c>
    </row>
    <row r="257" spans="1:8" x14ac:dyDescent="0.3">
      <c r="A257" s="470"/>
      <c r="B257" s="76" t="s">
        <v>130</v>
      </c>
      <c r="C257" s="183"/>
      <c r="D257" s="32"/>
      <c r="E257" s="183"/>
      <c r="F257" s="183"/>
      <c r="G257" s="183"/>
      <c r="H257" s="77">
        <f t="shared" si="149"/>
        <v>0</v>
      </c>
    </row>
    <row r="258" spans="1:8" x14ac:dyDescent="0.3">
      <c r="A258" s="470"/>
      <c r="B258" s="76" t="s">
        <v>131</v>
      </c>
      <c r="C258" s="183"/>
      <c r="D258" s="32"/>
      <c r="E258" s="183"/>
      <c r="F258" s="183"/>
      <c r="G258" s="183"/>
      <c r="H258" s="77">
        <f t="shared" si="149"/>
        <v>0</v>
      </c>
    </row>
    <row r="259" spans="1:8" x14ac:dyDescent="0.3">
      <c r="A259" s="470" t="s">
        <v>402</v>
      </c>
      <c r="B259" s="75" t="s">
        <v>129</v>
      </c>
      <c r="C259" s="75">
        <f t="shared" ref="C259:D259" si="155">SUM(C260:C261)</f>
        <v>0</v>
      </c>
      <c r="D259" s="75">
        <f t="shared" si="155"/>
        <v>0</v>
      </c>
      <c r="E259" s="32"/>
      <c r="F259" s="75">
        <f t="shared" ref="F259:G259" si="156">SUM(F260:F261)</f>
        <v>0</v>
      </c>
      <c r="G259" s="75">
        <f t="shared" si="156"/>
        <v>0</v>
      </c>
      <c r="H259" s="75">
        <f t="shared" si="149"/>
        <v>0</v>
      </c>
    </row>
    <row r="260" spans="1:8" x14ac:dyDescent="0.3">
      <c r="A260" s="470"/>
      <c r="B260" s="76" t="s">
        <v>130</v>
      </c>
      <c r="C260" s="183"/>
      <c r="D260" s="183"/>
      <c r="E260" s="32"/>
      <c r="F260" s="183"/>
      <c r="G260" s="183"/>
      <c r="H260" s="77">
        <f t="shared" si="149"/>
        <v>0</v>
      </c>
    </row>
    <row r="261" spans="1:8" x14ac:dyDescent="0.3">
      <c r="A261" s="470"/>
      <c r="B261" s="76" t="s">
        <v>131</v>
      </c>
      <c r="C261" s="183"/>
      <c r="D261" s="183"/>
      <c r="E261" s="32"/>
      <c r="F261" s="183"/>
      <c r="G261" s="183"/>
      <c r="H261" s="77">
        <f t="shared" si="149"/>
        <v>0</v>
      </c>
    </row>
    <row r="262" spans="1:8" x14ac:dyDescent="0.3">
      <c r="A262" s="470"/>
      <c r="B262" s="75" t="s">
        <v>132</v>
      </c>
      <c r="C262" s="75">
        <f t="shared" ref="C262:D262" si="157">SUM(C263:C264)</f>
        <v>0</v>
      </c>
      <c r="D262" s="75">
        <f t="shared" si="157"/>
        <v>0</v>
      </c>
      <c r="E262" s="32"/>
      <c r="F262" s="75">
        <f t="shared" ref="F262:G262" si="158">SUM(F263:F264)</f>
        <v>0</v>
      </c>
      <c r="G262" s="75">
        <f t="shared" si="158"/>
        <v>0</v>
      </c>
      <c r="H262" s="75">
        <f t="shared" si="149"/>
        <v>0</v>
      </c>
    </row>
    <row r="263" spans="1:8" x14ac:dyDescent="0.3">
      <c r="A263" s="470"/>
      <c r="B263" s="76" t="s">
        <v>130</v>
      </c>
      <c r="C263" s="183"/>
      <c r="D263" s="183"/>
      <c r="E263" s="32"/>
      <c r="F263" s="183"/>
      <c r="G263" s="183"/>
      <c r="H263" s="77">
        <f t="shared" si="149"/>
        <v>0</v>
      </c>
    </row>
    <row r="264" spans="1:8" x14ac:dyDescent="0.3">
      <c r="A264" s="470"/>
      <c r="B264" s="76" t="s">
        <v>131</v>
      </c>
      <c r="C264" s="183"/>
      <c r="D264" s="183"/>
      <c r="E264" s="32"/>
      <c r="F264" s="183"/>
      <c r="G264" s="183"/>
      <c r="H264" s="77">
        <f t="shared" si="149"/>
        <v>0</v>
      </c>
    </row>
    <row r="265" spans="1:8" x14ac:dyDescent="0.3">
      <c r="A265" s="470" t="s">
        <v>329</v>
      </c>
      <c r="B265" s="75" t="s">
        <v>129</v>
      </c>
      <c r="C265" s="75">
        <f t="shared" ref="C265:E265" si="159">SUM(C266:C267)</f>
        <v>0</v>
      </c>
      <c r="D265" s="75">
        <f t="shared" si="159"/>
        <v>0</v>
      </c>
      <c r="E265" s="75">
        <f t="shared" si="159"/>
        <v>0</v>
      </c>
      <c r="F265" s="32"/>
      <c r="G265" s="75">
        <f t="shared" ref="G265" si="160">SUM(G266:G267)</f>
        <v>0</v>
      </c>
      <c r="H265" s="75">
        <f t="shared" si="149"/>
        <v>0</v>
      </c>
    </row>
    <row r="266" spans="1:8" x14ac:dyDescent="0.3">
      <c r="A266" s="470"/>
      <c r="B266" s="76" t="s">
        <v>130</v>
      </c>
      <c r="C266" s="183"/>
      <c r="D266" s="183"/>
      <c r="E266" s="183"/>
      <c r="F266" s="32"/>
      <c r="G266" s="183"/>
      <c r="H266" s="77">
        <f t="shared" si="149"/>
        <v>0</v>
      </c>
    </row>
    <row r="267" spans="1:8" x14ac:dyDescent="0.3">
      <c r="A267" s="470"/>
      <c r="B267" s="76" t="s">
        <v>131</v>
      </c>
      <c r="C267" s="183"/>
      <c r="D267" s="183"/>
      <c r="E267" s="183"/>
      <c r="F267" s="32"/>
      <c r="G267" s="183"/>
      <c r="H267" s="77">
        <f t="shared" si="149"/>
        <v>0</v>
      </c>
    </row>
    <row r="268" spans="1:8" x14ac:dyDescent="0.3">
      <c r="A268" s="470"/>
      <c r="B268" s="75" t="s">
        <v>132</v>
      </c>
      <c r="C268" s="75">
        <f t="shared" ref="C268:E268" si="161">SUM(C269:C270)</f>
        <v>0</v>
      </c>
      <c r="D268" s="75">
        <f t="shared" si="161"/>
        <v>0</v>
      </c>
      <c r="E268" s="75">
        <f t="shared" si="161"/>
        <v>0</v>
      </c>
      <c r="F268" s="32"/>
      <c r="G268" s="75">
        <f t="shared" ref="G268" si="162">SUM(G269:G270)</f>
        <v>0</v>
      </c>
      <c r="H268" s="75">
        <f t="shared" si="149"/>
        <v>0</v>
      </c>
    </row>
    <row r="269" spans="1:8" x14ac:dyDescent="0.3">
      <c r="A269" s="470"/>
      <c r="B269" s="76" t="s">
        <v>130</v>
      </c>
      <c r="C269" s="183"/>
      <c r="D269" s="183"/>
      <c r="E269" s="183"/>
      <c r="F269" s="32"/>
      <c r="G269" s="183"/>
      <c r="H269" s="77">
        <f t="shared" si="149"/>
        <v>0</v>
      </c>
    </row>
    <row r="270" spans="1:8" x14ac:dyDescent="0.3">
      <c r="A270" s="470"/>
      <c r="B270" s="76" t="s">
        <v>131</v>
      </c>
      <c r="C270" s="183"/>
      <c r="D270" s="183"/>
      <c r="E270" s="183"/>
      <c r="F270" s="32"/>
      <c r="G270" s="183"/>
      <c r="H270" s="77">
        <f t="shared" si="149"/>
        <v>0</v>
      </c>
    </row>
    <row r="271" spans="1:8" x14ac:dyDescent="0.3">
      <c r="A271" s="470" t="s">
        <v>330</v>
      </c>
      <c r="B271" s="75" t="s">
        <v>129</v>
      </c>
      <c r="C271" s="75">
        <f t="shared" ref="C271:E271" si="163">SUM(C272:C273)</f>
        <v>0</v>
      </c>
      <c r="D271" s="75">
        <f t="shared" si="163"/>
        <v>0</v>
      </c>
      <c r="E271" s="75">
        <f t="shared" si="163"/>
        <v>0</v>
      </c>
      <c r="F271" s="75">
        <f>SUM(F272:F273)</f>
        <v>0</v>
      </c>
      <c r="G271" s="32"/>
      <c r="H271" s="75">
        <f t="shared" si="149"/>
        <v>0</v>
      </c>
    </row>
    <row r="272" spans="1:8" x14ac:dyDescent="0.3">
      <c r="A272" s="470"/>
      <c r="B272" s="76" t="s">
        <v>130</v>
      </c>
      <c r="C272" s="183"/>
      <c r="D272" s="183"/>
      <c r="E272" s="183"/>
      <c r="F272" s="183"/>
      <c r="G272" s="32"/>
      <c r="H272" s="77">
        <f t="shared" si="149"/>
        <v>0</v>
      </c>
    </row>
    <row r="273" spans="1:8" x14ac:dyDescent="0.3">
      <c r="A273" s="470"/>
      <c r="B273" s="76" t="s">
        <v>131</v>
      </c>
      <c r="C273" s="183"/>
      <c r="D273" s="183"/>
      <c r="E273" s="183"/>
      <c r="F273" s="183"/>
      <c r="G273" s="32"/>
      <c r="H273" s="77">
        <f t="shared" si="149"/>
        <v>0</v>
      </c>
    </row>
    <row r="274" spans="1:8" x14ac:dyDescent="0.3">
      <c r="A274" s="470"/>
      <c r="B274" s="75" t="s">
        <v>132</v>
      </c>
      <c r="C274" s="75">
        <f t="shared" ref="C274:E274" si="164">SUM(C275:C276)</f>
        <v>0</v>
      </c>
      <c r="D274" s="75">
        <f t="shared" si="164"/>
        <v>0</v>
      </c>
      <c r="E274" s="75">
        <f t="shared" si="164"/>
        <v>0</v>
      </c>
      <c r="F274" s="75">
        <f>SUM(F275:F276)</f>
        <v>0</v>
      </c>
      <c r="G274" s="32"/>
      <c r="H274" s="75">
        <f t="shared" si="149"/>
        <v>0</v>
      </c>
    </row>
    <row r="275" spans="1:8" x14ac:dyDescent="0.3">
      <c r="A275" s="470"/>
      <c r="B275" s="76" t="s">
        <v>130</v>
      </c>
      <c r="C275" s="183"/>
      <c r="D275" s="183"/>
      <c r="E275" s="183"/>
      <c r="F275" s="183"/>
      <c r="G275" s="32"/>
      <c r="H275" s="77">
        <f t="shared" si="149"/>
        <v>0</v>
      </c>
    </row>
    <row r="276" spans="1:8" x14ac:dyDescent="0.3">
      <c r="A276" s="471"/>
      <c r="B276" s="76" t="s">
        <v>131</v>
      </c>
      <c r="C276" s="183"/>
      <c r="D276" s="183"/>
      <c r="E276" s="183"/>
      <c r="F276" s="183"/>
      <c r="G276" s="32"/>
      <c r="H276" s="77">
        <f t="shared" si="149"/>
        <v>0</v>
      </c>
    </row>
    <row r="277" spans="1:8" x14ac:dyDescent="0.3">
      <c r="A277" s="470" t="s">
        <v>316</v>
      </c>
      <c r="B277" s="78" t="s">
        <v>129</v>
      </c>
      <c r="C277" s="78">
        <f>SUM(C247,C253,C259,C265,C271,)</f>
        <v>0</v>
      </c>
      <c r="D277" s="78">
        <f t="shared" ref="D277:H277" si="165">SUM(D247,D253,D259,D265,D271,)</f>
        <v>0</v>
      </c>
      <c r="E277" s="78">
        <f t="shared" si="165"/>
        <v>0</v>
      </c>
      <c r="F277" s="78">
        <f t="shared" si="165"/>
        <v>0</v>
      </c>
      <c r="G277" s="78">
        <f t="shared" si="165"/>
        <v>0</v>
      </c>
      <c r="H277" s="78">
        <f t="shared" si="165"/>
        <v>0</v>
      </c>
    </row>
    <row r="278" spans="1:8" x14ac:dyDescent="0.3">
      <c r="A278" s="470"/>
      <c r="B278" s="76" t="s">
        <v>130</v>
      </c>
      <c r="C278" s="77">
        <f t="shared" ref="C278:H278" si="166">SUM(C248,C254,C260,C266,C272,)</f>
        <v>0</v>
      </c>
      <c r="D278" s="77">
        <f t="shared" si="166"/>
        <v>0</v>
      </c>
      <c r="E278" s="77">
        <f t="shared" si="166"/>
        <v>0</v>
      </c>
      <c r="F278" s="77">
        <f t="shared" si="166"/>
        <v>0</v>
      </c>
      <c r="G278" s="77">
        <f t="shared" si="166"/>
        <v>0</v>
      </c>
      <c r="H278" s="77">
        <f t="shared" si="166"/>
        <v>0</v>
      </c>
    </row>
    <row r="279" spans="1:8" x14ac:dyDescent="0.3">
      <c r="A279" s="470"/>
      <c r="B279" s="76" t="s">
        <v>131</v>
      </c>
      <c r="C279" s="77">
        <f>SUM(C249,C255,C261,C267,C273,)</f>
        <v>0</v>
      </c>
      <c r="D279" s="77">
        <f t="shared" ref="D279:H279" si="167">SUM(D249,D255,D261,D267,D273,)</f>
        <v>0</v>
      </c>
      <c r="E279" s="77">
        <f t="shared" si="167"/>
        <v>0</v>
      </c>
      <c r="F279" s="77">
        <f t="shared" si="167"/>
        <v>0</v>
      </c>
      <c r="G279" s="77">
        <f t="shared" si="167"/>
        <v>0</v>
      </c>
      <c r="H279" s="77">
        <f t="shared" si="167"/>
        <v>0</v>
      </c>
    </row>
    <row r="280" spans="1:8" x14ac:dyDescent="0.3">
      <c r="A280" s="470"/>
      <c r="B280" s="78" t="s">
        <v>132</v>
      </c>
      <c r="C280" s="78">
        <f t="shared" ref="C280:H280" si="168">SUM(C250,C256,C262,C268,C274,)</f>
        <v>0</v>
      </c>
      <c r="D280" s="78">
        <f t="shared" si="168"/>
        <v>0</v>
      </c>
      <c r="E280" s="78">
        <f t="shared" si="168"/>
        <v>0</v>
      </c>
      <c r="F280" s="78">
        <f t="shared" si="168"/>
        <v>0</v>
      </c>
      <c r="G280" s="78">
        <f t="shared" si="168"/>
        <v>0</v>
      </c>
      <c r="H280" s="78">
        <f t="shared" si="168"/>
        <v>0</v>
      </c>
    </row>
    <row r="281" spans="1:8" x14ac:dyDescent="0.3">
      <c r="A281" s="470"/>
      <c r="B281" s="76" t="s">
        <v>130</v>
      </c>
      <c r="C281" s="77">
        <f t="shared" ref="C281:H281" si="169">SUM(C251,C257,C263,C269,C275,)</f>
        <v>0</v>
      </c>
      <c r="D281" s="77">
        <f t="shared" si="169"/>
        <v>0</v>
      </c>
      <c r="E281" s="77">
        <f t="shared" si="169"/>
        <v>0</v>
      </c>
      <c r="F281" s="77">
        <f t="shared" si="169"/>
        <v>0</v>
      </c>
      <c r="G281" s="77">
        <f t="shared" si="169"/>
        <v>0</v>
      </c>
      <c r="H281" s="77">
        <f t="shared" si="169"/>
        <v>0</v>
      </c>
    </row>
    <row r="282" spans="1:8" x14ac:dyDescent="0.3">
      <c r="A282" s="471"/>
      <c r="B282" s="76" t="s">
        <v>131</v>
      </c>
      <c r="C282" s="77">
        <f>SUM(C252,C258,C264,C270,C276,)</f>
        <v>0</v>
      </c>
      <c r="D282" s="77">
        <f t="shared" ref="D282:H282" si="170">SUM(D252,D258,D264,D270,D276,)</f>
        <v>0</v>
      </c>
      <c r="E282" s="77">
        <f t="shared" si="170"/>
        <v>0</v>
      </c>
      <c r="F282" s="77">
        <f t="shared" si="170"/>
        <v>0</v>
      </c>
      <c r="G282" s="77">
        <f t="shared" si="170"/>
        <v>0</v>
      </c>
      <c r="H282" s="77">
        <f t="shared" si="170"/>
        <v>0</v>
      </c>
    </row>
    <row r="284" spans="1:8" ht="18" x14ac:dyDescent="0.35">
      <c r="B284" s="472" t="str">
        <f>$I$5</f>
        <v>Budget 2026</v>
      </c>
      <c r="C284" s="473"/>
      <c r="D284" s="473"/>
      <c r="E284" s="473"/>
      <c r="F284" s="473"/>
      <c r="G284" s="473"/>
      <c r="H284" s="473"/>
    </row>
    <row r="285" spans="1:8" ht="40.5" x14ac:dyDescent="0.3">
      <c r="B285" s="72"/>
      <c r="C285" s="73" t="s">
        <v>133</v>
      </c>
      <c r="D285" s="74" t="s">
        <v>134</v>
      </c>
      <c r="E285" s="73" t="s">
        <v>404</v>
      </c>
      <c r="F285" s="73" t="s">
        <v>135</v>
      </c>
      <c r="G285" s="74" t="s">
        <v>136</v>
      </c>
      <c r="H285" s="74" t="s">
        <v>316</v>
      </c>
    </row>
    <row r="286" spans="1:8" x14ac:dyDescent="0.3">
      <c r="A286" s="474" t="s">
        <v>327</v>
      </c>
      <c r="B286" s="75" t="s">
        <v>129</v>
      </c>
      <c r="C286" s="32"/>
      <c r="D286" s="75">
        <f>SUM(D287:D288)</f>
        <v>0</v>
      </c>
      <c r="E286" s="75">
        <f t="shared" ref="E286:G286" si="171">SUM(E287:E288)</f>
        <v>0</v>
      </c>
      <c r="F286" s="75">
        <f t="shared" si="171"/>
        <v>0</v>
      </c>
      <c r="G286" s="75">
        <f t="shared" si="171"/>
        <v>0</v>
      </c>
      <c r="H286" s="75">
        <f t="shared" ref="H286:H315" si="172">SUM(C286:G286)</f>
        <v>0</v>
      </c>
    </row>
    <row r="287" spans="1:8" x14ac:dyDescent="0.3">
      <c r="A287" s="470"/>
      <c r="B287" s="76" t="s">
        <v>130</v>
      </c>
      <c r="C287" s="32"/>
      <c r="D287" s="183"/>
      <c r="E287" s="183"/>
      <c r="F287" s="183"/>
      <c r="G287" s="183"/>
      <c r="H287" s="77">
        <f t="shared" si="172"/>
        <v>0</v>
      </c>
    </row>
    <row r="288" spans="1:8" x14ac:dyDescent="0.3">
      <c r="A288" s="470"/>
      <c r="B288" s="76" t="s">
        <v>131</v>
      </c>
      <c r="C288" s="32"/>
      <c r="D288" s="183"/>
      <c r="E288" s="183"/>
      <c r="F288" s="183"/>
      <c r="G288" s="183"/>
      <c r="H288" s="77">
        <f t="shared" si="172"/>
        <v>0</v>
      </c>
    </row>
    <row r="289" spans="1:8" x14ac:dyDescent="0.3">
      <c r="A289" s="470"/>
      <c r="B289" s="75" t="s">
        <v>132</v>
      </c>
      <c r="C289" s="32"/>
      <c r="D289" s="75">
        <f>SUM(D290:D291)</f>
        <v>0</v>
      </c>
      <c r="E289" s="75">
        <f t="shared" ref="E289:G289" si="173">SUM(E290:E291)</f>
        <v>0</v>
      </c>
      <c r="F289" s="75">
        <f t="shared" si="173"/>
        <v>0</v>
      </c>
      <c r="G289" s="75">
        <f t="shared" si="173"/>
        <v>0</v>
      </c>
      <c r="H289" s="75">
        <f t="shared" si="172"/>
        <v>0</v>
      </c>
    </row>
    <row r="290" spans="1:8" x14ac:dyDescent="0.3">
      <c r="A290" s="470"/>
      <c r="B290" s="76" t="s">
        <v>130</v>
      </c>
      <c r="C290" s="32"/>
      <c r="D290" s="183"/>
      <c r="E290" s="183"/>
      <c r="F290" s="183"/>
      <c r="G290" s="183"/>
      <c r="H290" s="77">
        <f t="shared" si="172"/>
        <v>0</v>
      </c>
    </row>
    <row r="291" spans="1:8" x14ac:dyDescent="0.3">
      <c r="A291" s="470"/>
      <c r="B291" s="76" t="s">
        <v>131</v>
      </c>
      <c r="C291" s="32"/>
      <c r="D291" s="183"/>
      <c r="E291" s="183"/>
      <c r="F291" s="183"/>
      <c r="G291" s="183"/>
      <c r="H291" s="77">
        <f t="shared" si="172"/>
        <v>0</v>
      </c>
    </row>
    <row r="292" spans="1:8" x14ac:dyDescent="0.3">
      <c r="A292" s="470" t="s">
        <v>328</v>
      </c>
      <c r="B292" s="75" t="s">
        <v>129</v>
      </c>
      <c r="C292" s="75">
        <f t="shared" ref="C292" si="174">SUM(C293:C294)</f>
        <v>0</v>
      </c>
      <c r="D292" s="32"/>
      <c r="E292" s="75">
        <f t="shared" ref="E292:G292" si="175">SUM(E293:E294)</f>
        <v>0</v>
      </c>
      <c r="F292" s="75">
        <f t="shared" si="175"/>
        <v>0</v>
      </c>
      <c r="G292" s="75">
        <f t="shared" si="175"/>
        <v>0</v>
      </c>
      <c r="H292" s="75">
        <f t="shared" si="172"/>
        <v>0</v>
      </c>
    </row>
    <row r="293" spans="1:8" x14ac:dyDescent="0.3">
      <c r="A293" s="470"/>
      <c r="B293" s="76" t="s">
        <v>130</v>
      </c>
      <c r="C293" s="183"/>
      <c r="D293" s="32"/>
      <c r="E293" s="183"/>
      <c r="F293" s="183"/>
      <c r="G293" s="183"/>
      <c r="H293" s="77">
        <f t="shared" si="172"/>
        <v>0</v>
      </c>
    </row>
    <row r="294" spans="1:8" x14ac:dyDescent="0.3">
      <c r="A294" s="470"/>
      <c r="B294" s="76" t="s">
        <v>131</v>
      </c>
      <c r="C294" s="183"/>
      <c r="D294" s="32"/>
      <c r="E294" s="183"/>
      <c r="F294" s="183"/>
      <c r="G294" s="183"/>
      <c r="H294" s="77">
        <f t="shared" si="172"/>
        <v>0</v>
      </c>
    </row>
    <row r="295" spans="1:8" x14ac:dyDescent="0.3">
      <c r="A295" s="470"/>
      <c r="B295" s="75" t="s">
        <v>132</v>
      </c>
      <c r="C295" s="75">
        <f t="shared" ref="C295" si="176">SUM(C296:C297)</f>
        <v>0</v>
      </c>
      <c r="D295" s="32"/>
      <c r="E295" s="75">
        <f t="shared" ref="E295:G295" si="177">SUM(E296:E297)</f>
        <v>0</v>
      </c>
      <c r="F295" s="75">
        <f t="shared" si="177"/>
        <v>0</v>
      </c>
      <c r="G295" s="75">
        <f t="shared" si="177"/>
        <v>0</v>
      </c>
      <c r="H295" s="75">
        <f t="shared" si="172"/>
        <v>0</v>
      </c>
    </row>
    <row r="296" spans="1:8" x14ac:dyDescent="0.3">
      <c r="A296" s="470"/>
      <c r="B296" s="76" t="s">
        <v>130</v>
      </c>
      <c r="C296" s="183"/>
      <c r="D296" s="32"/>
      <c r="E296" s="183"/>
      <c r="F296" s="183"/>
      <c r="G296" s="183"/>
      <c r="H296" s="77">
        <f t="shared" si="172"/>
        <v>0</v>
      </c>
    </row>
    <row r="297" spans="1:8" x14ac:dyDescent="0.3">
      <c r="A297" s="470"/>
      <c r="B297" s="76" t="s">
        <v>131</v>
      </c>
      <c r="C297" s="183"/>
      <c r="D297" s="32"/>
      <c r="E297" s="183"/>
      <c r="F297" s="183"/>
      <c r="G297" s="183"/>
      <c r="H297" s="77">
        <f t="shared" si="172"/>
        <v>0</v>
      </c>
    </row>
    <row r="298" spans="1:8" x14ac:dyDescent="0.3">
      <c r="A298" s="470" t="s">
        <v>402</v>
      </c>
      <c r="B298" s="75" t="s">
        <v>129</v>
      </c>
      <c r="C298" s="75">
        <f t="shared" ref="C298:D298" si="178">SUM(C299:C300)</f>
        <v>0</v>
      </c>
      <c r="D298" s="75">
        <f t="shared" si="178"/>
        <v>0</v>
      </c>
      <c r="E298" s="32"/>
      <c r="F298" s="75">
        <f t="shared" ref="F298:G298" si="179">SUM(F299:F300)</f>
        <v>0</v>
      </c>
      <c r="G298" s="75">
        <f t="shared" si="179"/>
        <v>0</v>
      </c>
      <c r="H298" s="75">
        <f t="shared" si="172"/>
        <v>0</v>
      </c>
    </row>
    <row r="299" spans="1:8" x14ac:dyDescent="0.3">
      <c r="A299" s="470"/>
      <c r="B299" s="76" t="s">
        <v>130</v>
      </c>
      <c r="C299" s="183"/>
      <c r="D299" s="183"/>
      <c r="E299" s="32"/>
      <c r="F299" s="183"/>
      <c r="G299" s="183"/>
      <c r="H299" s="77">
        <f t="shared" si="172"/>
        <v>0</v>
      </c>
    </row>
    <row r="300" spans="1:8" x14ac:dyDescent="0.3">
      <c r="A300" s="470"/>
      <c r="B300" s="76" t="s">
        <v>131</v>
      </c>
      <c r="C300" s="183"/>
      <c r="D300" s="183"/>
      <c r="E300" s="32"/>
      <c r="F300" s="183"/>
      <c r="G300" s="183"/>
      <c r="H300" s="77">
        <f t="shared" si="172"/>
        <v>0</v>
      </c>
    </row>
    <row r="301" spans="1:8" x14ac:dyDescent="0.3">
      <c r="A301" s="470"/>
      <c r="B301" s="75" t="s">
        <v>132</v>
      </c>
      <c r="C301" s="75">
        <f t="shared" ref="C301:D301" si="180">SUM(C302:C303)</f>
        <v>0</v>
      </c>
      <c r="D301" s="75">
        <f t="shared" si="180"/>
        <v>0</v>
      </c>
      <c r="E301" s="32"/>
      <c r="F301" s="75">
        <f t="shared" ref="F301:G301" si="181">SUM(F302:F303)</f>
        <v>0</v>
      </c>
      <c r="G301" s="75">
        <f t="shared" si="181"/>
        <v>0</v>
      </c>
      <c r="H301" s="75">
        <f t="shared" si="172"/>
        <v>0</v>
      </c>
    </row>
    <row r="302" spans="1:8" x14ac:dyDescent="0.3">
      <c r="A302" s="470"/>
      <c r="B302" s="76" t="s">
        <v>130</v>
      </c>
      <c r="C302" s="183"/>
      <c r="D302" s="183"/>
      <c r="E302" s="32"/>
      <c r="F302" s="183"/>
      <c r="G302" s="183"/>
      <c r="H302" s="77">
        <f t="shared" si="172"/>
        <v>0</v>
      </c>
    </row>
    <row r="303" spans="1:8" x14ac:dyDescent="0.3">
      <c r="A303" s="470"/>
      <c r="B303" s="76" t="s">
        <v>131</v>
      </c>
      <c r="C303" s="183"/>
      <c r="D303" s="183"/>
      <c r="E303" s="32"/>
      <c r="F303" s="183"/>
      <c r="G303" s="183"/>
      <c r="H303" s="77">
        <f t="shared" si="172"/>
        <v>0</v>
      </c>
    </row>
    <row r="304" spans="1:8" x14ac:dyDescent="0.3">
      <c r="A304" s="470" t="s">
        <v>329</v>
      </c>
      <c r="B304" s="75" t="s">
        <v>129</v>
      </c>
      <c r="C304" s="75">
        <f t="shared" ref="C304:E304" si="182">SUM(C305:C306)</f>
        <v>0</v>
      </c>
      <c r="D304" s="75">
        <f t="shared" si="182"/>
        <v>0</v>
      </c>
      <c r="E304" s="75">
        <f t="shared" si="182"/>
        <v>0</v>
      </c>
      <c r="F304" s="32"/>
      <c r="G304" s="75">
        <f t="shared" ref="G304" si="183">SUM(G305:G306)</f>
        <v>0</v>
      </c>
      <c r="H304" s="75">
        <f t="shared" si="172"/>
        <v>0</v>
      </c>
    </row>
    <row r="305" spans="1:8" x14ac:dyDescent="0.3">
      <c r="A305" s="470"/>
      <c r="B305" s="76" t="s">
        <v>130</v>
      </c>
      <c r="C305" s="183"/>
      <c r="D305" s="183"/>
      <c r="E305" s="183"/>
      <c r="F305" s="32"/>
      <c r="G305" s="183"/>
      <c r="H305" s="77">
        <f t="shared" si="172"/>
        <v>0</v>
      </c>
    </row>
    <row r="306" spans="1:8" x14ac:dyDescent="0.3">
      <c r="A306" s="470"/>
      <c r="B306" s="76" t="s">
        <v>131</v>
      </c>
      <c r="C306" s="183"/>
      <c r="D306" s="183"/>
      <c r="E306" s="183"/>
      <c r="F306" s="32"/>
      <c r="G306" s="183"/>
      <c r="H306" s="77">
        <f t="shared" si="172"/>
        <v>0</v>
      </c>
    </row>
    <row r="307" spans="1:8" x14ac:dyDescent="0.3">
      <c r="A307" s="470"/>
      <c r="B307" s="75" t="s">
        <v>132</v>
      </c>
      <c r="C307" s="75">
        <f t="shared" ref="C307:E307" si="184">SUM(C308:C309)</f>
        <v>0</v>
      </c>
      <c r="D307" s="75">
        <f t="shared" si="184"/>
        <v>0</v>
      </c>
      <c r="E307" s="75">
        <f t="shared" si="184"/>
        <v>0</v>
      </c>
      <c r="F307" s="32"/>
      <c r="G307" s="75">
        <f t="shared" ref="G307" si="185">SUM(G308:G309)</f>
        <v>0</v>
      </c>
      <c r="H307" s="75">
        <f t="shared" si="172"/>
        <v>0</v>
      </c>
    </row>
    <row r="308" spans="1:8" x14ac:dyDescent="0.3">
      <c r="A308" s="470"/>
      <c r="B308" s="76" t="s">
        <v>130</v>
      </c>
      <c r="C308" s="183"/>
      <c r="D308" s="183"/>
      <c r="E308" s="183"/>
      <c r="F308" s="32"/>
      <c r="G308" s="183"/>
      <c r="H308" s="77">
        <f t="shared" si="172"/>
        <v>0</v>
      </c>
    </row>
    <row r="309" spans="1:8" x14ac:dyDescent="0.3">
      <c r="A309" s="470"/>
      <c r="B309" s="76" t="s">
        <v>131</v>
      </c>
      <c r="C309" s="183"/>
      <c r="D309" s="183"/>
      <c r="E309" s="183"/>
      <c r="F309" s="32"/>
      <c r="G309" s="183"/>
      <c r="H309" s="77">
        <f t="shared" si="172"/>
        <v>0</v>
      </c>
    </row>
    <row r="310" spans="1:8" x14ac:dyDescent="0.3">
      <c r="A310" s="470" t="s">
        <v>330</v>
      </c>
      <c r="B310" s="75" t="s">
        <v>129</v>
      </c>
      <c r="C310" s="75">
        <f t="shared" ref="C310:E310" si="186">SUM(C311:C312)</f>
        <v>0</v>
      </c>
      <c r="D310" s="75">
        <f t="shared" si="186"/>
        <v>0</v>
      </c>
      <c r="E310" s="75">
        <f t="shared" si="186"/>
        <v>0</v>
      </c>
      <c r="F310" s="75">
        <f>SUM(F311:F312)</f>
        <v>0</v>
      </c>
      <c r="G310" s="32"/>
      <c r="H310" s="75">
        <f t="shared" si="172"/>
        <v>0</v>
      </c>
    </row>
    <row r="311" spans="1:8" x14ac:dyDescent="0.3">
      <c r="A311" s="470"/>
      <c r="B311" s="76" t="s">
        <v>130</v>
      </c>
      <c r="C311" s="183"/>
      <c r="D311" s="183"/>
      <c r="E311" s="183"/>
      <c r="F311" s="183"/>
      <c r="G311" s="32"/>
      <c r="H311" s="77">
        <f t="shared" si="172"/>
        <v>0</v>
      </c>
    </row>
    <row r="312" spans="1:8" x14ac:dyDescent="0.3">
      <c r="A312" s="470"/>
      <c r="B312" s="76" t="s">
        <v>131</v>
      </c>
      <c r="C312" s="183"/>
      <c r="D312" s="183"/>
      <c r="E312" s="183"/>
      <c r="F312" s="183"/>
      <c r="G312" s="32"/>
      <c r="H312" s="77">
        <f t="shared" si="172"/>
        <v>0</v>
      </c>
    </row>
    <row r="313" spans="1:8" x14ac:dyDescent="0.3">
      <c r="A313" s="470"/>
      <c r="B313" s="75" t="s">
        <v>132</v>
      </c>
      <c r="C313" s="75">
        <f t="shared" ref="C313:E313" si="187">SUM(C314:C315)</f>
        <v>0</v>
      </c>
      <c r="D313" s="75">
        <f t="shared" si="187"/>
        <v>0</v>
      </c>
      <c r="E313" s="75">
        <f t="shared" si="187"/>
        <v>0</v>
      </c>
      <c r="F313" s="75">
        <f>SUM(F314:F315)</f>
        <v>0</v>
      </c>
      <c r="G313" s="32"/>
      <c r="H313" s="75">
        <f t="shared" si="172"/>
        <v>0</v>
      </c>
    </row>
    <row r="314" spans="1:8" x14ac:dyDescent="0.3">
      <c r="A314" s="470"/>
      <c r="B314" s="76" t="s">
        <v>130</v>
      </c>
      <c r="C314" s="183"/>
      <c r="D314" s="183"/>
      <c r="E314" s="183"/>
      <c r="F314" s="183"/>
      <c r="G314" s="32"/>
      <c r="H314" s="77">
        <f t="shared" si="172"/>
        <v>0</v>
      </c>
    </row>
    <row r="315" spans="1:8" x14ac:dyDescent="0.3">
      <c r="A315" s="471"/>
      <c r="B315" s="76" t="s">
        <v>131</v>
      </c>
      <c r="C315" s="183"/>
      <c r="D315" s="183"/>
      <c r="E315" s="183"/>
      <c r="F315" s="183"/>
      <c r="G315" s="32"/>
      <c r="H315" s="77">
        <f t="shared" si="172"/>
        <v>0</v>
      </c>
    </row>
    <row r="316" spans="1:8" x14ac:dyDescent="0.3">
      <c r="A316" s="470" t="s">
        <v>316</v>
      </c>
      <c r="B316" s="78" t="s">
        <v>129</v>
      </c>
      <c r="C316" s="78">
        <f>SUM(C286,C292,C298,C304,C310,)</f>
        <v>0</v>
      </c>
      <c r="D316" s="78">
        <f t="shared" ref="D316:H316" si="188">SUM(D286,D292,D298,D304,D310,)</f>
        <v>0</v>
      </c>
      <c r="E316" s="78">
        <f t="shared" si="188"/>
        <v>0</v>
      </c>
      <c r="F316" s="78">
        <f t="shared" si="188"/>
        <v>0</v>
      </c>
      <c r="G316" s="78">
        <f t="shared" si="188"/>
        <v>0</v>
      </c>
      <c r="H316" s="78">
        <f t="shared" si="188"/>
        <v>0</v>
      </c>
    </row>
    <row r="317" spans="1:8" x14ac:dyDescent="0.3">
      <c r="A317" s="470"/>
      <c r="B317" s="76" t="s">
        <v>130</v>
      </c>
      <c r="C317" s="77">
        <f t="shared" ref="C317:H317" si="189">SUM(C287,C293,C299,C305,C311,)</f>
        <v>0</v>
      </c>
      <c r="D317" s="77">
        <f t="shared" si="189"/>
        <v>0</v>
      </c>
      <c r="E317" s="77">
        <f t="shared" si="189"/>
        <v>0</v>
      </c>
      <c r="F317" s="77">
        <f t="shared" si="189"/>
        <v>0</v>
      </c>
      <c r="G317" s="77">
        <f t="shared" si="189"/>
        <v>0</v>
      </c>
      <c r="H317" s="77">
        <f t="shared" si="189"/>
        <v>0</v>
      </c>
    </row>
    <row r="318" spans="1:8" x14ac:dyDescent="0.3">
      <c r="A318" s="470"/>
      <c r="B318" s="76" t="s">
        <v>131</v>
      </c>
      <c r="C318" s="77">
        <f>SUM(C288,C294,C300,C306,C312,)</f>
        <v>0</v>
      </c>
      <c r="D318" s="77">
        <f t="shared" ref="D318:H318" si="190">SUM(D288,D294,D300,D306,D312,)</f>
        <v>0</v>
      </c>
      <c r="E318" s="77">
        <f t="shared" si="190"/>
        <v>0</v>
      </c>
      <c r="F318" s="77">
        <f t="shared" si="190"/>
        <v>0</v>
      </c>
      <c r="G318" s="77">
        <f t="shared" si="190"/>
        <v>0</v>
      </c>
      <c r="H318" s="77">
        <f t="shared" si="190"/>
        <v>0</v>
      </c>
    </row>
    <row r="319" spans="1:8" x14ac:dyDescent="0.3">
      <c r="A319" s="470"/>
      <c r="B319" s="78" t="s">
        <v>132</v>
      </c>
      <c r="C319" s="78">
        <f t="shared" ref="C319:H319" si="191">SUM(C289,C295,C301,C307,C313,)</f>
        <v>0</v>
      </c>
      <c r="D319" s="78">
        <f t="shared" si="191"/>
        <v>0</v>
      </c>
      <c r="E319" s="78">
        <f t="shared" si="191"/>
        <v>0</v>
      </c>
      <c r="F319" s="78">
        <f t="shared" si="191"/>
        <v>0</v>
      </c>
      <c r="G319" s="78">
        <f t="shared" si="191"/>
        <v>0</v>
      </c>
      <c r="H319" s="78">
        <f t="shared" si="191"/>
        <v>0</v>
      </c>
    </row>
    <row r="320" spans="1:8" x14ac:dyDescent="0.3">
      <c r="A320" s="470"/>
      <c r="B320" s="76" t="s">
        <v>130</v>
      </c>
      <c r="C320" s="77">
        <f t="shared" ref="C320:H320" si="192">SUM(C290,C296,C302,C308,C314,)</f>
        <v>0</v>
      </c>
      <c r="D320" s="77">
        <f t="shared" si="192"/>
        <v>0</v>
      </c>
      <c r="E320" s="77">
        <f t="shared" si="192"/>
        <v>0</v>
      </c>
      <c r="F320" s="77">
        <f t="shared" si="192"/>
        <v>0</v>
      </c>
      <c r="G320" s="77">
        <f t="shared" si="192"/>
        <v>0</v>
      </c>
      <c r="H320" s="77">
        <f t="shared" si="192"/>
        <v>0</v>
      </c>
    </row>
    <row r="321" spans="1:8" x14ac:dyDescent="0.3">
      <c r="A321" s="471"/>
      <c r="B321" s="76" t="s">
        <v>131</v>
      </c>
      <c r="C321" s="77">
        <f>SUM(C291,C297,C303,C309,C315,)</f>
        <v>0</v>
      </c>
      <c r="D321" s="77">
        <f t="shared" ref="D321:H321" si="193">SUM(D291,D297,D303,D309,D315,)</f>
        <v>0</v>
      </c>
      <c r="E321" s="77">
        <f t="shared" si="193"/>
        <v>0</v>
      </c>
      <c r="F321" s="77">
        <f t="shared" si="193"/>
        <v>0</v>
      </c>
      <c r="G321" s="77">
        <f t="shared" si="193"/>
        <v>0</v>
      </c>
      <c r="H321" s="77">
        <f t="shared" si="193"/>
        <v>0</v>
      </c>
    </row>
    <row r="323" spans="1:8" ht="18" x14ac:dyDescent="0.35">
      <c r="B323" s="472" t="str">
        <f>$J$5</f>
        <v>Budget 2027</v>
      </c>
      <c r="C323" s="473"/>
      <c r="D323" s="473"/>
      <c r="E323" s="473"/>
      <c r="F323" s="473"/>
      <c r="G323" s="473"/>
      <c r="H323" s="473"/>
    </row>
    <row r="324" spans="1:8" ht="40.5" x14ac:dyDescent="0.3">
      <c r="B324" s="72"/>
      <c r="C324" s="73" t="s">
        <v>133</v>
      </c>
      <c r="D324" s="74" t="s">
        <v>134</v>
      </c>
      <c r="E324" s="73" t="s">
        <v>404</v>
      </c>
      <c r="F324" s="73" t="s">
        <v>135</v>
      </c>
      <c r="G324" s="74" t="s">
        <v>136</v>
      </c>
      <c r="H324" s="74" t="s">
        <v>316</v>
      </c>
    </row>
    <row r="325" spans="1:8" x14ac:dyDescent="0.3">
      <c r="A325" s="474" t="s">
        <v>327</v>
      </c>
      <c r="B325" s="75" t="s">
        <v>129</v>
      </c>
      <c r="C325" s="32"/>
      <c r="D325" s="75">
        <f>SUM(D326:D327)</f>
        <v>0</v>
      </c>
      <c r="E325" s="75">
        <f t="shared" ref="E325:G325" si="194">SUM(E326:E327)</f>
        <v>0</v>
      </c>
      <c r="F325" s="75">
        <f t="shared" si="194"/>
        <v>0</v>
      </c>
      <c r="G325" s="75">
        <f t="shared" si="194"/>
        <v>0</v>
      </c>
      <c r="H325" s="75">
        <f t="shared" ref="H325:H354" si="195">SUM(C325:G325)</f>
        <v>0</v>
      </c>
    </row>
    <row r="326" spans="1:8" x14ac:dyDescent="0.3">
      <c r="A326" s="470"/>
      <c r="B326" s="76" t="s">
        <v>130</v>
      </c>
      <c r="C326" s="32"/>
      <c r="D326" s="183"/>
      <c r="E326" s="183"/>
      <c r="F326" s="183"/>
      <c r="G326" s="183"/>
      <c r="H326" s="77">
        <f t="shared" si="195"/>
        <v>0</v>
      </c>
    </row>
    <row r="327" spans="1:8" x14ac:dyDescent="0.3">
      <c r="A327" s="470"/>
      <c r="B327" s="76" t="s">
        <v>131</v>
      </c>
      <c r="C327" s="32"/>
      <c r="D327" s="183"/>
      <c r="E327" s="183"/>
      <c r="F327" s="183"/>
      <c r="G327" s="183"/>
      <c r="H327" s="77">
        <f t="shared" si="195"/>
        <v>0</v>
      </c>
    </row>
    <row r="328" spans="1:8" x14ac:dyDescent="0.3">
      <c r="A328" s="470"/>
      <c r="B328" s="75" t="s">
        <v>132</v>
      </c>
      <c r="C328" s="32"/>
      <c r="D328" s="75">
        <f>SUM(D329:D330)</f>
        <v>0</v>
      </c>
      <c r="E328" s="75">
        <f t="shared" ref="E328:G328" si="196">SUM(E329:E330)</f>
        <v>0</v>
      </c>
      <c r="F328" s="75">
        <f t="shared" si="196"/>
        <v>0</v>
      </c>
      <c r="G328" s="75">
        <f t="shared" si="196"/>
        <v>0</v>
      </c>
      <c r="H328" s="75">
        <f t="shared" si="195"/>
        <v>0</v>
      </c>
    </row>
    <row r="329" spans="1:8" x14ac:dyDescent="0.3">
      <c r="A329" s="470"/>
      <c r="B329" s="76" t="s">
        <v>130</v>
      </c>
      <c r="C329" s="32"/>
      <c r="D329" s="183"/>
      <c r="E329" s="183"/>
      <c r="F329" s="183"/>
      <c r="G329" s="183"/>
      <c r="H329" s="77">
        <f t="shared" si="195"/>
        <v>0</v>
      </c>
    </row>
    <row r="330" spans="1:8" x14ac:dyDescent="0.3">
      <c r="A330" s="470"/>
      <c r="B330" s="76" t="s">
        <v>131</v>
      </c>
      <c r="C330" s="32"/>
      <c r="D330" s="183"/>
      <c r="E330" s="183"/>
      <c r="F330" s="183"/>
      <c r="G330" s="183"/>
      <c r="H330" s="77">
        <f t="shared" si="195"/>
        <v>0</v>
      </c>
    </row>
    <row r="331" spans="1:8" x14ac:dyDescent="0.3">
      <c r="A331" s="470" t="s">
        <v>328</v>
      </c>
      <c r="B331" s="75" t="s">
        <v>129</v>
      </c>
      <c r="C331" s="75">
        <f t="shared" ref="C331" si="197">SUM(C332:C333)</f>
        <v>0</v>
      </c>
      <c r="D331" s="32"/>
      <c r="E331" s="75">
        <f t="shared" ref="E331:G331" si="198">SUM(E332:E333)</f>
        <v>0</v>
      </c>
      <c r="F331" s="75">
        <f t="shared" si="198"/>
        <v>0</v>
      </c>
      <c r="G331" s="75">
        <f t="shared" si="198"/>
        <v>0</v>
      </c>
      <c r="H331" s="75">
        <f t="shared" si="195"/>
        <v>0</v>
      </c>
    </row>
    <row r="332" spans="1:8" x14ac:dyDescent="0.3">
      <c r="A332" s="470"/>
      <c r="B332" s="76" t="s">
        <v>130</v>
      </c>
      <c r="C332" s="183"/>
      <c r="D332" s="32"/>
      <c r="E332" s="183"/>
      <c r="F332" s="183"/>
      <c r="G332" s="183"/>
      <c r="H332" s="77">
        <f t="shared" si="195"/>
        <v>0</v>
      </c>
    </row>
    <row r="333" spans="1:8" x14ac:dyDescent="0.3">
      <c r="A333" s="470"/>
      <c r="B333" s="76" t="s">
        <v>131</v>
      </c>
      <c r="C333" s="183"/>
      <c r="D333" s="32"/>
      <c r="E333" s="183"/>
      <c r="F333" s="183"/>
      <c r="G333" s="183"/>
      <c r="H333" s="77">
        <f t="shared" si="195"/>
        <v>0</v>
      </c>
    </row>
    <row r="334" spans="1:8" x14ac:dyDescent="0.3">
      <c r="A334" s="470"/>
      <c r="B334" s="75" t="s">
        <v>132</v>
      </c>
      <c r="C334" s="75">
        <f t="shared" ref="C334" si="199">SUM(C335:C336)</f>
        <v>0</v>
      </c>
      <c r="D334" s="32"/>
      <c r="E334" s="75">
        <f t="shared" ref="E334:G334" si="200">SUM(E335:E336)</f>
        <v>0</v>
      </c>
      <c r="F334" s="75">
        <f t="shared" si="200"/>
        <v>0</v>
      </c>
      <c r="G334" s="75">
        <f t="shared" si="200"/>
        <v>0</v>
      </c>
      <c r="H334" s="75">
        <f t="shared" si="195"/>
        <v>0</v>
      </c>
    </row>
    <row r="335" spans="1:8" x14ac:dyDescent="0.3">
      <c r="A335" s="470"/>
      <c r="B335" s="76" t="s">
        <v>130</v>
      </c>
      <c r="C335" s="183"/>
      <c r="D335" s="32"/>
      <c r="E335" s="183"/>
      <c r="F335" s="183"/>
      <c r="G335" s="183"/>
      <c r="H335" s="77">
        <f t="shared" si="195"/>
        <v>0</v>
      </c>
    </row>
    <row r="336" spans="1:8" x14ac:dyDescent="0.3">
      <c r="A336" s="470"/>
      <c r="B336" s="76" t="s">
        <v>131</v>
      </c>
      <c r="C336" s="183"/>
      <c r="D336" s="32"/>
      <c r="E336" s="183"/>
      <c r="F336" s="183"/>
      <c r="G336" s="183"/>
      <c r="H336" s="77">
        <f t="shared" si="195"/>
        <v>0</v>
      </c>
    </row>
    <row r="337" spans="1:8" x14ac:dyDescent="0.3">
      <c r="A337" s="470" t="s">
        <v>402</v>
      </c>
      <c r="B337" s="75" t="s">
        <v>129</v>
      </c>
      <c r="C337" s="75">
        <f t="shared" ref="C337:D337" si="201">SUM(C338:C339)</f>
        <v>0</v>
      </c>
      <c r="D337" s="75">
        <f t="shared" si="201"/>
        <v>0</v>
      </c>
      <c r="E337" s="32"/>
      <c r="F337" s="75">
        <f t="shared" ref="F337:G337" si="202">SUM(F338:F339)</f>
        <v>0</v>
      </c>
      <c r="G337" s="75">
        <f t="shared" si="202"/>
        <v>0</v>
      </c>
      <c r="H337" s="75">
        <f t="shared" si="195"/>
        <v>0</v>
      </c>
    </row>
    <row r="338" spans="1:8" x14ac:dyDescent="0.3">
      <c r="A338" s="470"/>
      <c r="B338" s="76" t="s">
        <v>130</v>
      </c>
      <c r="C338" s="183"/>
      <c r="D338" s="183"/>
      <c r="E338" s="32"/>
      <c r="F338" s="183"/>
      <c r="G338" s="183"/>
      <c r="H338" s="77">
        <f t="shared" si="195"/>
        <v>0</v>
      </c>
    </row>
    <row r="339" spans="1:8" x14ac:dyDescent="0.3">
      <c r="A339" s="470"/>
      <c r="B339" s="76" t="s">
        <v>131</v>
      </c>
      <c r="C339" s="183"/>
      <c r="D339" s="183"/>
      <c r="E339" s="32"/>
      <c r="F339" s="183"/>
      <c r="G339" s="183"/>
      <c r="H339" s="77">
        <f t="shared" si="195"/>
        <v>0</v>
      </c>
    </row>
    <row r="340" spans="1:8" x14ac:dyDescent="0.3">
      <c r="A340" s="470"/>
      <c r="B340" s="75" t="s">
        <v>132</v>
      </c>
      <c r="C340" s="75">
        <f t="shared" ref="C340:D340" si="203">SUM(C341:C342)</f>
        <v>0</v>
      </c>
      <c r="D340" s="75">
        <f t="shared" si="203"/>
        <v>0</v>
      </c>
      <c r="E340" s="32"/>
      <c r="F340" s="75">
        <f t="shared" ref="F340:G340" si="204">SUM(F341:F342)</f>
        <v>0</v>
      </c>
      <c r="G340" s="75">
        <f t="shared" si="204"/>
        <v>0</v>
      </c>
      <c r="H340" s="75">
        <f t="shared" si="195"/>
        <v>0</v>
      </c>
    </row>
    <row r="341" spans="1:8" x14ac:dyDescent="0.3">
      <c r="A341" s="470"/>
      <c r="B341" s="76" t="s">
        <v>130</v>
      </c>
      <c r="C341" s="183"/>
      <c r="D341" s="183"/>
      <c r="E341" s="32"/>
      <c r="F341" s="183"/>
      <c r="G341" s="183"/>
      <c r="H341" s="77">
        <f t="shared" si="195"/>
        <v>0</v>
      </c>
    </row>
    <row r="342" spans="1:8" x14ac:dyDescent="0.3">
      <c r="A342" s="470"/>
      <c r="B342" s="76" t="s">
        <v>131</v>
      </c>
      <c r="C342" s="183"/>
      <c r="D342" s="183"/>
      <c r="E342" s="32"/>
      <c r="F342" s="183"/>
      <c r="G342" s="183"/>
      <c r="H342" s="77">
        <f t="shared" si="195"/>
        <v>0</v>
      </c>
    </row>
    <row r="343" spans="1:8" x14ac:dyDescent="0.3">
      <c r="A343" s="470" t="s">
        <v>329</v>
      </c>
      <c r="B343" s="75" t="s">
        <v>129</v>
      </c>
      <c r="C343" s="75">
        <f t="shared" ref="C343:E343" si="205">SUM(C344:C345)</f>
        <v>0</v>
      </c>
      <c r="D343" s="75">
        <f t="shared" si="205"/>
        <v>0</v>
      </c>
      <c r="E343" s="75">
        <f t="shared" si="205"/>
        <v>0</v>
      </c>
      <c r="F343" s="32"/>
      <c r="G343" s="75">
        <f t="shared" ref="G343" si="206">SUM(G344:G345)</f>
        <v>0</v>
      </c>
      <c r="H343" s="75">
        <f t="shared" si="195"/>
        <v>0</v>
      </c>
    </row>
    <row r="344" spans="1:8" x14ac:dyDescent="0.3">
      <c r="A344" s="470"/>
      <c r="B344" s="76" t="s">
        <v>130</v>
      </c>
      <c r="C344" s="183"/>
      <c r="D344" s="183"/>
      <c r="E344" s="183"/>
      <c r="F344" s="32"/>
      <c r="G344" s="183"/>
      <c r="H344" s="77">
        <f t="shared" si="195"/>
        <v>0</v>
      </c>
    </row>
    <row r="345" spans="1:8" x14ac:dyDescent="0.3">
      <c r="A345" s="470"/>
      <c r="B345" s="76" t="s">
        <v>131</v>
      </c>
      <c r="C345" s="183"/>
      <c r="D345" s="183"/>
      <c r="E345" s="183"/>
      <c r="F345" s="32"/>
      <c r="G345" s="183"/>
      <c r="H345" s="77">
        <f t="shared" si="195"/>
        <v>0</v>
      </c>
    </row>
    <row r="346" spans="1:8" x14ac:dyDescent="0.3">
      <c r="A346" s="470"/>
      <c r="B346" s="75" t="s">
        <v>132</v>
      </c>
      <c r="C346" s="75">
        <f t="shared" ref="C346:E346" si="207">SUM(C347:C348)</f>
        <v>0</v>
      </c>
      <c r="D346" s="75">
        <f t="shared" si="207"/>
        <v>0</v>
      </c>
      <c r="E346" s="75">
        <f t="shared" si="207"/>
        <v>0</v>
      </c>
      <c r="F346" s="32"/>
      <c r="G346" s="75">
        <f t="shared" ref="G346" si="208">SUM(G347:G348)</f>
        <v>0</v>
      </c>
      <c r="H346" s="75">
        <f t="shared" si="195"/>
        <v>0</v>
      </c>
    </row>
    <row r="347" spans="1:8" x14ac:dyDescent="0.3">
      <c r="A347" s="470"/>
      <c r="B347" s="76" t="s">
        <v>130</v>
      </c>
      <c r="C347" s="183"/>
      <c r="D347" s="183"/>
      <c r="E347" s="183"/>
      <c r="F347" s="32"/>
      <c r="G347" s="183"/>
      <c r="H347" s="77">
        <f t="shared" si="195"/>
        <v>0</v>
      </c>
    </row>
    <row r="348" spans="1:8" x14ac:dyDescent="0.3">
      <c r="A348" s="470"/>
      <c r="B348" s="76" t="s">
        <v>131</v>
      </c>
      <c r="C348" s="183"/>
      <c r="D348" s="183"/>
      <c r="E348" s="183"/>
      <c r="F348" s="32"/>
      <c r="G348" s="183"/>
      <c r="H348" s="77">
        <f t="shared" si="195"/>
        <v>0</v>
      </c>
    </row>
    <row r="349" spans="1:8" x14ac:dyDescent="0.3">
      <c r="A349" s="470" t="s">
        <v>330</v>
      </c>
      <c r="B349" s="75" t="s">
        <v>129</v>
      </c>
      <c r="C349" s="75">
        <f t="shared" ref="C349:E349" si="209">SUM(C350:C351)</f>
        <v>0</v>
      </c>
      <c r="D349" s="75">
        <f t="shared" si="209"/>
        <v>0</v>
      </c>
      <c r="E349" s="75">
        <f t="shared" si="209"/>
        <v>0</v>
      </c>
      <c r="F349" s="75">
        <f>SUM(F350:F351)</f>
        <v>0</v>
      </c>
      <c r="G349" s="32"/>
      <c r="H349" s="75">
        <f t="shared" si="195"/>
        <v>0</v>
      </c>
    </row>
    <row r="350" spans="1:8" x14ac:dyDescent="0.3">
      <c r="A350" s="470"/>
      <c r="B350" s="76" t="s">
        <v>130</v>
      </c>
      <c r="C350" s="183"/>
      <c r="D350" s="183"/>
      <c r="E350" s="183"/>
      <c r="F350" s="183"/>
      <c r="G350" s="32"/>
      <c r="H350" s="77">
        <f t="shared" si="195"/>
        <v>0</v>
      </c>
    </row>
    <row r="351" spans="1:8" x14ac:dyDescent="0.3">
      <c r="A351" s="470"/>
      <c r="B351" s="76" t="s">
        <v>131</v>
      </c>
      <c r="C351" s="183"/>
      <c r="D351" s="183"/>
      <c r="E351" s="183"/>
      <c r="F351" s="183"/>
      <c r="G351" s="32"/>
      <c r="H351" s="77">
        <f t="shared" si="195"/>
        <v>0</v>
      </c>
    </row>
    <row r="352" spans="1:8" x14ac:dyDescent="0.3">
      <c r="A352" s="470"/>
      <c r="B352" s="75" t="s">
        <v>132</v>
      </c>
      <c r="C352" s="75">
        <f t="shared" ref="C352:E352" si="210">SUM(C353:C354)</f>
        <v>0</v>
      </c>
      <c r="D352" s="75">
        <f t="shared" si="210"/>
        <v>0</v>
      </c>
      <c r="E352" s="75">
        <f t="shared" si="210"/>
        <v>0</v>
      </c>
      <c r="F352" s="75">
        <f>SUM(F353:F354)</f>
        <v>0</v>
      </c>
      <c r="G352" s="32"/>
      <c r="H352" s="75">
        <f t="shared" si="195"/>
        <v>0</v>
      </c>
    </row>
    <row r="353" spans="1:8" x14ac:dyDescent="0.3">
      <c r="A353" s="470"/>
      <c r="B353" s="76" t="s">
        <v>130</v>
      </c>
      <c r="C353" s="183"/>
      <c r="D353" s="183"/>
      <c r="E353" s="183"/>
      <c r="F353" s="183"/>
      <c r="G353" s="32"/>
      <c r="H353" s="77">
        <f t="shared" si="195"/>
        <v>0</v>
      </c>
    </row>
    <row r="354" spans="1:8" x14ac:dyDescent="0.3">
      <c r="A354" s="471"/>
      <c r="B354" s="76" t="s">
        <v>131</v>
      </c>
      <c r="C354" s="183"/>
      <c r="D354" s="183"/>
      <c r="E354" s="183"/>
      <c r="F354" s="183"/>
      <c r="G354" s="32"/>
      <c r="H354" s="77">
        <f t="shared" si="195"/>
        <v>0</v>
      </c>
    </row>
    <row r="355" spans="1:8" x14ac:dyDescent="0.3">
      <c r="A355" s="470" t="s">
        <v>316</v>
      </c>
      <c r="B355" s="78" t="s">
        <v>129</v>
      </c>
      <c r="C355" s="78">
        <f>SUM(C325,C331,C337,C343,C349,)</f>
        <v>0</v>
      </c>
      <c r="D355" s="78">
        <f t="shared" ref="D355:H355" si="211">SUM(D325,D331,D337,D343,D349,)</f>
        <v>0</v>
      </c>
      <c r="E355" s="78">
        <f t="shared" si="211"/>
        <v>0</v>
      </c>
      <c r="F355" s="78">
        <f t="shared" si="211"/>
        <v>0</v>
      </c>
      <c r="G355" s="78">
        <f t="shared" si="211"/>
        <v>0</v>
      </c>
      <c r="H355" s="78">
        <f t="shared" si="211"/>
        <v>0</v>
      </c>
    </row>
    <row r="356" spans="1:8" x14ac:dyDescent="0.3">
      <c r="A356" s="470"/>
      <c r="B356" s="76" t="s">
        <v>130</v>
      </c>
      <c r="C356" s="77">
        <f t="shared" ref="C356:H356" si="212">SUM(C326,C332,C338,C344,C350,)</f>
        <v>0</v>
      </c>
      <c r="D356" s="77">
        <f t="shared" si="212"/>
        <v>0</v>
      </c>
      <c r="E356" s="77">
        <f t="shared" si="212"/>
        <v>0</v>
      </c>
      <c r="F356" s="77">
        <f t="shared" si="212"/>
        <v>0</v>
      </c>
      <c r="G356" s="77">
        <f t="shared" si="212"/>
        <v>0</v>
      </c>
      <c r="H356" s="77">
        <f t="shared" si="212"/>
        <v>0</v>
      </c>
    </row>
    <row r="357" spans="1:8" x14ac:dyDescent="0.3">
      <c r="A357" s="470"/>
      <c r="B357" s="76" t="s">
        <v>131</v>
      </c>
      <c r="C357" s="77">
        <f>SUM(C327,C333,C339,C345,C351,)</f>
        <v>0</v>
      </c>
      <c r="D357" s="77">
        <f t="shared" ref="D357:H357" si="213">SUM(D327,D333,D339,D345,D351,)</f>
        <v>0</v>
      </c>
      <c r="E357" s="77">
        <f t="shared" si="213"/>
        <v>0</v>
      </c>
      <c r="F357" s="77">
        <f t="shared" si="213"/>
        <v>0</v>
      </c>
      <c r="G357" s="77">
        <f t="shared" si="213"/>
        <v>0</v>
      </c>
      <c r="H357" s="77">
        <f t="shared" si="213"/>
        <v>0</v>
      </c>
    </row>
    <row r="358" spans="1:8" x14ac:dyDescent="0.3">
      <c r="A358" s="470"/>
      <c r="B358" s="78" t="s">
        <v>132</v>
      </c>
      <c r="C358" s="78">
        <f t="shared" ref="C358:H358" si="214">SUM(C328,C334,C340,C346,C352,)</f>
        <v>0</v>
      </c>
      <c r="D358" s="78">
        <f t="shared" si="214"/>
        <v>0</v>
      </c>
      <c r="E358" s="78">
        <f t="shared" si="214"/>
        <v>0</v>
      </c>
      <c r="F358" s="78">
        <f t="shared" si="214"/>
        <v>0</v>
      </c>
      <c r="G358" s="78">
        <f t="shared" si="214"/>
        <v>0</v>
      </c>
      <c r="H358" s="78">
        <f t="shared" si="214"/>
        <v>0</v>
      </c>
    </row>
    <row r="359" spans="1:8" x14ac:dyDescent="0.3">
      <c r="A359" s="470"/>
      <c r="B359" s="76" t="s">
        <v>130</v>
      </c>
      <c r="C359" s="77">
        <f t="shared" ref="C359:H359" si="215">SUM(C329,C335,C341,C347,C353,)</f>
        <v>0</v>
      </c>
      <c r="D359" s="77">
        <f t="shared" si="215"/>
        <v>0</v>
      </c>
      <c r="E359" s="77">
        <f t="shared" si="215"/>
        <v>0</v>
      </c>
      <c r="F359" s="77">
        <f t="shared" si="215"/>
        <v>0</v>
      </c>
      <c r="G359" s="77">
        <f t="shared" si="215"/>
        <v>0</v>
      </c>
      <c r="H359" s="77">
        <f t="shared" si="215"/>
        <v>0</v>
      </c>
    </row>
    <row r="360" spans="1:8" x14ac:dyDescent="0.3">
      <c r="A360" s="471"/>
      <c r="B360" s="76" t="s">
        <v>131</v>
      </c>
      <c r="C360" s="77">
        <f>SUM(C330,C336,C342,C348,C354,)</f>
        <v>0</v>
      </c>
      <c r="D360" s="77">
        <f t="shared" ref="D360:H360" si="216">SUM(D330,D336,D342,D348,D354,)</f>
        <v>0</v>
      </c>
      <c r="E360" s="77">
        <f t="shared" si="216"/>
        <v>0</v>
      </c>
      <c r="F360" s="77">
        <f t="shared" si="216"/>
        <v>0</v>
      </c>
      <c r="G360" s="77">
        <f t="shared" si="216"/>
        <v>0</v>
      </c>
      <c r="H360" s="77">
        <f t="shared" si="216"/>
        <v>0</v>
      </c>
    </row>
    <row r="362" spans="1:8" ht="18" x14ac:dyDescent="0.35">
      <c r="B362" s="472" t="str">
        <f>$K$5</f>
        <v>Budget 2028</v>
      </c>
      <c r="C362" s="473"/>
      <c r="D362" s="473"/>
      <c r="E362" s="473"/>
      <c r="F362" s="473"/>
      <c r="G362" s="473"/>
      <c r="H362" s="473"/>
    </row>
    <row r="363" spans="1:8" ht="40.5" x14ac:dyDescent="0.3">
      <c r="B363" s="72"/>
      <c r="C363" s="73" t="s">
        <v>133</v>
      </c>
      <c r="D363" s="74" t="s">
        <v>134</v>
      </c>
      <c r="E363" s="73" t="s">
        <v>404</v>
      </c>
      <c r="F363" s="73" t="s">
        <v>135</v>
      </c>
      <c r="G363" s="74" t="s">
        <v>136</v>
      </c>
      <c r="H363" s="74" t="s">
        <v>316</v>
      </c>
    </row>
    <row r="364" spans="1:8" x14ac:dyDescent="0.3">
      <c r="A364" s="474" t="s">
        <v>327</v>
      </c>
      <c r="B364" s="75" t="s">
        <v>129</v>
      </c>
      <c r="C364" s="32"/>
      <c r="D364" s="75">
        <f>SUM(D365:D366)</f>
        <v>0</v>
      </c>
      <c r="E364" s="75">
        <f t="shared" ref="E364:G364" si="217">SUM(E365:E366)</f>
        <v>0</v>
      </c>
      <c r="F364" s="75">
        <f t="shared" si="217"/>
        <v>0</v>
      </c>
      <c r="G364" s="75">
        <f t="shared" si="217"/>
        <v>0</v>
      </c>
      <c r="H364" s="75">
        <f t="shared" ref="H364:H393" si="218">SUM(C364:G364)</f>
        <v>0</v>
      </c>
    </row>
    <row r="365" spans="1:8" x14ac:dyDescent="0.3">
      <c r="A365" s="470"/>
      <c r="B365" s="76" t="s">
        <v>130</v>
      </c>
      <c r="C365" s="32"/>
      <c r="D365" s="183"/>
      <c r="E365" s="183"/>
      <c r="F365" s="183"/>
      <c r="G365" s="183"/>
      <c r="H365" s="77">
        <f t="shared" si="218"/>
        <v>0</v>
      </c>
    </row>
    <row r="366" spans="1:8" x14ac:dyDescent="0.3">
      <c r="A366" s="470"/>
      <c r="B366" s="76" t="s">
        <v>131</v>
      </c>
      <c r="C366" s="32"/>
      <c r="D366" s="183"/>
      <c r="E366" s="183"/>
      <c r="F366" s="183"/>
      <c r="G366" s="183"/>
      <c r="H366" s="77">
        <f t="shared" si="218"/>
        <v>0</v>
      </c>
    </row>
    <row r="367" spans="1:8" x14ac:dyDescent="0.3">
      <c r="A367" s="470"/>
      <c r="B367" s="75" t="s">
        <v>132</v>
      </c>
      <c r="C367" s="32"/>
      <c r="D367" s="75">
        <f>SUM(D368:D369)</f>
        <v>0</v>
      </c>
      <c r="E367" s="75">
        <f t="shared" ref="E367:G367" si="219">SUM(E368:E369)</f>
        <v>0</v>
      </c>
      <c r="F367" s="75">
        <f t="shared" si="219"/>
        <v>0</v>
      </c>
      <c r="G367" s="75">
        <f t="shared" si="219"/>
        <v>0</v>
      </c>
      <c r="H367" s="75">
        <f t="shared" si="218"/>
        <v>0</v>
      </c>
    </row>
    <row r="368" spans="1:8" x14ac:dyDescent="0.3">
      <c r="A368" s="470"/>
      <c r="B368" s="76" t="s">
        <v>130</v>
      </c>
      <c r="C368" s="32"/>
      <c r="D368" s="183"/>
      <c r="E368" s="183"/>
      <c r="F368" s="183"/>
      <c r="G368" s="183"/>
      <c r="H368" s="77">
        <f t="shared" si="218"/>
        <v>0</v>
      </c>
    </row>
    <row r="369" spans="1:8" x14ac:dyDescent="0.3">
      <c r="A369" s="470"/>
      <c r="B369" s="76" t="s">
        <v>131</v>
      </c>
      <c r="C369" s="32"/>
      <c r="D369" s="183"/>
      <c r="E369" s="183"/>
      <c r="F369" s="183"/>
      <c r="G369" s="183"/>
      <c r="H369" s="77">
        <f t="shared" si="218"/>
        <v>0</v>
      </c>
    </row>
    <row r="370" spans="1:8" x14ac:dyDescent="0.3">
      <c r="A370" s="470" t="s">
        <v>328</v>
      </c>
      <c r="B370" s="75" t="s">
        <v>129</v>
      </c>
      <c r="C370" s="75">
        <f t="shared" ref="C370" si="220">SUM(C371:C372)</f>
        <v>0</v>
      </c>
      <c r="D370" s="32"/>
      <c r="E370" s="75">
        <f t="shared" ref="E370:G370" si="221">SUM(E371:E372)</f>
        <v>0</v>
      </c>
      <c r="F370" s="75">
        <f t="shared" si="221"/>
        <v>0</v>
      </c>
      <c r="G370" s="75">
        <f t="shared" si="221"/>
        <v>0</v>
      </c>
      <c r="H370" s="75">
        <f t="shared" si="218"/>
        <v>0</v>
      </c>
    </row>
    <row r="371" spans="1:8" x14ac:dyDescent="0.3">
      <c r="A371" s="470"/>
      <c r="B371" s="76" t="s">
        <v>130</v>
      </c>
      <c r="C371" s="183"/>
      <c r="D371" s="32"/>
      <c r="E371" s="183"/>
      <c r="F371" s="183"/>
      <c r="G371" s="183"/>
      <c r="H371" s="77">
        <f t="shared" si="218"/>
        <v>0</v>
      </c>
    </row>
    <row r="372" spans="1:8" x14ac:dyDescent="0.3">
      <c r="A372" s="470"/>
      <c r="B372" s="76" t="s">
        <v>131</v>
      </c>
      <c r="C372" s="183"/>
      <c r="D372" s="32"/>
      <c r="E372" s="183"/>
      <c r="F372" s="183"/>
      <c r="G372" s="183"/>
      <c r="H372" s="77">
        <f t="shared" si="218"/>
        <v>0</v>
      </c>
    </row>
    <row r="373" spans="1:8" x14ac:dyDescent="0.3">
      <c r="A373" s="470"/>
      <c r="B373" s="75" t="s">
        <v>132</v>
      </c>
      <c r="C373" s="75">
        <f t="shared" ref="C373" si="222">SUM(C374:C375)</f>
        <v>0</v>
      </c>
      <c r="D373" s="32"/>
      <c r="E373" s="75">
        <f t="shared" ref="E373:G373" si="223">SUM(E374:E375)</f>
        <v>0</v>
      </c>
      <c r="F373" s="75">
        <f t="shared" si="223"/>
        <v>0</v>
      </c>
      <c r="G373" s="75">
        <f t="shared" si="223"/>
        <v>0</v>
      </c>
      <c r="H373" s="75">
        <f t="shared" si="218"/>
        <v>0</v>
      </c>
    </row>
    <row r="374" spans="1:8" x14ac:dyDescent="0.3">
      <c r="A374" s="470"/>
      <c r="B374" s="76" t="s">
        <v>130</v>
      </c>
      <c r="C374" s="183"/>
      <c r="D374" s="32"/>
      <c r="E374" s="183"/>
      <c r="F374" s="183"/>
      <c r="G374" s="183"/>
      <c r="H374" s="77">
        <f t="shared" si="218"/>
        <v>0</v>
      </c>
    </row>
    <row r="375" spans="1:8" x14ac:dyDescent="0.3">
      <c r="A375" s="470"/>
      <c r="B375" s="76" t="s">
        <v>131</v>
      </c>
      <c r="C375" s="183"/>
      <c r="D375" s="32"/>
      <c r="E375" s="183"/>
      <c r="F375" s="183"/>
      <c r="G375" s="183"/>
      <c r="H375" s="77">
        <f t="shared" si="218"/>
        <v>0</v>
      </c>
    </row>
    <row r="376" spans="1:8" x14ac:dyDescent="0.3">
      <c r="A376" s="470" t="s">
        <v>402</v>
      </c>
      <c r="B376" s="75" t="s">
        <v>129</v>
      </c>
      <c r="C376" s="75">
        <f t="shared" ref="C376:D376" si="224">SUM(C377:C378)</f>
        <v>0</v>
      </c>
      <c r="D376" s="75">
        <f t="shared" si="224"/>
        <v>0</v>
      </c>
      <c r="E376" s="32"/>
      <c r="F376" s="75">
        <f t="shared" ref="F376:G376" si="225">SUM(F377:F378)</f>
        <v>0</v>
      </c>
      <c r="G376" s="75">
        <f t="shared" si="225"/>
        <v>0</v>
      </c>
      <c r="H376" s="75">
        <f t="shared" si="218"/>
        <v>0</v>
      </c>
    </row>
    <row r="377" spans="1:8" x14ac:dyDescent="0.3">
      <c r="A377" s="470"/>
      <c r="B377" s="76" t="s">
        <v>130</v>
      </c>
      <c r="C377" s="183"/>
      <c r="D377" s="183"/>
      <c r="E377" s="32"/>
      <c r="F377" s="183"/>
      <c r="G377" s="183"/>
      <c r="H377" s="77">
        <f t="shared" si="218"/>
        <v>0</v>
      </c>
    </row>
    <row r="378" spans="1:8" x14ac:dyDescent="0.3">
      <c r="A378" s="470"/>
      <c r="B378" s="76" t="s">
        <v>131</v>
      </c>
      <c r="C378" s="183"/>
      <c r="D378" s="183"/>
      <c r="E378" s="32"/>
      <c r="F378" s="183"/>
      <c r="G378" s="183"/>
      <c r="H378" s="77">
        <f t="shared" si="218"/>
        <v>0</v>
      </c>
    </row>
    <row r="379" spans="1:8" x14ac:dyDescent="0.3">
      <c r="A379" s="470"/>
      <c r="B379" s="75" t="s">
        <v>132</v>
      </c>
      <c r="C379" s="75">
        <f t="shared" ref="C379:D379" si="226">SUM(C380:C381)</f>
        <v>0</v>
      </c>
      <c r="D379" s="75">
        <f t="shared" si="226"/>
        <v>0</v>
      </c>
      <c r="E379" s="32"/>
      <c r="F379" s="75">
        <f t="shared" ref="F379:G379" si="227">SUM(F380:F381)</f>
        <v>0</v>
      </c>
      <c r="G379" s="75">
        <f t="shared" si="227"/>
        <v>0</v>
      </c>
      <c r="H379" s="75">
        <f t="shared" si="218"/>
        <v>0</v>
      </c>
    </row>
    <row r="380" spans="1:8" x14ac:dyDescent="0.3">
      <c r="A380" s="470"/>
      <c r="B380" s="76" t="s">
        <v>130</v>
      </c>
      <c r="C380" s="183"/>
      <c r="D380" s="183"/>
      <c r="E380" s="32"/>
      <c r="F380" s="183"/>
      <c r="G380" s="183"/>
      <c r="H380" s="77">
        <f t="shared" si="218"/>
        <v>0</v>
      </c>
    </row>
    <row r="381" spans="1:8" x14ac:dyDescent="0.3">
      <c r="A381" s="470"/>
      <c r="B381" s="76" t="s">
        <v>131</v>
      </c>
      <c r="C381" s="183"/>
      <c r="D381" s="183"/>
      <c r="E381" s="32"/>
      <c r="F381" s="183"/>
      <c r="G381" s="183"/>
      <c r="H381" s="77">
        <f t="shared" si="218"/>
        <v>0</v>
      </c>
    </row>
    <row r="382" spans="1:8" x14ac:dyDescent="0.3">
      <c r="A382" s="470" t="s">
        <v>329</v>
      </c>
      <c r="B382" s="75" t="s">
        <v>129</v>
      </c>
      <c r="C382" s="75">
        <f t="shared" ref="C382:E382" si="228">SUM(C383:C384)</f>
        <v>0</v>
      </c>
      <c r="D382" s="75">
        <f t="shared" si="228"/>
        <v>0</v>
      </c>
      <c r="E382" s="75">
        <f t="shared" si="228"/>
        <v>0</v>
      </c>
      <c r="F382" s="32"/>
      <c r="G382" s="75">
        <f t="shared" ref="G382" si="229">SUM(G383:G384)</f>
        <v>0</v>
      </c>
      <c r="H382" s="75">
        <f t="shared" si="218"/>
        <v>0</v>
      </c>
    </row>
    <row r="383" spans="1:8" x14ac:dyDescent="0.3">
      <c r="A383" s="470"/>
      <c r="B383" s="76" t="s">
        <v>130</v>
      </c>
      <c r="C383" s="183"/>
      <c r="D383" s="183"/>
      <c r="E383" s="183"/>
      <c r="F383" s="32"/>
      <c r="G383" s="183"/>
      <c r="H383" s="77">
        <f t="shared" si="218"/>
        <v>0</v>
      </c>
    </row>
    <row r="384" spans="1:8" x14ac:dyDescent="0.3">
      <c r="A384" s="470"/>
      <c r="B384" s="76" t="s">
        <v>131</v>
      </c>
      <c r="C384" s="183"/>
      <c r="D384" s="183"/>
      <c r="E384" s="183"/>
      <c r="F384" s="32"/>
      <c r="G384" s="183"/>
      <c r="H384" s="77">
        <f t="shared" si="218"/>
        <v>0</v>
      </c>
    </row>
    <row r="385" spans="1:8" x14ac:dyDescent="0.3">
      <c r="A385" s="470"/>
      <c r="B385" s="75" t="s">
        <v>132</v>
      </c>
      <c r="C385" s="75">
        <f t="shared" ref="C385:E385" si="230">SUM(C386:C387)</f>
        <v>0</v>
      </c>
      <c r="D385" s="75">
        <f t="shared" si="230"/>
        <v>0</v>
      </c>
      <c r="E385" s="75">
        <f t="shared" si="230"/>
        <v>0</v>
      </c>
      <c r="F385" s="32"/>
      <c r="G385" s="75">
        <f t="shared" ref="G385" si="231">SUM(G386:G387)</f>
        <v>0</v>
      </c>
      <c r="H385" s="75">
        <f t="shared" si="218"/>
        <v>0</v>
      </c>
    </row>
    <row r="386" spans="1:8" x14ac:dyDescent="0.3">
      <c r="A386" s="470"/>
      <c r="B386" s="76" t="s">
        <v>130</v>
      </c>
      <c r="C386" s="183"/>
      <c r="D386" s="183"/>
      <c r="E386" s="183"/>
      <c r="F386" s="32"/>
      <c r="G386" s="183"/>
      <c r="H386" s="77">
        <f t="shared" si="218"/>
        <v>0</v>
      </c>
    </row>
    <row r="387" spans="1:8" x14ac:dyDescent="0.3">
      <c r="A387" s="470"/>
      <c r="B387" s="76" t="s">
        <v>131</v>
      </c>
      <c r="C387" s="183"/>
      <c r="D387" s="183"/>
      <c r="E387" s="183"/>
      <c r="F387" s="32"/>
      <c r="G387" s="183"/>
      <c r="H387" s="77">
        <f t="shared" si="218"/>
        <v>0</v>
      </c>
    </row>
    <row r="388" spans="1:8" x14ac:dyDescent="0.3">
      <c r="A388" s="470" t="s">
        <v>330</v>
      </c>
      <c r="B388" s="75" t="s">
        <v>129</v>
      </c>
      <c r="C388" s="75">
        <f t="shared" ref="C388:E388" si="232">SUM(C389:C390)</f>
        <v>0</v>
      </c>
      <c r="D388" s="75">
        <f t="shared" si="232"/>
        <v>0</v>
      </c>
      <c r="E388" s="75">
        <f t="shared" si="232"/>
        <v>0</v>
      </c>
      <c r="F388" s="75">
        <f>SUM(F389:F390)</f>
        <v>0</v>
      </c>
      <c r="G388" s="32"/>
      <c r="H388" s="75">
        <f t="shared" si="218"/>
        <v>0</v>
      </c>
    </row>
    <row r="389" spans="1:8" x14ac:dyDescent="0.3">
      <c r="A389" s="470"/>
      <c r="B389" s="76" t="s">
        <v>130</v>
      </c>
      <c r="C389" s="183"/>
      <c r="D389" s="183"/>
      <c r="E389" s="183"/>
      <c r="F389" s="183"/>
      <c r="G389" s="32"/>
      <c r="H389" s="77">
        <f t="shared" si="218"/>
        <v>0</v>
      </c>
    </row>
    <row r="390" spans="1:8" x14ac:dyDescent="0.3">
      <c r="A390" s="470"/>
      <c r="B390" s="76" t="s">
        <v>131</v>
      </c>
      <c r="C390" s="183"/>
      <c r="D390" s="183"/>
      <c r="E390" s="183"/>
      <c r="F390" s="183"/>
      <c r="G390" s="32"/>
      <c r="H390" s="77">
        <f t="shared" si="218"/>
        <v>0</v>
      </c>
    </row>
    <row r="391" spans="1:8" x14ac:dyDescent="0.3">
      <c r="A391" s="470"/>
      <c r="B391" s="75" t="s">
        <v>132</v>
      </c>
      <c r="C391" s="75">
        <f t="shared" ref="C391:E391" si="233">SUM(C392:C393)</f>
        <v>0</v>
      </c>
      <c r="D391" s="75">
        <f t="shared" si="233"/>
        <v>0</v>
      </c>
      <c r="E391" s="75">
        <f t="shared" si="233"/>
        <v>0</v>
      </c>
      <c r="F391" s="75">
        <f>SUM(F392:F393)</f>
        <v>0</v>
      </c>
      <c r="G391" s="32"/>
      <c r="H391" s="75">
        <f t="shared" si="218"/>
        <v>0</v>
      </c>
    </row>
    <row r="392" spans="1:8" x14ac:dyDescent="0.3">
      <c r="A392" s="470"/>
      <c r="B392" s="76" t="s">
        <v>130</v>
      </c>
      <c r="C392" s="183"/>
      <c r="D392" s="183"/>
      <c r="E392" s="183"/>
      <c r="F392" s="183"/>
      <c r="G392" s="32"/>
      <c r="H392" s="77">
        <f t="shared" si="218"/>
        <v>0</v>
      </c>
    </row>
    <row r="393" spans="1:8" x14ac:dyDescent="0.3">
      <c r="A393" s="471"/>
      <c r="B393" s="76" t="s">
        <v>131</v>
      </c>
      <c r="C393" s="183"/>
      <c r="D393" s="183"/>
      <c r="E393" s="183"/>
      <c r="F393" s="183"/>
      <c r="G393" s="32"/>
      <c r="H393" s="77">
        <f t="shared" si="218"/>
        <v>0</v>
      </c>
    </row>
    <row r="394" spans="1:8" x14ac:dyDescent="0.3">
      <c r="A394" s="470" t="s">
        <v>316</v>
      </c>
      <c r="B394" s="78" t="s">
        <v>129</v>
      </c>
      <c r="C394" s="78">
        <f>SUM(C364,C370,C376,C382,C388,)</f>
        <v>0</v>
      </c>
      <c r="D394" s="78">
        <f t="shared" ref="D394:H394" si="234">SUM(D364,D370,D376,D382,D388,)</f>
        <v>0</v>
      </c>
      <c r="E394" s="78">
        <f t="shared" si="234"/>
        <v>0</v>
      </c>
      <c r="F394" s="78">
        <f t="shared" si="234"/>
        <v>0</v>
      </c>
      <c r="G394" s="78">
        <f t="shared" si="234"/>
        <v>0</v>
      </c>
      <c r="H394" s="78">
        <f t="shared" si="234"/>
        <v>0</v>
      </c>
    </row>
    <row r="395" spans="1:8" x14ac:dyDescent="0.3">
      <c r="A395" s="470"/>
      <c r="B395" s="76" t="s">
        <v>130</v>
      </c>
      <c r="C395" s="77">
        <f t="shared" ref="C395:H395" si="235">SUM(C365,C371,C377,C383,C389,)</f>
        <v>0</v>
      </c>
      <c r="D395" s="77">
        <f t="shared" si="235"/>
        <v>0</v>
      </c>
      <c r="E395" s="77">
        <f t="shared" si="235"/>
        <v>0</v>
      </c>
      <c r="F395" s="77">
        <f t="shared" si="235"/>
        <v>0</v>
      </c>
      <c r="G395" s="77">
        <f t="shared" si="235"/>
        <v>0</v>
      </c>
      <c r="H395" s="77">
        <f t="shared" si="235"/>
        <v>0</v>
      </c>
    </row>
    <row r="396" spans="1:8" x14ac:dyDescent="0.3">
      <c r="A396" s="470"/>
      <c r="B396" s="76" t="s">
        <v>131</v>
      </c>
      <c r="C396" s="77">
        <f>SUM(C366,C372,C378,C384,C390,)</f>
        <v>0</v>
      </c>
      <c r="D396" s="77">
        <f t="shared" ref="D396:H396" si="236">SUM(D366,D372,D378,D384,D390,)</f>
        <v>0</v>
      </c>
      <c r="E396" s="77">
        <f t="shared" si="236"/>
        <v>0</v>
      </c>
      <c r="F396" s="77">
        <f t="shared" si="236"/>
        <v>0</v>
      </c>
      <c r="G396" s="77">
        <f t="shared" si="236"/>
        <v>0</v>
      </c>
      <c r="H396" s="77">
        <f t="shared" si="236"/>
        <v>0</v>
      </c>
    </row>
    <row r="397" spans="1:8" x14ac:dyDescent="0.3">
      <c r="A397" s="470"/>
      <c r="B397" s="78" t="s">
        <v>132</v>
      </c>
      <c r="C397" s="78">
        <f t="shared" ref="C397:H397" si="237">SUM(C367,C373,C379,C385,C391,)</f>
        <v>0</v>
      </c>
      <c r="D397" s="78">
        <f t="shared" si="237"/>
        <v>0</v>
      </c>
      <c r="E397" s="78">
        <f t="shared" si="237"/>
        <v>0</v>
      </c>
      <c r="F397" s="78">
        <f t="shared" si="237"/>
        <v>0</v>
      </c>
      <c r="G397" s="78">
        <f t="shared" si="237"/>
        <v>0</v>
      </c>
      <c r="H397" s="78">
        <f t="shared" si="237"/>
        <v>0</v>
      </c>
    </row>
    <row r="398" spans="1:8" x14ac:dyDescent="0.3">
      <c r="A398" s="470"/>
      <c r="B398" s="76" t="s">
        <v>130</v>
      </c>
      <c r="C398" s="77">
        <f t="shared" ref="C398:H398" si="238">SUM(C368,C374,C380,C386,C392,)</f>
        <v>0</v>
      </c>
      <c r="D398" s="77">
        <f t="shared" si="238"/>
        <v>0</v>
      </c>
      <c r="E398" s="77">
        <f t="shared" si="238"/>
        <v>0</v>
      </c>
      <c r="F398" s="77">
        <f t="shared" si="238"/>
        <v>0</v>
      </c>
      <c r="G398" s="77">
        <f t="shared" si="238"/>
        <v>0</v>
      </c>
      <c r="H398" s="77">
        <f t="shared" si="238"/>
        <v>0</v>
      </c>
    </row>
    <row r="399" spans="1:8" x14ac:dyDescent="0.3">
      <c r="A399" s="471"/>
      <c r="B399" s="76" t="s">
        <v>131</v>
      </c>
      <c r="C399" s="77">
        <f>SUM(C369,C375,C381,C387,C393,)</f>
        <v>0</v>
      </c>
      <c r="D399" s="77">
        <f t="shared" ref="D399:H399" si="239">SUM(D369,D375,D381,D387,D393,)</f>
        <v>0</v>
      </c>
      <c r="E399" s="77">
        <f t="shared" si="239"/>
        <v>0</v>
      </c>
      <c r="F399" s="77">
        <f t="shared" si="239"/>
        <v>0</v>
      </c>
      <c r="G399" s="77">
        <f t="shared" si="239"/>
        <v>0</v>
      </c>
      <c r="H399" s="77">
        <f t="shared" si="239"/>
        <v>0</v>
      </c>
    </row>
    <row r="401" spans="1:8" ht="18" x14ac:dyDescent="0.35">
      <c r="B401" s="472" t="str">
        <f>$L$5</f>
        <v>Budget 2029</v>
      </c>
      <c r="C401" s="473"/>
      <c r="D401" s="473"/>
      <c r="E401" s="473"/>
      <c r="F401" s="473"/>
      <c r="G401" s="473"/>
      <c r="H401" s="473"/>
    </row>
    <row r="402" spans="1:8" ht="40.5" x14ac:dyDescent="0.3">
      <c r="B402" s="72"/>
      <c r="C402" s="73" t="s">
        <v>133</v>
      </c>
      <c r="D402" s="74" t="s">
        <v>134</v>
      </c>
      <c r="E402" s="73" t="s">
        <v>404</v>
      </c>
      <c r="F402" s="73" t="s">
        <v>135</v>
      </c>
      <c r="G402" s="74" t="s">
        <v>136</v>
      </c>
      <c r="H402" s="74" t="s">
        <v>316</v>
      </c>
    </row>
    <row r="403" spans="1:8" x14ac:dyDescent="0.3">
      <c r="A403" s="474" t="s">
        <v>327</v>
      </c>
      <c r="B403" s="75" t="s">
        <v>129</v>
      </c>
      <c r="C403" s="32"/>
      <c r="D403" s="75">
        <f>SUM(D404:D405)</f>
        <v>0</v>
      </c>
      <c r="E403" s="75">
        <f t="shared" ref="E403:G403" si="240">SUM(E404:E405)</f>
        <v>0</v>
      </c>
      <c r="F403" s="75">
        <f t="shared" si="240"/>
        <v>0</v>
      </c>
      <c r="G403" s="75">
        <f t="shared" si="240"/>
        <v>0</v>
      </c>
      <c r="H403" s="75">
        <f t="shared" ref="H403:H432" si="241">SUM(C403:G403)</f>
        <v>0</v>
      </c>
    </row>
    <row r="404" spans="1:8" x14ac:dyDescent="0.3">
      <c r="A404" s="470"/>
      <c r="B404" s="76" t="s">
        <v>130</v>
      </c>
      <c r="C404" s="32"/>
      <c r="D404" s="183"/>
      <c r="E404" s="183"/>
      <c r="F404" s="183"/>
      <c r="G404" s="183"/>
      <c r="H404" s="77">
        <f t="shared" si="241"/>
        <v>0</v>
      </c>
    </row>
    <row r="405" spans="1:8" x14ac:dyDescent="0.3">
      <c r="A405" s="470"/>
      <c r="B405" s="76" t="s">
        <v>131</v>
      </c>
      <c r="C405" s="32"/>
      <c r="D405" s="183"/>
      <c r="E405" s="183"/>
      <c r="F405" s="183"/>
      <c r="G405" s="183"/>
      <c r="H405" s="77">
        <f t="shared" si="241"/>
        <v>0</v>
      </c>
    </row>
    <row r="406" spans="1:8" x14ac:dyDescent="0.3">
      <c r="A406" s="470"/>
      <c r="B406" s="75" t="s">
        <v>132</v>
      </c>
      <c r="C406" s="32"/>
      <c r="D406" s="75">
        <f>SUM(D407:D408)</f>
        <v>0</v>
      </c>
      <c r="E406" s="75">
        <f t="shared" ref="E406:G406" si="242">SUM(E407:E408)</f>
        <v>0</v>
      </c>
      <c r="F406" s="75">
        <f t="shared" si="242"/>
        <v>0</v>
      </c>
      <c r="G406" s="75">
        <f t="shared" si="242"/>
        <v>0</v>
      </c>
      <c r="H406" s="75">
        <f t="shared" si="241"/>
        <v>0</v>
      </c>
    </row>
    <row r="407" spans="1:8" x14ac:dyDescent="0.3">
      <c r="A407" s="470"/>
      <c r="B407" s="76" t="s">
        <v>130</v>
      </c>
      <c r="C407" s="32"/>
      <c r="D407" s="183"/>
      <c r="E407" s="183"/>
      <c r="F407" s="183"/>
      <c r="G407" s="183"/>
      <c r="H407" s="77">
        <f t="shared" si="241"/>
        <v>0</v>
      </c>
    </row>
    <row r="408" spans="1:8" x14ac:dyDescent="0.3">
      <c r="A408" s="470"/>
      <c r="B408" s="76" t="s">
        <v>131</v>
      </c>
      <c r="C408" s="32"/>
      <c r="D408" s="183"/>
      <c r="E408" s="183"/>
      <c r="F408" s="183"/>
      <c r="G408" s="183"/>
      <c r="H408" s="77">
        <f t="shared" si="241"/>
        <v>0</v>
      </c>
    </row>
    <row r="409" spans="1:8" x14ac:dyDescent="0.3">
      <c r="A409" s="470" t="s">
        <v>328</v>
      </c>
      <c r="B409" s="75" t="s">
        <v>129</v>
      </c>
      <c r="C409" s="75">
        <f t="shared" ref="C409" si="243">SUM(C410:C411)</f>
        <v>0</v>
      </c>
      <c r="D409" s="32"/>
      <c r="E409" s="75">
        <f t="shared" ref="E409:G409" si="244">SUM(E410:E411)</f>
        <v>0</v>
      </c>
      <c r="F409" s="75">
        <f t="shared" si="244"/>
        <v>0</v>
      </c>
      <c r="G409" s="75">
        <f t="shared" si="244"/>
        <v>0</v>
      </c>
      <c r="H409" s="75">
        <f t="shared" si="241"/>
        <v>0</v>
      </c>
    </row>
    <row r="410" spans="1:8" x14ac:dyDescent="0.3">
      <c r="A410" s="470"/>
      <c r="B410" s="76" t="s">
        <v>130</v>
      </c>
      <c r="C410" s="183"/>
      <c r="D410" s="32"/>
      <c r="E410" s="183"/>
      <c r="F410" s="183"/>
      <c r="G410" s="183"/>
      <c r="H410" s="77">
        <f t="shared" si="241"/>
        <v>0</v>
      </c>
    </row>
    <row r="411" spans="1:8" x14ac:dyDescent="0.3">
      <c r="A411" s="470"/>
      <c r="B411" s="76" t="s">
        <v>131</v>
      </c>
      <c r="C411" s="183"/>
      <c r="D411" s="32"/>
      <c r="E411" s="183"/>
      <c r="F411" s="183"/>
      <c r="G411" s="183"/>
      <c r="H411" s="77">
        <f t="shared" si="241"/>
        <v>0</v>
      </c>
    </row>
    <row r="412" spans="1:8" x14ac:dyDescent="0.3">
      <c r="A412" s="470"/>
      <c r="B412" s="75" t="s">
        <v>132</v>
      </c>
      <c r="C412" s="75">
        <f t="shared" ref="C412" si="245">SUM(C413:C414)</f>
        <v>0</v>
      </c>
      <c r="D412" s="32"/>
      <c r="E412" s="75">
        <f t="shared" ref="E412:G412" si="246">SUM(E413:E414)</f>
        <v>0</v>
      </c>
      <c r="F412" s="75">
        <f t="shared" si="246"/>
        <v>0</v>
      </c>
      <c r="G412" s="75">
        <f t="shared" si="246"/>
        <v>0</v>
      </c>
      <c r="H412" s="75">
        <f t="shared" si="241"/>
        <v>0</v>
      </c>
    </row>
    <row r="413" spans="1:8" x14ac:dyDescent="0.3">
      <c r="A413" s="470"/>
      <c r="B413" s="76" t="s">
        <v>130</v>
      </c>
      <c r="C413" s="183"/>
      <c r="D413" s="32"/>
      <c r="E413" s="183"/>
      <c r="F413" s="183"/>
      <c r="G413" s="183"/>
      <c r="H413" s="77">
        <f t="shared" si="241"/>
        <v>0</v>
      </c>
    </row>
    <row r="414" spans="1:8" x14ac:dyDescent="0.3">
      <c r="A414" s="470"/>
      <c r="B414" s="76" t="s">
        <v>131</v>
      </c>
      <c r="C414" s="183"/>
      <c r="D414" s="32"/>
      <c r="E414" s="183"/>
      <c r="F414" s="183"/>
      <c r="G414" s="183"/>
      <c r="H414" s="77">
        <f t="shared" si="241"/>
        <v>0</v>
      </c>
    </row>
    <row r="415" spans="1:8" x14ac:dyDescent="0.3">
      <c r="A415" s="470" t="s">
        <v>402</v>
      </c>
      <c r="B415" s="75" t="s">
        <v>129</v>
      </c>
      <c r="C415" s="75">
        <f t="shared" ref="C415:D415" si="247">SUM(C416:C417)</f>
        <v>0</v>
      </c>
      <c r="D415" s="75">
        <f t="shared" si="247"/>
        <v>0</v>
      </c>
      <c r="E415" s="32"/>
      <c r="F415" s="75">
        <f t="shared" ref="F415:G415" si="248">SUM(F416:F417)</f>
        <v>0</v>
      </c>
      <c r="G415" s="75">
        <f t="shared" si="248"/>
        <v>0</v>
      </c>
      <c r="H415" s="75">
        <f t="shared" si="241"/>
        <v>0</v>
      </c>
    </row>
    <row r="416" spans="1:8" x14ac:dyDescent="0.3">
      <c r="A416" s="470"/>
      <c r="B416" s="76" t="s">
        <v>130</v>
      </c>
      <c r="C416" s="183"/>
      <c r="D416" s="183"/>
      <c r="E416" s="32"/>
      <c r="F416" s="183"/>
      <c r="G416" s="183"/>
      <c r="H416" s="77">
        <f t="shared" si="241"/>
        <v>0</v>
      </c>
    </row>
    <row r="417" spans="1:8" x14ac:dyDescent="0.3">
      <c r="A417" s="470"/>
      <c r="B417" s="76" t="s">
        <v>131</v>
      </c>
      <c r="C417" s="183"/>
      <c r="D417" s="183"/>
      <c r="E417" s="32"/>
      <c r="F417" s="183"/>
      <c r="G417" s="183"/>
      <c r="H417" s="77">
        <f t="shared" si="241"/>
        <v>0</v>
      </c>
    </row>
    <row r="418" spans="1:8" x14ac:dyDescent="0.3">
      <c r="A418" s="470"/>
      <c r="B418" s="75" t="s">
        <v>132</v>
      </c>
      <c r="C418" s="75">
        <f t="shared" ref="C418:D418" si="249">SUM(C419:C420)</f>
        <v>0</v>
      </c>
      <c r="D418" s="75">
        <f t="shared" si="249"/>
        <v>0</v>
      </c>
      <c r="E418" s="32"/>
      <c r="F418" s="75">
        <f t="shared" ref="F418:G418" si="250">SUM(F419:F420)</f>
        <v>0</v>
      </c>
      <c r="G418" s="75">
        <f t="shared" si="250"/>
        <v>0</v>
      </c>
      <c r="H418" s="75">
        <f t="shared" si="241"/>
        <v>0</v>
      </c>
    </row>
    <row r="419" spans="1:8" x14ac:dyDescent="0.3">
      <c r="A419" s="470"/>
      <c r="B419" s="76" t="s">
        <v>130</v>
      </c>
      <c r="C419" s="183"/>
      <c r="D419" s="183"/>
      <c r="E419" s="32"/>
      <c r="F419" s="183"/>
      <c r="G419" s="183"/>
      <c r="H419" s="77">
        <f t="shared" si="241"/>
        <v>0</v>
      </c>
    </row>
    <row r="420" spans="1:8" x14ac:dyDescent="0.3">
      <c r="A420" s="470"/>
      <c r="B420" s="76" t="s">
        <v>131</v>
      </c>
      <c r="C420" s="183"/>
      <c r="D420" s="183"/>
      <c r="E420" s="32"/>
      <c r="F420" s="183"/>
      <c r="G420" s="183"/>
      <c r="H420" s="77">
        <f t="shared" si="241"/>
        <v>0</v>
      </c>
    </row>
    <row r="421" spans="1:8" x14ac:dyDescent="0.3">
      <c r="A421" s="470" t="s">
        <v>329</v>
      </c>
      <c r="B421" s="75" t="s">
        <v>129</v>
      </c>
      <c r="C421" s="75">
        <f t="shared" ref="C421:E421" si="251">SUM(C422:C423)</f>
        <v>0</v>
      </c>
      <c r="D421" s="75">
        <f t="shared" si="251"/>
        <v>0</v>
      </c>
      <c r="E421" s="75">
        <f t="shared" si="251"/>
        <v>0</v>
      </c>
      <c r="F421" s="32"/>
      <c r="G421" s="75">
        <f t="shared" ref="G421" si="252">SUM(G422:G423)</f>
        <v>0</v>
      </c>
      <c r="H421" s="75">
        <f t="shared" si="241"/>
        <v>0</v>
      </c>
    </row>
    <row r="422" spans="1:8" x14ac:dyDescent="0.3">
      <c r="A422" s="470"/>
      <c r="B422" s="76" t="s">
        <v>130</v>
      </c>
      <c r="C422" s="183"/>
      <c r="D422" s="183"/>
      <c r="E422" s="183"/>
      <c r="F422" s="32"/>
      <c r="G422" s="183"/>
      <c r="H422" s="77">
        <f t="shared" si="241"/>
        <v>0</v>
      </c>
    </row>
    <row r="423" spans="1:8" x14ac:dyDescent="0.3">
      <c r="A423" s="470"/>
      <c r="B423" s="76" t="s">
        <v>131</v>
      </c>
      <c r="C423" s="183"/>
      <c r="D423" s="183"/>
      <c r="E423" s="183"/>
      <c r="F423" s="32"/>
      <c r="G423" s="183"/>
      <c r="H423" s="77">
        <f t="shared" si="241"/>
        <v>0</v>
      </c>
    </row>
    <row r="424" spans="1:8" x14ac:dyDescent="0.3">
      <c r="A424" s="470"/>
      <c r="B424" s="75" t="s">
        <v>132</v>
      </c>
      <c r="C424" s="75">
        <f t="shared" ref="C424:E424" si="253">SUM(C425:C426)</f>
        <v>0</v>
      </c>
      <c r="D424" s="75">
        <f t="shared" si="253"/>
        <v>0</v>
      </c>
      <c r="E424" s="75">
        <f t="shared" si="253"/>
        <v>0</v>
      </c>
      <c r="F424" s="32"/>
      <c r="G424" s="75">
        <f t="shared" ref="G424" si="254">SUM(G425:G426)</f>
        <v>0</v>
      </c>
      <c r="H424" s="75">
        <f t="shared" si="241"/>
        <v>0</v>
      </c>
    </row>
    <row r="425" spans="1:8" x14ac:dyDescent="0.3">
      <c r="A425" s="470"/>
      <c r="B425" s="76" t="s">
        <v>130</v>
      </c>
      <c r="C425" s="183"/>
      <c r="D425" s="183"/>
      <c r="E425" s="183"/>
      <c r="F425" s="32"/>
      <c r="G425" s="183"/>
      <c r="H425" s="77">
        <f t="shared" si="241"/>
        <v>0</v>
      </c>
    </row>
    <row r="426" spans="1:8" x14ac:dyDescent="0.3">
      <c r="A426" s="470"/>
      <c r="B426" s="76" t="s">
        <v>131</v>
      </c>
      <c r="C426" s="183"/>
      <c r="D426" s="183"/>
      <c r="E426" s="183"/>
      <c r="F426" s="32"/>
      <c r="G426" s="183"/>
      <c r="H426" s="77">
        <f t="shared" si="241"/>
        <v>0</v>
      </c>
    </row>
    <row r="427" spans="1:8" x14ac:dyDescent="0.3">
      <c r="A427" s="470" t="s">
        <v>330</v>
      </c>
      <c r="B427" s="75" t="s">
        <v>129</v>
      </c>
      <c r="C427" s="75">
        <f t="shared" ref="C427:E427" si="255">SUM(C428:C429)</f>
        <v>0</v>
      </c>
      <c r="D427" s="75">
        <f t="shared" si="255"/>
        <v>0</v>
      </c>
      <c r="E427" s="75">
        <f t="shared" si="255"/>
        <v>0</v>
      </c>
      <c r="F427" s="75">
        <f>SUM(F428:F429)</f>
        <v>0</v>
      </c>
      <c r="G427" s="32"/>
      <c r="H427" s="75">
        <f t="shared" si="241"/>
        <v>0</v>
      </c>
    </row>
    <row r="428" spans="1:8" x14ac:dyDescent="0.3">
      <c r="A428" s="470"/>
      <c r="B428" s="76" t="s">
        <v>130</v>
      </c>
      <c r="C428" s="183"/>
      <c r="D428" s="183"/>
      <c r="E428" s="183"/>
      <c r="F428" s="183"/>
      <c r="G428" s="32"/>
      <c r="H428" s="77">
        <f t="shared" si="241"/>
        <v>0</v>
      </c>
    </row>
    <row r="429" spans="1:8" x14ac:dyDescent="0.3">
      <c r="A429" s="470"/>
      <c r="B429" s="76" t="s">
        <v>131</v>
      </c>
      <c r="C429" s="183"/>
      <c r="D429" s="183"/>
      <c r="E429" s="183"/>
      <c r="F429" s="183"/>
      <c r="G429" s="32"/>
      <c r="H429" s="77">
        <f t="shared" si="241"/>
        <v>0</v>
      </c>
    </row>
    <row r="430" spans="1:8" x14ac:dyDescent="0.3">
      <c r="A430" s="470"/>
      <c r="B430" s="75" t="s">
        <v>132</v>
      </c>
      <c r="C430" s="75">
        <f t="shared" ref="C430:E430" si="256">SUM(C431:C432)</f>
        <v>0</v>
      </c>
      <c r="D430" s="75">
        <f t="shared" si="256"/>
        <v>0</v>
      </c>
      <c r="E430" s="75">
        <f t="shared" si="256"/>
        <v>0</v>
      </c>
      <c r="F430" s="75">
        <f>SUM(F431:F432)</f>
        <v>0</v>
      </c>
      <c r="G430" s="32"/>
      <c r="H430" s="75">
        <f t="shared" si="241"/>
        <v>0</v>
      </c>
    </row>
    <row r="431" spans="1:8" x14ac:dyDescent="0.3">
      <c r="A431" s="470"/>
      <c r="B431" s="76" t="s">
        <v>130</v>
      </c>
      <c r="C431" s="183"/>
      <c r="D431" s="183"/>
      <c r="E431" s="183"/>
      <c r="F431" s="183"/>
      <c r="G431" s="32"/>
      <c r="H431" s="77">
        <f t="shared" si="241"/>
        <v>0</v>
      </c>
    </row>
    <row r="432" spans="1:8" x14ac:dyDescent="0.3">
      <c r="A432" s="471"/>
      <c r="B432" s="76" t="s">
        <v>131</v>
      </c>
      <c r="C432" s="183"/>
      <c r="D432" s="183"/>
      <c r="E432" s="183"/>
      <c r="F432" s="183"/>
      <c r="G432" s="32"/>
      <c r="H432" s="77">
        <f t="shared" si="241"/>
        <v>0</v>
      </c>
    </row>
    <row r="433" spans="1:8" x14ac:dyDescent="0.3">
      <c r="A433" s="470" t="s">
        <v>316</v>
      </c>
      <c r="B433" s="78" t="s">
        <v>129</v>
      </c>
      <c r="C433" s="78">
        <f>SUM(C403,C409,C415,C421,C427,)</f>
        <v>0</v>
      </c>
      <c r="D433" s="78">
        <f t="shared" ref="D433:H433" si="257">SUM(D403,D409,D415,D421,D427,)</f>
        <v>0</v>
      </c>
      <c r="E433" s="78">
        <f t="shared" si="257"/>
        <v>0</v>
      </c>
      <c r="F433" s="78">
        <f t="shared" si="257"/>
        <v>0</v>
      </c>
      <c r="G433" s="78">
        <f t="shared" si="257"/>
        <v>0</v>
      </c>
      <c r="H433" s="78">
        <f t="shared" si="257"/>
        <v>0</v>
      </c>
    </row>
    <row r="434" spans="1:8" x14ac:dyDescent="0.3">
      <c r="A434" s="470"/>
      <c r="B434" s="76" t="s">
        <v>130</v>
      </c>
      <c r="C434" s="77">
        <f t="shared" ref="C434:H434" si="258">SUM(C404,C410,C416,C422,C428,)</f>
        <v>0</v>
      </c>
      <c r="D434" s="77">
        <f t="shared" si="258"/>
        <v>0</v>
      </c>
      <c r="E434" s="77">
        <f t="shared" si="258"/>
        <v>0</v>
      </c>
      <c r="F434" s="77">
        <f t="shared" si="258"/>
        <v>0</v>
      </c>
      <c r="G434" s="77">
        <f t="shared" si="258"/>
        <v>0</v>
      </c>
      <c r="H434" s="77">
        <f t="shared" si="258"/>
        <v>0</v>
      </c>
    </row>
    <row r="435" spans="1:8" x14ac:dyDescent="0.3">
      <c r="A435" s="470"/>
      <c r="B435" s="76" t="s">
        <v>131</v>
      </c>
      <c r="C435" s="77">
        <f>SUM(C405,C411,C417,C423,C429,)</f>
        <v>0</v>
      </c>
      <c r="D435" s="77">
        <f t="shared" ref="D435:H435" si="259">SUM(D405,D411,D417,D423,D429,)</f>
        <v>0</v>
      </c>
      <c r="E435" s="77">
        <f t="shared" si="259"/>
        <v>0</v>
      </c>
      <c r="F435" s="77">
        <f t="shared" si="259"/>
        <v>0</v>
      </c>
      <c r="G435" s="77">
        <f t="shared" si="259"/>
        <v>0</v>
      </c>
      <c r="H435" s="77">
        <f t="shared" si="259"/>
        <v>0</v>
      </c>
    </row>
    <row r="436" spans="1:8" x14ac:dyDescent="0.3">
      <c r="A436" s="470"/>
      <c r="B436" s="78" t="s">
        <v>132</v>
      </c>
      <c r="C436" s="78">
        <f t="shared" ref="C436:H436" si="260">SUM(C406,C412,C418,C424,C430,)</f>
        <v>0</v>
      </c>
      <c r="D436" s="78">
        <f t="shared" si="260"/>
        <v>0</v>
      </c>
      <c r="E436" s="78">
        <f t="shared" si="260"/>
        <v>0</v>
      </c>
      <c r="F436" s="78">
        <f t="shared" si="260"/>
        <v>0</v>
      </c>
      <c r="G436" s="78">
        <f t="shared" si="260"/>
        <v>0</v>
      </c>
      <c r="H436" s="78">
        <f t="shared" si="260"/>
        <v>0</v>
      </c>
    </row>
    <row r="437" spans="1:8" x14ac:dyDescent="0.3">
      <c r="A437" s="470"/>
      <c r="B437" s="76" t="s">
        <v>130</v>
      </c>
      <c r="C437" s="77">
        <f t="shared" ref="C437:H437" si="261">SUM(C407,C413,C419,C425,C431,)</f>
        <v>0</v>
      </c>
      <c r="D437" s="77">
        <f t="shared" si="261"/>
        <v>0</v>
      </c>
      <c r="E437" s="77">
        <f t="shared" si="261"/>
        <v>0</v>
      </c>
      <c r="F437" s="77">
        <f t="shared" si="261"/>
        <v>0</v>
      </c>
      <c r="G437" s="77">
        <f t="shared" si="261"/>
        <v>0</v>
      </c>
      <c r="H437" s="77">
        <f t="shared" si="261"/>
        <v>0</v>
      </c>
    </row>
    <row r="438" spans="1:8" x14ac:dyDescent="0.3">
      <c r="A438" s="471"/>
      <c r="B438" s="76" t="s">
        <v>131</v>
      </c>
      <c r="C438" s="77">
        <f>SUM(C408,C414,C420,C426,C432,)</f>
        <v>0</v>
      </c>
      <c r="D438" s="77">
        <f t="shared" ref="D438:H438" si="262">SUM(D408,D414,D420,D426,D432,)</f>
        <v>0</v>
      </c>
      <c r="E438" s="77">
        <f t="shared" si="262"/>
        <v>0</v>
      </c>
      <c r="F438" s="77">
        <f t="shared" si="262"/>
        <v>0</v>
      </c>
      <c r="G438" s="77">
        <f t="shared" si="262"/>
        <v>0</v>
      </c>
      <c r="H438" s="77">
        <f t="shared" si="262"/>
        <v>0</v>
      </c>
    </row>
  </sheetData>
  <mergeCells count="78">
    <mergeCell ref="A427:A432"/>
    <mergeCell ref="B323:H323"/>
    <mergeCell ref="B362:H362"/>
    <mergeCell ref="B401:H401"/>
    <mergeCell ref="A394:A399"/>
    <mergeCell ref="A409:A414"/>
    <mergeCell ref="A415:A420"/>
    <mergeCell ref="A403:A408"/>
    <mergeCell ref="A388:A393"/>
    <mergeCell ref="A343:A348"/>
    <mergeCell ref="A349:A354"/>
    <mergeCell ref="A355:A360"/>
    <mergeCell ref="A325:A330"/>
    <mergeCell ref="A331:A336"/>
    <mergeCell ref="A337:A342"/>
    <mergeCell ref="B284:H284"/>
    <mergeCell ref="A421:A426"/>
    <mergeCell ref="A160:A165"/>
    <mergeCell ref="A247:A252"/>
    <mergeCell ref="A433:A438"/>
    <mergeCell ref="A277:A282"/>
    <mergeCell ref="A286:A291"/>
    <mergeCell ref="A292:A297"/>
    <mergeCell ref="A298:A303"/>
    <mergeCell ref="A304:A309"/>
    <mergeCell ref="A310:A315"/>
    <mergeCell ref="A316:A321"/>
    <mergeCell ref="A364:A369"/>
    <mergeCell ref="A370:A375"/>
    <mergeCell ref="A376:A381"/>
    <mergeCell ref="A382:A387"/>
    <mergeCell ref="A253:A258"/>
    <mergeCell ref="A259:A264"/>
    <mergeCell ref="A271:A276"/>
    <mergeCell ref="B89:H89"/>
    <mergeCell ref="B128:H128"/>
    <mergeCell ref="B167:H167"/>
    <mergeCell ref="B245:H245"/>
    <mergeCell ref="A265:A270"/>
    <mergeCell ref="A91:A96"/>
    <mergeCell ref="A97:A102"/>
    <mergeCell ref="A103:A108"/>
    <mergeCell ref="A109:A114"/>
    <mergeCell ref="A115:A120"/>
    <mergeCell ref="A121:A126"/>
    <mergeCell ref="A148:A153"/>
    <mergeCell ref="A154:A159"/>
    <mergeCell ref="A169:A174"/>
    <mergeCell ref="A199:A204"/>
    <mergeCell ref="A193:A198"/>
    <mergeCell ref="A187:A192"/>
    <mergeCell ref="A181:A186"/>
    <mergeCell ref="A175:A180"/>
    <mergeCell ref="A58:A63"/>
    <mergeCell ref="A43:A48"/>
    <mergeCell ref="B11:H11"/>
    <mergeCell ref="B50:H50"/>
    <mergeCell ref="A13:A18"/>
    <mergeCell ref="A19:A24"/>
    <mergeCell ref="A25:A30"/>
    <mergeCell ref="A31:A36"/>
    <mergeCell ref="A37:A42"/>
    <mergeCell ref="A232:A237"/>
    <mergeCell ref="A238:A243"/>
    <mergeCell ref="N5:W5"/>
    <mergeCell ref="B206:H206"/>
    <mergeCell ref="A208:A213"/>
    <mergeCell ref="A214:A219"/>
    <mergeCell ref="A220:A225"/>
    <mergeCell ref="A226:A231"/>
    <mergeCell ref="A130:A135"/>
    <mergeCell ref="A136:A141"/>
    <mergeCell ref="A142:A147"/>
    <mergeCell ref="A64:A69"/>
    <mergeCell ref="A70:A75"/>
    <mergeCell ref="A76:A81"/>
    <mergeCell ref="A82:A87"/>
    <mergeCell ref="A52:A57"/>
  </mergeCells>
  <phoneticPr fontId="23" type="noConversion"/>
  <conditionalFormatting sqref="D7:D8">
    <cfRule type="containsText" dxfId="1031" priority="38" operator="containsText" text="ntitulé">
      <formula>NOT(ISERROR(SEARCH("ntitulé",D7)))</formula>
    </cfRule>
    <cfRule type="containsBlanks" dxfId="1030" priority="39">
      <formula>LEN(TRIM(D7))=0</formula>
    </cfRule>
  </conditionalFormatting>
  <conditionalFormatting sqref="D7:D8">
    <cfRule type="containsText" dxfId="1029" priority="37" operator="containsText" text="libre">
      <formula>NOT(ISERROR(SEARCH("libre",D7)))</formula>
    </cfRule>
  </conditionalFormatting>
  <conditionalFormatting sqref="J7:J8">
    <cfRule type="containsText" dxfId="1028" priority="17" operator="containsText" text="ntitulé">
      <formula>NOT(ISERROR(SEARCH("ntitulé",J7)))</formula>
    </cfRule>
    <cfRule type="containsBlanks" dxfId="1027" priority="18">
      <formula>LEN(TRIM(J7))=0</formula>
    </cfRule>
  </conditionalFormatting>
  <conditionalFormatting sqref="J7:J8">
    <cfRule type="containsText" dxfId="1026" priority="16" operator="containsText" text="libre">
      <formula>NOT(ISERROR(SEARCH("libre",J7)))</formula>
    </cfRule>
  </conditionalFormatting>
  <conditionalFormatting sqref="E7:E8">
    <cfRule type="containsText" dxfId="1025" priority="29" operator="containsText" text="ntitulé">
      <formula>NOT(ISERROR(SEARCH("ntitulé",E7)))</formula>
    </cfRule>
    <cfRule type="containsBlanks" dxfId="1024" priority="30">
      <formula>LEN(TRIM(E7))=0</formula>
    </cfRule>
  </conditionalFormatting>
  <conditionalFormatting sqref="E7:E8">
    <cfRule type="containsText" dxfId="1023" priority="28" operator="containsText" text="libre">
      <formula>NOT(ISERROR(SEARCH("libre",E7)))</formula>
    </cfRule>
  </conditionalFormatting>
  <conditionalFormatting sqref="F7:F8">
    <cfRule type="containsText" dxfId="1022" priority="26" operator="containsText" text="ntitulé">
      <formula>NOT(ISERROR(SEARCH("ntitulé",F7)))</formula>
    </cfRule>
    <cfRule type="containsBlanks" dxfId="1021" priority="27">
      <formula>LEN(TRIM(F7))=0</formula>
    </cfRule>
  </conditionalFormatting>
  <conditionalFormatting sqref="F7:F8">
    <cfRule type="containsText" dxfId="1020" priority="25" operator="containsText" text="libre">
      <formula>NOT(ISERROR(SEARCH("libre",F7)))</formula>
    </cfRule>
  </conditionalFormatting>
  <conditionalFormatting sqref="H7:H8">
    <cfRule type="containsText" dxfId="1019" priority="23" operator="containsText" text="ntitulé">
      <formula>NOT(ISERROR(SEARCH("ntitulé",H7)))</formula>
    </cfRule>
    <cfRule type="containsBlanks" dxfId="1018" priority="24">
      <formula>LEN(TRIM(H7))=0</formula>
    </cfRule>
  </conditionalFormatting>
  <conditionalFormatting sqref="H7:H8">
    <cfRule type="containsText" dxfId="1017" priority="22" operator="containsText" text="libre">
      <formula>NOT(ISERROR(SEARCH("libre",H7)))</formula>
    </cfRule>
  </conditionalFormatting>
  <conditionalFormatting sqref="I7:I8">
    <cfRule type="containsText" dxfId="1016" priority="20" operator="containsText" text="ntitulé">
      <formula>NOT(ISERROR(SEARCH("ntitulé",I7)))</formula>
    </cfRule>
    <cfRule type="containsBlanks" dxfId="1015" priority="21">
      <formula>LEN(TRIM(I7))=0</formula>
    </cfRule>
  </conditionalFormatting>
  <conditionalFormatting sqref="I7:I8">
    <cfRule type="containsText" dxfId="1014" priority="19" operator="containsText" text="libre">
      <formula>NOT(ISERROR(SEARCH("libre",I7)))</formula>
    </cfRule>
  </conditionalFormatting>
  <conditionalFormatting sqref="K7:K8">
    <cfRule type="containsText" dxfId="1013" priority="14" operator="containsText" text="ntitulé">
      <formula>NOT(ISERROR(SEARCH("ntitulé",K7)))</formula>
    </cfRule>
    <cfRule type="containsBlanks" dxfId="1012" priority="15">
      <formula>LEN(TRIM(K7))=0</formula>
    </cfRule>
  </conditionalFormatting>
  <conditionalFormatting sqref="K7:K8">
    <cfRule type="containsText" dxfId="1011" priority="13" operator="containsText" text="libre">
      <formula>NOT(ISERROR(SEARCH("libre",K7)))</formula>
    </cfRule>
  </conditionalFormatting>
  <conditionalFormatting sqref="L7:L8">
    <cfRule type="containsText" dxfId="1010" priority="11" operator="containsText" text="ntitulé">
      <formula>NOT(ISERROR(SEARCH("ntitulé",L7)))</formula>
    </cfRule>
    <cfRule type="containsBlanks" dxfId="1009" priority="12">
      <formula>LEN(TRIM(L7))=0</formula>
    </cfRule>
  </conditionalFormatting>
  <conditionalFormatting sqref="L7:L8">
    <cfRule type="containsText" dxfId="1008" priority="10" operator="containsText" text="libre">
      <formula>NOT(ISERROR(SEARCH("libre",L7)))</formula>
    </cfRule>
  </conditionalFormatting>
  <conditionalFormatting sqref="B7:B8">
    <cfRule type="containsText" dxfId="1007" priority="8" operator="containsText" text="ntitulé">
      <formula>NOT(ISERROR(SEARCH("ntitulé",B7)))</formula>
    </cfRule>
    <cfRule type="containsBlanks" dxfId="1006" priority="9">
      <formula>LEN(TRIM(B7))=0</formula>
    </cfRule>
  </conditionalFormatting>
  <conditionalFormatting sqref="B7:B8">
    <cfRule type="containsText" dxfId="1005" priority="7" operator="containsText" text="libre">
      <formula>NOT(ISERROR(SEARCH("libre",B7)))</formula>
    </cfRule>
  </conditionalFormatting>
  <conditionalFormatting sqref="C7:C8">
    <cfRule type="containsText" dxfId="1004" priority="5" operator="containsText" text="ntitulé">
      <formula>NOT(ISERROR(SEARCH("ntitulé",C7)))</formula>
    </cfRule>
    <cfRule type="containsBlanks" dxfId="1003" priority="6">
      <formula>LEN(TRIM(C7))=0</formula>
    </cfRule>
  </conditionalFormatting>
  <conditionalFormatting sqref="C7:C8">
    <cfRule type="containsText" dxfId="1002" priority="4" operator="containsText" text="libre">
      <formula>NOT(ISERROR(SEARCH("libre",C7)))</formula>
    </cfRule>
  </conditionalFormatting>
  <conditionalFormatting sqref="G7:G8">
    <cfRule type="containsText" dxfId="1001" priority="2" operator="containsText" text="ntitulé">
      <formula>NOT(ISERROR(SEARCH("ntitulé",G7)))</formula>
    </cfRule>
    <cfRule type="containsBlanks" dxfId="1000" priority="3">
      <formula>LEN(TRIM(G7))=0</formula>
    </cfRule>
  </conditionalFormatting>
  <conditionalFormatting sqref="G7:G8">
    <cfRule type="containsText" dxfId="999" priority="1" operator="containsText" text="libre">
      <formula>NOT(ISERROR(SEARCH("libre",G7)))</formula>
    </cfRule>
  </conditionalFormatting>
  <hyperlinks>
    <hyperlink ref="A1" location="TAB00!A1" display="Retour page de garde" xr:uid="{00000000-0004-0000-1200-000000000000}"/>
    <hyperlink ref="A2" location="'TAB4'!A1" display="Retour TAB5" xr:uid="{00000000-0004-0000-1200-000001000000}"/>
  </hyperlinks>
  <pageMargins left="0.7" right="0.7" top="0.75" bottom="0.75" header="0.3" footer="0.3"/>
  <pageSetup paperSize="8" scale="6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0" id="{2C6C19FB-595E-44C0-B0CA-54DEFCB5759A}">
            <xm:f>'\\cwp-p-cont01\CtxFolderRedirection\Users\nikolai.triffet\AppData\Local\Microsoft\Windows\Temporary Internet Files\Content.Outlook\KBM14V84\[17c08 - MDR ex-post.xlsx]TAB00'!#REF!&lt;2023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K1:O2</xm:sqref>
        </x14:conditionalFormatting>
        <x14:conditionalFormatting xmlns:xm="http://schemas.microsoft.com/office/excel/2006/main">
          <x14:cfRule type="expression" priority="42" id="{85678387-A548-4775-A2F0-0AB3FBD458F9}">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F1:O2</xm:sqref>
        </x14:conditionalFormatting>
        <x14:conditionalFormatting xmlns:xm="http://schemas.microsoft.com/office/excel/2006/main">
          <x14:cfRule type="expression" priority="41" id="{E9F77D3E-789C-4A40-AB99-F2D0412AE0C6}">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I1:O2</xm:sqref>
        </x14:conditionalFormatting>
      </x14:conditionalFormattings>
    </ext>
    <ext xmlns:x14="http://schemas.microsoft.com/office/spreadsheetml/2009/9/main" uri="{05C60535-1F16-4fd2-B633-F4F36F0B64E0}">
      <x14:sparklineGroups xmlns:xm="http://schemas.microsoft.com/office/excel/2006/main">
        <x14:sparklineGroup manualMax="0" manualMin="0" displayEmptyCellsAs="gap" markers="1" xr2:uid="{366E6B97-44C8-4CD3-9002-5ED238525081}">
          <x14:colorSeries theme="6"/>
          <x14:colorNegative theme="7"/>
          <x14:colorAxis rgb="FF000000"/>
          <x14:colorMarkers theme="6"/>
          <x14:colorFirst theme="6" tint="0.39997558519241921"/>
          <x14:colorLast theme="6" tint="0.39997558519241921"/>
          <x14:colorHigh theme="6"/>
          <x14:colorLow theme="6"/>
          <x14:sparklines>
            <x14:sparkline>
              <xm:f>'TAB3.1'!R49:Y49</xm:f>
              <xm:sqref>P49</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59"/>
  <sheetViews>
    <sheetView topLeftCell="A3" zoomScale="90" zoomScaleNormal="90" workbookViewId="0">
      <selection activeCell="I20" sqref="I20"/>
    </sheetView>
  </sheetViews>
  <sheetFormatPr baseColWidth="10" defaultColWidth="9.1640625" defaultRowHeight="15" x14ac:dyDescent="0.3"/>
  <cols>
    <col min="1" max="1" width="53.5" style="311" bestFit="1" customWidth="1"/>
    <col min="2" max="2" width="17.83203125" style="312" customWidth="1"/>
    <col min="3" max="4" width="17.83203125" style="311" customWidth="1"/>
    <col min="5" max="12" width="17.83203125" style="312" customWidth="1"/>
    <col min="13" max="20" width="9.5" style="312" customWidth="1"/>
    <col min="21" max="21" width="6.6640625" style="312" customWidth="1"/>
    <col min="22" max="16384" width="9.1640625" style="312"/>
  </cols>
  <sheetData>
    <row r="1" spans="1:23" x14ac:dyDescent="0.3">
      <c r="A1" s="14" t="s">
        <v>61</v>
      </c>
      <c r="B1" s="309"/>
      <c r="C1" s="310"/>
      <c r="E1" s="309"/>
      <c r="H1" s="309"/>
      <c r="J1" s="309"/>
      <c r="L1" s="309"/>
      <c r="N1" s="309"/>
      <c r="O1" s="309"/>
      <c r="P1" s="309"/>
      <c r="R1" s="309"/>
    </row>
    <row r="2" spans="1:23" x14ac:dyDescent="0.3">
      <c r="A2" s="13" t="s">
        <v>405</v>
      </c>
      <c r="B2" s="309"/>
      <c r="C2" s="310"/>
      <c r="E2" s="309"/>
      <c r="H2" s="309"/>
      <c r="J2" s="309"/>
      <c r="L2" s="309"/>
      <c r="N2" s="309"/>
      <c r="O2" s="309"/>
      <c r="P2" s="309"/>
      <c r="R2" s="309"/>
    </row>
    <row r="3" spans="1:23" s="326" customFormat="1" ht="41.45" customHeight="1" x14ac:dyDescent="0.35">
      <c r="A3" s="475" t="str">
        <f>TAB00!B54&amp;" : "&amp;TAB00!C54</f>
        <v xml:space="preserve">TAB3.2 : Charges émanant de factures d’achat d’électricité émises par un fournisseur commercial pour la couverture des pertes en réseau électrique </v>
      </c>
      <c r="B3" s="475"/>
      <c r="C3" s="475"/>
      <c r="D3" s="475"/>
      <c r="E3" s="475"/>
      <c r="F3" s="475"/>
      <c r="G3" s="475"/>
      <c r="H3" s="475"/>
      <c r="I3" s="475"/>
      <c r="J3" s="475"/>
      <c r="K3" s="475"/>
      <c r="L3" s="475"/>
      <c r="M3" s="475"/>
      <c r="N3" s="475"/>
      <c r="O3" s="475"/>
      <c r="P3" s="475"/>
      <c r="Q3" s="475"/>
      <c r="R3" s="475"/>
      <c r="S3" s="475"/>
      <c r="T3" s="475"/>
      <c r="U3" s="475"/>
      <c r="V3" s="475"/>
      <c r="W3" s="475"/>
    </row>
    <row r="5" spans="1:23" ht="15.75" thickBot="1" x14ac:dyDescent="0.35">
      <c r="N5" s="476" t="s">
        <v>332</v>
      </c>
      <c r="O5" s="477"/>
      <c r="P5" s="477"/>
      <c r="Q5" s="477"/>
      <c r="R5" s="477"/>
      <c r="S5" s="477"/>
      <c r="T5" s="477"/>
      <c r="U5" s="477"/>
      <c r="V5" s="477"/>
      <c r="W5" s="477"/>
    </row>
    <row r="6" spans="1:23" s="313" customFormat="1" ht="32.25" customHeight="1" x14ac:dyDescent="0.3">
      <c r="A6" s="291" t="s">
        <v>297</v>
      </c>
      <c r="B6" s="290" t="s">
        <v>376</v>
      </c>
      <c r="C6" s="290" t="s">
        <v>364</v>
      </c>
      <c r="D6" s="290" t="s">
        <v>375</v>
      </c>
      <c r="E6" s="290" t="s">
        <v>523</v>
      </c>
      <c r="F6" s="291" t="s">
        <v>374</v>
      </c>
      <c r="G6" s="291" t="s">
        <v>524</v>
      </c>
      <c r="H6" s="292" t="s">
        <v>340</v>
      </c>
      <c r="I6" s="292" t="s">
        <v>341</v>
      </c>
      <c r="J6" s="292" t="s">
        <v>342</v>
      </c>
      <c r="K6" s="292" t="s">
        <v>343</v>
      </c>
      <c r="L6" s="292" t="s">
        <v>441</v>
      </c>
      <c r="N6" s="257" t="s">
        <v>333</v>
      </c>
      <c r="O6" s="257" t="s">
        <v>334</v>
      </c>
      <c r="P6" s="257" t="s">
        <v>371</v>
      </c>
      <c r="Q6" s="257" t="s">
        <v>335</v>
      </c>
      <c r="R6" s="257" t="s">
        <v>372</v>
      </c>
      <c r="S6" s="257" t="s">
        <v>372</v>
      </c>
      <c r="T6" s="257" t="s">
        <v>345</v>
      </c>
      <c r="U6" s="257" t="s">
        <v>346</v>
      </c>
      <c r="V6" s="257" t="s">
        <v>520</v>
      </c>
      <c r="W6" s="257" t="s">
        <v>521</v>
      </c>
    </row>
    <row r="7" spans="1:23" s="316" customFormat="1" ht="24.6" customHeight="1" x14ac:dyDescent="0.3">
      <c r="A7" s="314" t="s">
        <v>137</v>
      </c>
      <c r="B7" s="315"/>
      <c r="C7" s="315"/>
      <c r="D7" s="315"/>
      <c r="E7" s="315"/>
      <c r="F7" s="315"/>
      <c r="G7" s="315"/>
      <c r="H7" s="315"/>
      <c r="I7" s="315"/>
      <c r="J7" s="315"/>
      <c r="K7" s="315"/>
      <c r="L7" s="315"/>
      <c r="N7" s="295">
        <f>IFERROR(IF(AND(ROUND(SUM(B7:B7),0)=0,ROUND(SUM(C7:C7),0)&gt;ROUND(SUM(B7:B7),0)),"INF",(ROUND(SUM(C7:C7),0)-ROUND(SUM(B7:B7),0))/ROUND(SUM(B7:B7),0)),0)</f>
        <v>0</v>
      </c>
      <c r="O7" s="295">
        <f t="shared" ref="O7:W11" si="0">IFERROR(IF(AND(ROUND(SUM(C7:C7),0)=0,ROUND(SUM(D7:D7),0)&gt;ROUND(SUM(C7:C7),0)),"INF",(ROUND(SUM(D7:D7),0)-ROUND(SUM(C7:C7),0))/ROUND(SUM(C7:C7),0)),0)</f>
        <v>0</v>
      </c>
      <c r="P7" s="295">
        <f t="shared" si="0"/>
        <v>0</v>
      </c>
      <c r="Q7" s="295">
        <f t="shared" si="0"/>
        <v>0</v>
      </c>
      <c r="R7" s="295">
        <f t="shared" si="0"/>
        <v>0</v>
      </c>
      <c r="S7" s="295">
        <f t="shared" si="0"/>
        <v>0</v>
      </c>
      <c r="T7" s="295">
        <f t="shared" si="0"/>
        <v>0</v>
      </c>
      <c r="U7" s="295">
        <f t="shared" si="0"/>
        <v>0</v>
      </c>
      <c r="V7" s="295">
        <f t="shared" si="0"/>
        <v>0</v>
      </c>
      <c r="W7" s="295">
        <f t="shared" si="0"/>
        <v>0</v>
      </c>
    </row>
    <row r="8" spans="1:23" s="316" customFormat="1" ht="24.6" customHeight="1" x14ac:dyDescent="0.3">
      <c r="A8" s="314" t="s">
        <v>138</v>
      </c>
      <c r="B8" s="315"/>
      <c r="C8" s="315"/>
      <c r="D8" s="315"/>
      <c r="E8" s="315"/>
      <c r="F8" s="315"/>
      <c r="G8" s="315"/>
      <c r="H8" s="315"/>
      <c r="I8" s="315"/>
      <c r="J8" s="315"/>
      <c r="K8" s="315"/>
      <c r="L8" s="315"/>
      <c r="N8" s="301">
        <f>IFERROR(IF(AND(ROUND(SUM(B8:B8),0)=0,ROUND(SUM(C8:C8),0)&gt;ROUND(SUM(B8:B8),0)),"INF",(ROUND(SUM(C8:C8),0)-ROUND(SUM(B8:B8),0))/ROUND(SUM(B8:B8),0)),0)</f>
        <v>0</v>
      </c>
      <c r="O8" s="301">
        <f t="shared" si="0"/>
        <v>0</v>
      </c>
      <c r="P8" s="301">
        <f t="shared" si="0"/>
        <v>0</v>
      </c>
      <c r="Q8" s="301">
        <f t="shared" si="0"/>
        <v>0</v>
      </c>
      <c r="R8" s="301">
        <f t="shared" si="0"/>
        <v>0</v>
      </c>
      <c r="S8" s="301">
        <f t="shared" si="0"/>
        <v>0</v>
      </c>
      <c r="T8" s="301">
        <f t="shared" si="0"/>
        <v>0</v>
      </c>
      <c r="U8" s="301">
        <f t="shared" si="0"/>
        <v>0</v>
      </c>
      <c r="V8" s="301">
        <f t="shared" si="0"/>
        <v>0</v>
      </c>
      <c r="W8" s="301">
        <f t="shared" si="0"/>
        <v>0</v>
      </c>
    </row>
    <row r="9" spans="1:23" s="316" customFormat="1" ht="24.6" customHeight="1" x14ac:dyDescent="0.3">
      <c r="A9" s="314" t="s">
        <v>139</v>
      </c>
      <c r="B9" s="315"/>
      <c r="C9" s="315"/>
      <c r="D9" s="315"/>
      <c r="E9" s="315"/>
      <c r="F9" s="315"/>
      <c r="G9" s="315"/>
      <c r="H9" s="315"/>
      <c r="I9" s="315"/>
      <c r="J9" s="315"/>
      <c r="K9" s="315"/>
      <c r="L9" s="315"/>
      <c r="N9" s="301">
        <f>IFERROR(IF(AND(ROUND(SUM(B9:B9),0)=0,ROUND(SUM(C9:C9),0)&gt;ROUND(SUM(B9:B9),0)),"INF",(ROUND(SUM(C9:C9),0)-ROUND(SUM(B9:B9),0))/ROUND(SUM(B9:B9),0)),0)</f>
        <v>0</v>
      </c>
      <c r="O9" s="301">
        <f t="shared" si="0"/>
        <v>0</v>
      </c>
      <c r="P9" s="301">
        <f t="shared" si="0"/>
        <v>0</v>
      </c>
      <c r="Q9" s="301">
        <f t="shared" si="0"/>
        <v>0</v>
      </c>
      <c r="R9" s="301">
        <f t="shared" si="0"/>
        <v>0</v>
      </c>
      <c r="S9" s="301">
        <f t="shared" si="0"/>
        <v>0</v>
      </c>
      <c r="T9" s="301">
        <f t="shared" si="0"/>
        <v>0</v>
      </c>
      <c r="U9" s="301">
        <f t="shared" si="0"/>
        <v>0</v>
      </c>
      <c r="V9" s="301">
        <f t="shared" si="0"/>
        <v>0</v>
      </c>
      <c r="W9" s="301">
        <f t="shared" si="0"/>
        <v>0</v>
      </c>
    </row>
    <row r="10" spans="1:23" s="316" customFormat="1" ht="24.6" customHeight="1" x14ac:dyDescent="0.3">
      <c r="A10" s="314" t="s">
        <v>140</v>
      </c>
      <c r="B10" s="317"/>
      <c r="C10" s="317"/>
      <c r="D10" s="317"/>
      <c r="E10" s="317"/>
      <c r="F10" s="317"/>
      <c r="G10" s="317"/>
      <c r="H10" s="317"/>
      <c r="I10" s="317"/>
      <c r="J10" s="317"/>
      <c r="K10" s="317"/>
      <c r="L10" s="317"/>
      <c r="N10" s="318">
        <f>IFERROR(IF(AND(ROUND(SUM(B10:B10),0)=0,ROUND(SUM(C10:C10),0)&gt;ROUND(SUM(B10:B10),0)),"INF",(ROUND(SUM(C10:C10),0)-ROUND(SUM(B10:B10),0))/ROUND(SUM(B10:B10),0)),0)</f>
        <v>0</v>
      </c>
      <c r="O10" s="318">
        <f t="shared" si="0"/>
        <v>0</v>
      </c>
      <c r="P10" s="318">
        <f t="shared" si="0"/>
        <v>0</v>
      </c>
      <c r="Q10" s="318">
        <f t="shared" si="0"/>
        <v>0</v>
      </c>
      <c r="R10" s="318">
        <f t="shared" si="0"/>
        <v>0</v>
      </c>
      <c r="S10" s="318">
        <f t="shared" si="0"/>
        <v>0</v>
      </c>
      <c r="T10" s="318">
        <f t="shared" si="0"/>
        <v>0</v>
      </c>
      <c r="U10" s="318">
        <f t="shared" si="0"/>
        <v>0</v>
      </c>
      <c r="V10" s="318">
        <f t="shared" si="0"/>
        <v>0</v>
      </c>
      <c r="W10" s="318">
        <f t="shared" si="0"/>
        <v>0</v>
      </c>
    </row>
    <row r="11" spans="1:23" s="316" customFormat="1" ht="24.6" customHeight="1" x14ac:dyDescent="0.3">
      <c r="A11" s="319" t="s">
        <v>262</v>
      </c>
      <c r="B11" s="320">
        <f t="shared" ref="B11:C11" si="1">SUM(B7:B10)</f>
        <v>0</v>
      </c>
      <c r="C11" s="320">
        <f t="shared" si="1"/>
        <v>0</v>
      </c>
      <c r="D11" s="320">
        <f t="shared" ref="D11:L11" si="2">SUM(D7:D10)</f>
        <v>0</v>
      </c>
      <c r="E11" s="320">
        <f t="shared" si="2"/>
        <v>0</v>
      </c>
      <c r="F11" s="320">
        <f t="shared" si="2"/>
        <v>0</v>
      </c>
      <c r="G11" s="320">
        <f t="shared" si="2"/>
        <v>0</v>
      </c>
      <c r="H11" s="320">
        <f t="shared" si="2"/>
        <v>0</v>
      </c>
      <c r="I11" s="320">
        <f t="shared" si="2"/>
        <v>0</v>
      </c>
      <c r="J11" s="320">
        <f t="shared" si="2"/>
        <v>0</v>
      </c>
      <c r="K11" s="320">
        <f t="shared" si="2"/>
        <v>0</v>
      </c>
      <c r="L11" s="320">
        <f t="shared" si="2"/>
        <v>0</v>
      </c>
      <c r="N11" s="321">
        <f>IFERROR(IF(AND(ROUND(SUM(B11:B11),0)=0,ROUND(SUM(C11:C11),0)&gt;ROUND(SUM(B11:B11),0)),"INF",(ROUND(SUM(C11:C11),0)-ROUND(SUM(B11:B11),0))/ROUND(SUM(B11:B11),0)),0)</f>
        <v>0</v>
      </c>
      <c r="O11" s="321">
        <f t="shared" si="0"/>
        <v>0</v>
      </c>
      <c r="P11" s="321">
        <f t="shared" si="0"/>
        <v>0</v>
      </c>
      <c r="Q11" s="321">
        <f t="shared" si="0"/>
        <v>0</v>
      </c>
      <c r="R11" s="321">
        <f t="shared" si="0"/>
        <v>0</v>
      </c>
      <c r="S11" s="321">
        <f t="shared" si="0"/>
        <v>0</v>
      </c>
      <c r="T11" s="321">
        <f t="shared" si="0"/>
        <v>0</v>
      </c>
      <c r="U11" s="321">
        <f t="shared" si="0"/>
        <v>0</v>
      </c>
      <c r="V11" s="321">
        <f t="shared" si="0"/>
        <v>0</v>
      </c>
      <c r="W11" s="321">
        <f t="shared" si="0"/>
        <v>0</v>
      </c>
    </row>
    <row r="12" spans="1:23" x14ac:dyDescent="0.3">
      <c r="C12" s="312"/>
      <c r="D12" s="312"/>
      <c r="E12" s="311"/>
      <c r="N12" s="311"/>
      <c r="O12" s="311"/>
      <c r="P12" s="311"/>
    </row>
    <row r="13" spans="1:23" s="316" customFormat="1" x14ac:dyDescent="0.3">
      <c r="A13" s="322" t="s">
        <v>298</v>
      </c>
      <c r="B13" s="323"/>
      <c r="C13" s="323"/>
      <c r="D13" s="323"/>
      <c r="E13" s="323"/>
      <c r="F13" s="323"/>
      <c r="G13" s="323"/>
      <c r="H13" s="323"/>
      <c r="I13" s="323"/>
      <c r="J13" s="323"/>
      <c r="K13" s="323"/>
      <c r="L13" s="323"/>
      <c r="N13" s="301">
        <f>IFERROR(IF(AND(ROUND(SUM(B13:B13),0)=0,ROUND(SUM(C13:C13),0)&gt;ROUND(SUM(B13:B13),0)),"INF",(ROUND(SUM(C13:C13),0)-ROUND(SUM(B13:B13),0))/ROUND(SUM(B13:B13),0)),0)</f>
        <v>0</v>
      </c>
      <c r="O13" s="301">
        <f>IFERROR(IF(AND(ROUND(SUM(C13:C13),0)=0,ROUND(SUM(D13:D13),0)&gt;ROUND(SUM(C13:C13),0)),"INF",(ROUND(SUM(D13:D13),0)-ROUND(SUM(C13:C13),0))/ROUND(SUM(C13:C13),0)),0)</f>
        <v>0</v>
      </c>
      <c r="P13" s="301">
        <f>IFERROR(IF(AND(ROUND(SUM(D13:D13),0)=0,ROUND(SUM(E13:E13),0)&gt;ROUND(SUM(D13:D13),0)),"INF",(ROUND(SUM(E13:E13),0)-ROUND(SUM(D13:D13),0))/ROUND(SUM(D13:D13),0)),0)</f>
        <v>0</v>
      </c>
      <c r="Q13" s="301">
        <f>IFERROR(IF(AND(ROUND(SUM(E13),0)=0,ROUND(SUM(F13:F13),0)&gt;ROUND(SUM(E13),0)),"INF",(ROUND(SUM(F13:F13),0)-ROUND(SUM(E13),0))/ROUND(SUM(E13),0)),0)</f>
        <v>0</v>
      </c>
      <c r="R13" s="301">
        <f>IFERROR(IF(AND(ROUND(SUM(F13),0)=0,ROUND(SUM(H13:H13),0)&gt;ROUND(SUM(F13),0)),"INF",(ROUND(SUM(H13:H13),0)-ROUND(SUM(F13),0))/ROUND(SUM(F13),0)),0)</f>
        <v>0</v>
      </c>
      <c r="S13" s="301">
        <f t="shared" ref="S13:V13" si="3">IFERROR(IF(AND(ROUND(SUM(H13),0)=0,ROUND(SUM(I13:I13),0)&gt;ROUND(SUM(H13),0)),"INF",(ROUND(SUM(I13:I13),0)-ROUND(SUM(H13),0))/ROUND(SUM(H13),0)),0)</f>
        <v>0</v>
      </c>
      <c r="T13" s="301">
        <f t="shared" si="3"/>
        <v>0</v>
      </c>
      <c r="U13" s="301">
        <f t="shared" si="3"/>
        <v>0</v>
      </c>
      <c r="V13" s="324">
        <f t="shared" si="3"/>
        <v>0</v>
      </c>
    </row>
    <row r="14" spans="1:23" x14ac:dyDescent="0.3">
      <c r="C14" s="312"/>
      <c r="D14" s="312"/>
      <c r="E14" s="311"/>
      <c r="N14" s="311"/>
      <c r="O14" s="311"/>
      <c r="P14" s="311"/>
    </row>
    <row r="15" spans="1:23" ht="15.75" thickBot="1" x14ac:dyDescent="0.35">
      <c r="C15" s="312"/>
      <c r="D15" s="312"/>
      <c r="E15" s="311"/>
      <c r="N15" s="478" t="s">
        <v>332</v>
      </c>
      <c r="O15" s="478"/>
      <c r="P15" s="478"/>
      <c r="Q15" s="478"/>
      <c r="R15" s="478"/>
      <c r="S15" s="478"/>
      <c r="T15" s="478"/>
      <c r="U15" s="478"/>
      <c r="V15" s="478"/>
      <c r="W15" s="478"/>
    </row>
    <row r="16" spans="1:23" s="313" customFormat="1" ht="31.5" customHeight="1" x14ac:dyDescent="0.3">
      <c r="A16" s="291" t="s">
        <v>263</v>
      </c>
      <c r="B16" s="290" t="s">
        <v>376</v>
      </c>
      <c r="C16" s="290" t="s">
        <v>364</v>
      </c>
      <c r="D16" s="290" t="s">
        <v>375</v>
      </c>
      <c r="E16" s="290" t="s">
        <v>523</v>
      </c>
      <c r="F16" s="291" t="s">
        <v>374</v>
      </c>
      <c r="G16" s="291" t="s">
        <v>524</v>
      </c>
      <c r="H16" s="292" t="s">
        <v>340</v>
      </c>
      <c r="I16" s="292" t="s">
        <v>341</v>
      </c>
      <c r="J16" s="292" t="s">
        <v>342</v>
      </c>
      <c r="K16" s="292" t="s">
        <v>343</v>
      </c>
      <c r="L16" s="292" t="s">
        <v>441</v>
      </c>
      <c r="N16" s="257" t="s">
        <v>333</v>
      </c>
      <c r="O16" s="257" t="s">
        <v>334</v>
      </c>
      <c r="P16" s="257" t="s">
        <v>371</v>
      </c>
      <c r="Q16" s="257" t="s">
        <v>335</v>
      </c>
      <c r="R16" s="257" t="s">
        <v>372</v>
      </c>
      <c r="S16" s="257" t="s">
        <v>372</v>
      </c>
      <c r="T16" s="257" t="s">
        <v>345</v>
      </c>
      <c r="U16" s="257" t="s">
        <v>346</v>
      </c>
      <c r="V16" s="257" t="s">
        <v>520</v>
      </c>
      <c r="W16" s="257" t="s">
        <v>521</v>
      </c>
    </row>
    <row r="17" spans="1:23" s="316" customFormat="1" ht="24.6" customHeight="1" x14ac:dyDescent="0.3">
      <c r="A17" s="314" t="s">
        <v>137</v>
      </c>
      <c r="B17" s="325">
        <f t="shared" ref="B17:C17" si="4">B7*B$13</f>
        <v>0</v>
      </c>
      <c r="C17" s="325">
        <f t="shared" si="4"/>
        <v>0</v>
      </c>
      <c r="D17" s="325">
        <f t="shared" ref="D17:L20" si="5">D7*D$13</f>
        <v>0</v>
      </c>
      <c r="E17" s="325">
        <f t="shared" si="5"/>
        <v>0</v>
      </c>
      <c r="F17" s="325">
        <f t="shared" si="5"/>
        <v>0</v>
      </c>
      <c r="G17" s="325">
        <f>G7*G$13</f>
        <v>0</v>
      </c>
      <c r="H17" s="325">
        <f t="shared" si="5"/>
        <v>0</v>
      </c>
      <c r="I17" s="325">
        <f t="shared" si="5"/>
        <v>0</v>
      </c>
      <c r="J17" s="325">
        <f t="shared" si="5"/>
        <v>0</v>
      </c>
      <c r="K17" s="325">
        <f t="shared" si="5"/>
        <v>0</v>
      </c>
      <c r="L17" s="325">
        <f t="shared" si="5"/>
        <v>0</v>
      </c>
      <c r="N17" s="295">
        <f>IFERROR(IF(AND(ROUND(SUM(B17:B17),0)=0,ROUND(SUM(C17:C17),0)&gt;ROUND(SUM(B17:B17),0)),"INF",(ROUND(SUM(C17:C17),0)-ROUND(SUM(B17:B17),0))/ROUND(SUM(B17:B17),0)),0)</f>
        <v>0</v>
      </c>
      <c r="O17" s="295">
        <f t="shared" ref="O17:W21" si="6">IFERROR(IF(AND(ROUND(SUM(C17:C17),0)=0,ROUND(SUM(D17:D17),0)&gt;ROUND(SUM(C17:C17),0)),"INF",(ROUND(SUM(D17:D17),0)-ROUND(SUM(C17:C17),0))/ROUND(SUM(C17:C17),0)),0)</f>
        <v>0</v>
      </c>
      <c r="P17" s="295">
        <f t="shared" si="6"/>
        <v>0</v>
      </c>
      <c r="Q17" s="295">
        <f t="shared" si="6"/>
        <v>0</v>
      </c>
      <c r="R17" s="295">
        <f t="shared" si="6"/>
        <v>0</v>
      </c>
      <c r="S17" s="295">
        <f t="shared" si="6"/>
        <v>0</v>
      </c>
      <c r="T17" s="295">
        <f t="shared" si="6"/>
        <v>0</v>
      </c>
      <c r="U17" s="295">
        <f t="shared" si="6"/>
        <v>0</v>
      </c>
      <c r="V17" s="295">
        <f t="shared" si="6"/>
        <v>0</v>
      </c>
      <c r="W17" s="295">
        <f t="shared" si="6"/>
        <v>0</v>
      </c>
    </row>
    <row r="18" spans="1:23" s="316" customFormat="1" ht="24.6" customHeight="1" x14ac:dyDescent="0.3">
      <c r="A18" s="314" t="s">
        <v>138</v>
      </c>
      <c r="B18" s="325">
        <f t="shared" ref="B18:C18" si="7">B8*B$13</f>
        <v>0</v>
      </c>
      <c r="C18" s="325">
        <f t="shared" si="7"/>
        <v>0</v>
      </c>
      <c r="D18" s="325">
        <f t="shared" si="5"/>
        <v>0</v>
      </c>
      <c r="E18" s="325">
        <f t="shared" si="5"/>
        <v>0</v>
      </c>
      <c r="F18" s="325">
        <f t="shared" si="5"/>
        <v>0</v>
      </c>
      <c r="G18" s="325">
        <f t="shared" ref="G18" si="8">G8*G$13</f>
        <v>0</v>
      </c>
      <c r="H18" s="325">
        <f t="shared" si="5"/>
        <v>0</v>
      </c>
      <c r="I18" s="325">
        <f t="shared" si="5"/>
        <v>0</v>
      </c>
      <c r="J18" s="325">
        <f t="shared" si="5"/>
        <v>0</v>
      </c>
      <c r="K18" s="325">
        <f t="shared" si="5"/>
        <v>0</v>
      </c>
      <c r="L18" s="325">
        <f t="shared" si="5"/>
        <v>0</v>
      </c>
      <c r="N18" s="301">
        <f>IFERROR(IF(AND(ROUND(SUM(B18:B18),0)=0,ROUND(SUM(C18:C18),0)&gt;ROUND(SUM(B18:B18),0)),"INF",(ROUND(SUM(C18:C18),0)-ROUND(SUM(B18:B18),0))/ROUND(SUM(B18:B18),0)),0)</f>
        <v>0</v>
      </c>
      <c r="O18" s="301">
        <f t="shared" si="6"/>
        <v>0</v>
      </c>
      <c r="P18" s="301">
        <f t="shared" si="6"/>
        <v>0</v>
      </c>
      <c r="Q18" s="301">
        <f t="shared" si="6"/>
        <v>0</v>
      </c>
      <c r="R18" s="301">
        <f t="shared" si="6"/>
        <v>0</v>
      </c>
      <c r="S18" s="301">
        <f t="shared" si="6"/>
        <v>0</v>
      </c>
      <c r="T18" s="301">
        <f t="shared" si="6"/>
        <v>0</v>
      </c>
      <c r="U18" s="301">
        <f t="shared" si="6"/>
        <v>0</v>
      </c>
      <c r="V18" s="301">
        <f t="shared" si="6"/>
        <v>0</v>
      </c>
      <c r="W18" s="301">
        <f t="shared" si="6"/>
        <v>0</v>
      </c>
    </row>
    <row r="19" spans="1:23" s="316" customFormat="1" ht="24.6" customHeight="1" x14ac:dyDescent="0.3">
      <c r="A19" s="314" t="s">
        <v>139</v>
      </c>
      <c r="B19" s="325">
        <f t="shared" ref="B19:C19" si="9">B9*B$13</f>
        <v>0</v>
      </c>
      <c r="C19" s="325">
        <f t="shared" si="9"/>
        <v>0</v>
      </c>
      <c r="D19" s="325">
        <f t="shared" si="5"/>
        <v>0</v>
      </c>
      <c r="E19" s="325">
        <f t="shared" si="5"/>
        <v>0</v>
      </c>
      <c r="F19" s="325">
        <f t="shared" si="5"/>
        <v>0</v>
      </c>
      <c r="G19" s="325">
        <f t="shared" ref="G19" si="10">G9*G$13</f>
        <v>0</v>
      </c>
      <c r="H19" s="325">
        <f t="shared" si="5"/>
        <v>0</v>
      </c>
      <c r="I19" s="325">
        <f t="shared" si="5"/>
        <v>0</v>
      </c>
      <c r="J19" s="325">
        <f t="shared" si="5"/>
        <v>0</v>
      </c>
      <c r="K19" s="325">
        <f t="shared" si="5"/>
        <v>0</v>
      </c>
      <c r="L19" s="325">
        <f t="shared" si="5"/>
        <v>0</v>
      </c>
      <c r="N19" s="301">
        <f>IFERROR(IF(AND(ROUND(SUM(B19:B19),0)=0,ROUND(SUM(C19:C19),0)&gt;ROUND(SUM(B19:B19),0)),"INF",(ROUND(SUM(C19:C19),0)-ROUND(SUM(B19:B19),0))/ROUND(SUM(B19:B19),0)),0)</f>
        <v>0</v>
      </c>
      <c r="O19" s="301">
        <f t="shared" si="6"/>
        <v>0</v>
      </c>
      <c r="P19" s="301">
        <f t="shared" si="6"/>
        <v>0</v>
      </c>
      <c r="Q19" s="301">
        <f t="shared" si="6"/>
        <v>0</v>
      </c>
      <c r="R19" s="301">
        <f t="shared" si="6"/>
        <v>0</v>
      </c>
      <c r="S19" s="301">
        <f t="shared" si="6"/>
        <v>0</v>
      </c>
      <c r="T19" s="301">
        <f t="shared" si="6"/>
        <v>0</v>
      </c>
      <c r="U19" s="301">
        <f t="shared" si="6"/>
        <v>0</v>
      </c>
      <c r="V19" s="301">
        <f t="shared" si="6"/>
        <v>0</v>
      </c>
      <c r="W19" s="301">
        <f t="shared" si="6"/>
        <v>0</v>
      </c>
    </row>
    <row r="20" spans="1:23" s="316" customFormat="1" ht="24.6" customHeight="1" x14ac:dyDescent="0.3">
      <c r="A20" s="314" t="s">
        <v>140</v>
      </c>
      <c r="B20" s="325">
        <f t="shared" ref="B20:C20" si="11">B10*B$13</f>
        <v>0</v>
      </c>
      <c r="C20" s="325">
        <f t="shared" si="11"/>
        <v>0</v>
      </c>
      <c r="D20" s="325">
        <f t="shared" si="5"/>
        <v>0</v>
      </c>
      <c r="E20" s="325">
        <f t="shared" si="5"/>
        <v>0</v>
      </c>
      <c r="F20" s="325">
        <f t="shared" si="5"/>
        <v>0</v>
      </c>
      <c r="G20" s="325">
        <f t="shared" ref="G20" si="12">G10*G$13</f>
        <v>0</v>
      </c>
      <c r="H20" s="325">
        <f t="shared" si="5"/>
        <v>0</v>
      </c>
      <c r="I20" s="325">
        <f t="shared" si="5"/>
        <v>0</v>
      </c>
      <c r="J20" s="325">
        <f t="shared" si="5"/>
        <v>0</v>
      </c>
      <c r="K20" s="325">
        <f t="shared" si="5"/>
        <v>0</v>
      </c>
      <c r="L20" s="325">
        <f t="shared" si="5"/>
        <v>0</v>
      </c>
      <c r="N20" s="318">
        <f>IFERROR(IF(AND(ROUND(SUM(B20:B20),0)=0,ROUND(SUM(C20:C20),0)&gt;ROUND(SUM(B20:B20),0)),"INF",(ROUND(SUM(C20:C20),0)-ROUND(SUM(B20:B20),0))/ROUND(SUM(B20:B20),0)),0)</f>
        <v>0</v>
      </c>
      <c r="O20" s="318">
        <f t="shared" si="6"/>
        <v>0</v>
      </c>
      <c r="P20" s="318">
        <f t="shared" si="6"/>
        <v>0</v>
      </c>
      <c r="Q20" s="318">
        <f t="shared" si="6"/>
        <v>0</v>
      </c>
      <c r="R20" s="318">
        <f t="shared" si="6"/>
        <v>0</v>
      </c>
      <c r="S20" s="318">
        <f t="shared" si="6"/>
        <v>0</v>
      </c>
      <c r="T20" s="318">
        <f t="shared" si="6"/>
        <v>0</v>
      </c>
      <c r="U20" s="318">
        <f t="shared" si="6"/>
        <v>0</v>
      </c>
      <c r="V20" s="318">
        <f t="shared" si="6"/>
        <v>0</v>
      </c>
      <c r="W20" s="318">
        <f t="shared" si="6"/>
        <v>0</v>
      </c>
    </row>
    <row r="21" spans="1:23" s="316" customFormat="1" ht="24.6" customHeight="1" x14ac:dyDescent="0.3">
      <c r="A21" s="319" t="s">
        <v>146</v>
      </c>
      <c r="B21" s="320">
        <f t="shared" ref="B21:C21" si="13">SUM(B17:B20)</f>
        <v>0</v>
      </c>
      <c r="C21" s="320">
        <f t="shared" si="13"/>
        <v>0</v>
      </c>
      <c r="D21" s="320">
        <f t="shared" ref="D21:E21" si="14">SUM(D17:D20)</f>
        <v>0</v>
      </c>
      <c r="E21" s="320">
        <f t="shared" si="14"/>
        <v>0</v>
      </c>
      <c r="F21" s="320">
        <f t="shared" ref="F21:G21" si="15">SUM(F17:F20)</f>
        <v>0</v>
      </c>
      <c r="G21" s="320">
        <f t="shared" si="15"/>
        <v>0</v>
      </c>
      <c r="H21" s="320">
        <f t="shared" ref="H21" si="16">SUM(H17:H20)</f>
        <v>0</v>
      </c>
      <c r="I21" s="320">
        <f t="shared" ref="I21" si="17">SUM(I17:I20)</f>
        <v>0</v>
      </c>
      <c r="J21" s="320">
        <f t="shared" ref="J21" si="18">SUM(J17:J20)</f>
        <v>0</v>
      </c>
      <c r="K21" s="320">
        <f t="shared" ref="K21" si="19">SUM(K17:K20)</f>
        <v>0</v>
      </c>
      <c r="L21" s="320">
        <f t="shared" ref="L21" si="20">SUM(L17:L20)</f>
        <v>0</v>
      </c>
      <c r="N21" s="321">
        <f>IFERROR(IF(AND(ROUND(SUM(B21:B21),0)=0,ROUND(SUM(C21:C21),0)&gt;ROUND(SUM(B21:B21),0)),"INF",(ROUND(SUM(C21:C21),0)-ROUND(SUM(B21:B21),0))/ROUND(SUM(B21:B21),0)),0)</f>
        <v>0</v>
      </c>
      <c r="O21" s="321">
        <f t="shared" si="6"/>
        <v>0</v>
      </c>
      <c r="P21" s="321">
        <f t="shared" si="6"/>
        <v>0</v>
      </c>
      <c r="Q21" s="321">
        <f t="shared" si="6"/>
        <v>0</v>
      </c>
      <c r="R21" s="321">
        <f t="shared" si="6"/>
        <v>0</v>
      </c>
      <c r="S21" s="321">
        <f t="shared" si="6"/>
        <v>0</v>
      </c>
      <c r="T21" s="321">
        <f t="shared" si="6"/>
        <v>0</v>
      </c>
      <c r="U21" s="321">
        <f t="shared" si="6"/>
        <v>0</v>
      </c>
      <c r="V21" s="321">
        <f t="shared" si="6"/>
        <v>0</v>
      </c>
      <c r="W21" s="321">
        <f t="shared" si="6"/>
        <v>0</v>
      </c>
    </row>
    <row r="22" spans="1:23" s="247" customFormat="1" x14ac:dyDescent="0.3">
      <c r="A22" s="296"/>
      <c r="B22" s="270"/>
      <c r="C22" s="270"/>
      <c r="M22" s="270"/>
    </row>
    <row r="23" spans="1:23" s="247" customFormat="1" ht="15.75" thickBot="1" x14ac:dyDescent="0.35">
      <c r="A23" s="296" t="s">
        <v>248</v>
      </c>
      <c r="B23" s="270"/>
      <c r="C23" s="270"/>
      <c r="M23" s="270"/>
    </row>
    <row r="24" spans="1:23" s="307" customFormat="1" ht="36.75" customHeight="1" thickBot="1" x14ac:dyDescent="0.4">
      <c r="A24" s="305" t="s">
        <v>249</v>
      </c>
      <c r="B24" s="488" t="s">
        <v>195</v>
      </c>
      <c r="C24" s="489"/>
      <c r="D24" s="489"/>
      <c r="E24" s="489"/>
      <c r="F24" s="489"/>
      <c r="G24" s="489"/>
      <c r="H24" s="489"/>
      <c r="I24" s="489"/>
      <c r="J24" s="489"/>
      <c r="K24" s="489"/>
      <c r="L24" s="489"/>
      <c r="M24" s="489"/>
      <c r="N24" s="489"/>
      <c r="O24" s="489"/>
      <c r="P24" s="489"/>
      <c r="Q24" s="489"/>
      <c r="R24" s="489"/>
      <c r="S24" s="489"/>
      <c r="T24" s="489"/>
      <c r="U24" s="489"/>
      <c r="V24" s="489"/>
    </row>
    <row r="25" spans="1:23" s="247" customFormat="1" ht="47.25" customHeight="1" thickBot="1" x14ac:dyDescent="0.35">
      <c r="A25" s="297">
        <v>2025</v>
      </c>
      <c r="B25" s="479"/>
      <c r="C25" s="480"/>
      <c r="D25" s="480"/>
      <c r="E25" s="480"/>
      <c r="F25" s="480"/>
      <c r="G25" s="480"/>
      <c r="H25" s="480"/>
      <c r="I25" s="480"/>
      <c r="J25" s="480"/>
      <c r="K25" s="480"/>
      <c r="L25" s="480"/>
      <c r="M25" s="480"/>
      <c r="N25" s="480"/>
      <c r="O25" s="480"/>
      <c r="P25" s="480"/>
      <c r="Q25" s="480"/>
      <c r="R25" s="480"/>
      <c r="S25" s="480"/>
      <c r="T25" s="480"/>
      <c r="U25" s="480"/>
      <c r="V25" s="481"/>
    </row>
    <row r="26" spans="1:23" s="247" customFormat="1" ht="39.75" customHeight="1" thickBot="1" x14ac:dyDescent="0.35">
      <c r="A26" s="298">
        <v>2026</v>
      </c>
      <c r="B26" s="482"/>
      <c r="C26" s="483"/>
      <c r="D26" s="483"/>
      <c r="E26" s="483"/>
      <c r="F26" s="483"/>
      <c r="G26" s="483"/>
      <c r="H26" s="483"/>
      <c r="I26" s="483"/>
      <c r="J26" s="483"/>
      <c r="K26" s="483"/>
      <c r="L26" s="483"/>
      <c r="M26" s="483"/>
      <c r="N26" s="483"/>
      <c r="O26" s="483"/>
      <c r="P26" s="483"/>
      <c r="Q26" s="483"/>
      <c r="R26" s="483"/>
      <c r="S26" s="483"/>
      <c r="T26" s="483"/>
      <c r="U26" s="483"/>
      <c r="V26" s="484"/>
    </row>
    <row r="27" spans="1:23" s="247" customFormat="1" ht="42.75" customHeight="1" thickBot="1" x14ac:dyDescent="0.35">
      <c r="A27" s="298">
        <v>2027</v>
      </c>
      <c r="B27" s="485"/>
      <c r="C27" s="486"/>
      <c r="D27" s="486"/>
      <c r="E27" s="486"/>
      <c r="F27" s="486"/>
      <c r="G27" s="486"/>
      <c r="H27" s="486"/>
      <c r="I27" s="486"/>
      <c r="J27" s="486"/>
      <c r="K27" s="486"/>
      <c r="L27" s="486"/>
      <c r="M27" s="486"/>
      <c r="N27" s="486"/>
      <c r="O27" s="486"/>
      <c r="P27" s="486"/>
      <c r="Q27" s="486"/>
      <c r="R27" s="486"/>
      <c r="S27" s="486"/>
      <c r="T27" s="486"/>
      <c r="U27" s="486"/>
      <c r="V27" s="487"/>
    </row>
    <row r="28" spans="1:23" s="247" customFormat="1" ht="46.5" customHeight="1" thickBot="1" x14ac:dyDescent="0.35">
      <c r="A28" s="298">
        <v>2028</v>
      </c>
      <c r="B28" s="485"/>
      <c r="C28" s="486"/>
      <c r="D28" s="486"/>
      <c r="E28" s="486"/>
      <c r="F28" s="486"/>
      <c r="G28" s="486"/>
      <c r="H28" s="486"/>
      <c r="I28" s="486"/>
      <c r="J28" s="486"/>
      <c r="K28" s="486"/>
      <c r="L28" s="486"/>
      <c r="M28" s="486"/>
      <c r="N28" s="486"/>
      <c r="O28" s="486"/>
      <c r="P28" s="486"/>
      <c r="Q28" s="486"/>
      <c r="R28" s="486"/>
      <c r="S28" s="486"/>
      <c r="T28" s="486"/>
      <c r="U28" s="486"/>
      <c r="V28" s="487"/>
    </row>
    <row r="29" spans="1:23" s="247" customFormat="1" ht="56.25" customHeight="1" thickBot="1" x14ac:dyDescent="0.35">
      <c r="A29" s="298">
        <v>2029</v>
      </c>
      <c r="B29" s="485"/>
      <c r="C29" s="486"/>
      <c r="D29" s="486"/>
      <c r="E29" s="486"/>
      <c r="F29" s="486"/>
      <c r="G29" s="486"/>
      <c r="H29" s="486"/>
      <c r="I29" s="486"/>
      <c r="J29" s="486"/>
      <c r="K29" s="486"/>
      <c r="L29" s="486"/>
      <c r="M29" s="486"/>
      <c r="N29" s="486"/>
      <c r="O29" s="486"/>
      <c r="P29" s="486"/>
      <c r="Q29" s="486"/>
      <c r="R29" s="486"/>
      <c r="S29" s="486"/>
      <c r="T29" s="486"/>
      <c r="U29" s="486"/>
      <c r="V29" s="487"/>
    </row>
    <row r="30" spans="1:23" s="247" customFormat="1" x14ac:dyDescent="0.3">
      <c r="A30" s="304"/>
      <c r="C30" s="270"/>
      <c r="D30" s="270"/>
    </row>
    <row r="31" spans="1:23" s="247" customFormat="1" x14ac:dyDescent="0.3">
      <c r="A31" s="304"/>
      <c r="C31" s="270"/>
      <c r="D31" s="270"/>
    </row>
    <row r="32" spans="1:23" s="247" customFormat="1" x14ac:dyDescent="0.3">
      <c r="A32" s="304"/>
      <c r="C32" s="270"/>
      <c r="D32" s="270"/>
    </row>
    <row r="33" spans="1:4" s="247" customFormat="1" x14ac:dyDescent="0.3">
      <c r="A33" s="304"/>
      <c r="C33" s="270"/>
      <c r="D33" s="270"/>
    </row>
    <row r="34" spans="1:4" s="247" customFormat="1" x14ac:dyDescent="0.3">
      <c r="A34" s="304"/>
      <c r="C34" s="270"/>
      <c r="D34" s="270"/>
    </row>
    <row r="35" spans="1:4" s="247" customFormat="1" x14ac:dyDescent="0.3">
      <c r="A35" s="270"/>
      <c r="C35" s="270"/>
      <c r="D35" s="270"/>
    </row>
    <row r="36" spans="1:4" s="247" customFormat="1" x14ac:dyDescent="0.3">
      <c r="A36" s="270"/>
      <c r="C36" s="270"/>
      <c r="D36" s="270"/>
    </row>
    <row r="37" spans="1:4" s="247" customFormat="1" x14ac:dyDescent="0.3">
      <c r="A37" s="270"/>
      <c r="C37" s="270"/>
      <c r="D37" s="270"/>
    </row>
    <row r="38" spans="1:4" s="247" customFormat="1" x14ac:dyDescent="0.3">
      <c r="A38" s="270"/>
      <c r="C38" s="270"/>
      <c r="D38" s="270"/>
    </row>
    <row r="39" spans="1:4" s="247" customFormat="1" x14ac:dyDescent="0.3">
      <c r="A39" s="270"/>
      <c r="C39" s="270"/>
      <c r="D39" s="270"/>
    </row>
    <row r="40" spans="1:4" s="247" customFormat="1" x14ac:dyDescent="0.3">
      <c r="A40" s="270"/>
      <c r="C40" s="270"/>
      <c r="D40" s="270"/>
    </row>
    <row r="41" spans="1:4" s="247" customFormat="1" x14ac:dyDescent="0.3">
      <c r="A41" s="270"/>
      <c r="C41" s="270"/>
      <c r="D41" s="270"/>
    </row>
    <row r="42" spans="1:4" s="247" customFormat="1" x14ac:dyDescent="0.3">
      <c r="A42" s="270"/>
      <c r="C42" s="270"/>
      <c r="D42" s="270"/>
    </row>
    <row r="43" spans="1:4" s="247" customFormat="1" x14ac:dyDescent="0.3">
      <c r="A43" s="270"/>
      <c r="C43" s="270"/>
      <c r="D43" s="270"/>
    </row>
    <row r="44" spans="1:4" s="247" customFormat="1" x14ac:dyDescent="0.3">
      <c r="A44" s="270"/>
      <c r="C44" s="270"/>
      <c r="D44" s="270"/>
    </row>
    <row r="45" spans="1:4" s="247" customFormat="1" x14ac:dyDescent="0.3">
      <c r="A45" s="270"/>
      <c r="C45" s="270"/>
      <c r="D45" s="270"/>
    </row>
    <row r="46" spans="1:4" s="247" customFormat="1" x14ac:dyDescent="0.3">
      <c r="A46" s="270"/>
      <c r="C46" s="270"/>
      <c r="D46" s="270"/>
    </row>
    <row r="47" spans="1:4" s="247" customFormat="1" x14ac:dyDescent="0.3">
      <c r="A47" s="270"/>
      <c r="C47" s="270"/>
      <c r="D47" s="270"/>
    </row>
    <row r="48" spans="1:4" s="247" customFormat="1" x14ac:dyDescent="0.3">
      <c r="A48" s="270"/>
      <c r="C48" s="270"/>
      <c r="D48" s="270"/>
    </row>
    <row r="49" spans="1:4" s="247" customFormat="1" x14ac:dyDescent="0.3">
      <c r="A49" s="270"/>
      <c r="C49" s="270"/>
      <c r="D49" s="270"/>
    </row>
    <row r="50" spans="1:4" s="247" customFormat="1" x14ac:dyDescent="0.3">
      <c r="A50" s="270"/>
      <c r="C50" s="270"/>
      <c r="D50" s="270"/>
    </row>
    <row r="51" spans="1:4" s="247" customFormat="1" x14ac:dyDescent="0.3">
      <c r="A51" s="270"/>
      <c r="C51" s="270"/>
      <c r="D51" s="270"/>
    </row>
    <row r="52" spans="1:4" s="247" customFormat="1" x14ac:dyDescent="0.3">
      <c r="A52" s="270"/>
      <c r="C52" s="270"/>
      <c r="D52" s="270"/>
    </row>
    <row r="53" spans="1:4" s="247" customFormat="1" x14ac:dyDescent="0.3">
      <c r="A53" s="270"/>
      <c r="C53" s="270"/>
      <c r="D53" s="270"/>
    </row>
    <row r="54" spans="1:4" s="247" customFormat="1" x14ac:dyDescent="0.3">
      <c r="A54" s="270"/>
      <c r="C54" s="270"/>
      <c r="D54" s="270"/>
    </row>
    <row r="55" spans="1:4" s="247" customFormat="1" x14ac:dyDescent="0.3">
      <c r="A55" s="270"/>
      <c r="C55" s="270"/>
      <c r="D55" s="270"/>
    </row>
    <row r="56" spans="1:4" s="247" customFormat="1" x14ac:dyDescent="0.3">
      <c r="A56" s="270"/>
      <c r="C56" s="270"/>
      <c r="D56" s="270"/>
    </row>
    <row r="57" spans="1:4" s="247" customFormat="1" x14ac:dyDescent="0.3">
      <c r="A57" s="270"/>
      <c r="C57" s="270"/>
      <c r="D57" s="270"/>
    </row>
    <row r="58" spans="1:4" s="247" customFormat="1" x14ac:dyDescent="0.3">
      <c r="A58" s="270"/>
      <c r="C58" s="270"/>
      <c r="D58" s="270"/>
    </row>
    <row r="59" spans="1:4" s="247" customFormat="1" x14ac:dyDescent="0.3">
      <c r="A59" s="270"/>
      <c r="C59" s="270"/>
      <c r="D59" s="270"/>
    </row>
  </sheetData>
  <mergeCells count="9">
    <mergeCell ref="B27:V27"/>
    <mergeCell ref="B28:V28"/>
    <mergeCell ref="B29:V29"/>
    <mergeCell ref="B24:V24"/>
    <mergeCell ref="A3:W3"/>
    <mergeCell ref="N5:W5"/>
    <mergeCell ref="N15:W15"/>
    <mergeCell ref="B25:V25"/>
    <mergeCell ref="B26:V26"/>
  </mergeCells>
  <phoneticPr fontId="23" type="noConversion"/>
  <conditionalFormatting sqref="D7:D10">
    <cfRule type="containsText" dxfId="995" priority="109" operator="containsText" text="ntitulé">
      <formula>NOT(ISERROR(SEARCH("ntitulé",D7)))</formula>
    </cfRule>
    <cfRule type="containsBlanks" dxfId="994" priority="110">
      <formula>LEN(TRIM(D7))=0</formula>
    </cfRule>
  </conditionalFormatting>
  <conditionalFormatting sqref="D7:D10">
    <cfRule type="containsText" dxfId="993" priority="108" operator="containsText" text="libre">
      <formula>NOT(ISERROR(SEARCH("libre",D7)))</formula>
    </cfRule>
  </conditionalFormatting>
  <conditionalFormatting sqref="J7:J10">
    <cfRule type="containsText" dxfId="992" priority="94" operator="containsText" text="ntitulé">
      <formula>NOT(ISERROR(SEARCH("ntitulé",J7)))</formula>
    </cfRule>
    <cfRule type="containsBlanks" dxfId="991" priority="95">
      <formula>LEN(TRIM(J7))=0</formula>
    </cfRule>
  </conditionalFormatting>
  <conditionalFormatting sqref="J7:J10">
    <cfRule type="containsText" dxfId="990" priority="93" operator="containsText" text="libre">
      <formula>NOT(ISERROR(SEARCH("libre",J7)))</formula>
    </cfRule>
  </conditionalFormatting>
  <conditionalFormatting sqref="E7:E10">
    <cfRule type="containsText" dxfId="989" priority="106" operator="containsText" text="ntitulé">
      <formula>NOT(ISERROR(SEARCH("ntitulé",E7)))</formula>
    </cfRule>
    <cfRule type="containsBlanks" dxfId="988" priority="107">
      <formula>LEN(TRIM(E7))=0</formula>
    </cfRule>
  </conditionalFormatting>
  <conditionalFormatting sqref="E7:E10">
    <cfRule type="containsText" dxfId="987" priority="105" operator="containsText" text="libre">
      <formula>NOT(ISERROR(SEARCH("libre",E7)))</formula>
    </cfRule>
  </conditionalFormatting>
  <conditionalFormatting sqref="F7:G10">
    <cfRule type="containsText" dxfId="986" priority="103" operator="containsText" text="ntitulé">
      <formula>NOT(ISERROR(SEARCH("ntitulé",F7)))</formula>
    </cfRule>
    <cfRule type="containsBlanks" dxfId="985" priority="104">
      <formula>LEN(TRIM(F7))=0</formula>
    </cfRule>
  </conditionalFormatting>
  <conditionalFormatting sqref="F7:G10">
    <cfRule type="containsText" dxfId="984" priority="102" operator="containsText" text="libre">
      <formula>NOT(ISERROR(SEARCH("libre",F7)))</formula>
    </cfRule>
  </conditionalFormatting>
  <conditionalFormatting sqref="H7:H10">
    <cfRule type="containsText" dxfId="983" priority="100" operator="containsText" text="ntitulé">
      <formula>NOT(ISERROR(SEARCH("ntitulé",H7)))</formula>
    </cfRule>
    <cfRule type="containsBlanks" dxfId="982" priority="101">
      <formula>LEN(TRIM(H7))=0</formula>
    </cfRule>
  </conditionalFormatting>
  <conditionalFormatting sqref="H7:H10">
    <cfRule type="containsText" dxfId="981" priority="99" operator="containsText" text="libre">
      <formula>NOT(ISERROR(SEARCH("libre",H7)))</formula>
    </cfRule>
  </conditionalFormatting>
  <conditionalFormatting sqref="I7:I10">
    <cfRule type="containsText" dxfId="980" priority="97" operator="containsText" text="ntitulé">
      <formula>NOT(ISERROR(SEARCH("ntitulé",I7)))</formula>
    </cfRule>
    <cfRule type="containsBlanks" dxfId="979" priority="98">
      <formula>LEN(TRIM(I7))=0</formula>
    </cfRule>
  </conditionalFormatting>
  <conditionalFormatting sqref="I7:I10">
    <cfRule type="containsText" dxfId="978" priority="96" operator="containsText" text="libre">
      <formula>NOT(ISERROR(SEARCH("libre",I7)))</formula>
    </cfRule>
  </conditionalFormatting>
  <conditionalFormatting sqref="K7:K10">
    <cfRule type="containsText" dxfId="977" priority="91" operator="containsText" text="ntitulé">
      <formula>NOT(ISERROR(SEARCH("ntitulé",K7)))</formula>
    </cfRule>
    <cfRule type="containsBlanks" dxfId="976" priority="92">
      <formula>LEN(TRIM(K7))=0</formula>
    </cfRule>
  </conditionalFormatting>
  <conditionalFormatting sqref="K7:K10">
    <cfRule type="containsText" dxfId="975" priority="90" operator="containsText" text="libre">
      <formula>NOT(ISERROR(SEARCH("libre",K7)))</formula>
    </cfRule>
  </conditionalFormatting>
  <conditionalFormatting sqref="L7:L10">
    <cfRule type="containsText" dxfId="974" priority="88" operator="containsText" text="ntitulé">
      <formula>NOT(ISERROR(SEARCH("ntitulé",L7)))</formula>
    </cfRule>
    <cfRule type="containsBlanks" dxfId="973" priority="89">
      <formula>LEN(TRIM(L7))=0</formula>
    </cfRule>
  </conditionalFormatting>
  <conditionalFormatting sqref="L7:L10">
    <cfRule type="containsText" dxfId="972" priority="87" operator="containsText" text="libre">
      <formula>NOT(ISERROR(SEARCH("libre",L7)))</formula>
    </cfRule>
  </conditionalFormatting>
  <conditionalFormatting sqref="D19:D20">
    <cfRule type="containsText" dxfId="971" priority="61" operator="containsText" text="ntitulé">
      <formula>NOT(ISERROR(SEARCH("ntitulé",D19)))</formula>
    </cfRule>
    <cfRule type="containsBlanks" dxfId="970" priority="62">
      <formula>LEN(TRIM(D19))=0</formula>
    </cfRule>
  </conditionalFormatting>
  <conditionalFormatting sqref="D19:D20">
    <cfRule type="containsText" dxfId="969" priority="60" operator="containsText" text="libre">
      <formula>NOT(ISERROR(SEARCH("libre",D19)))</formula>
    </cfRule>
  </conditionalFormatting>
  <conditionalFormatting sqref="E17:E20">
    <cfRule type="containsText" dxfId="968" priority="58" operator="containsText" text="ntitulé">
      <formula>NOT(ISERROR(SEARCH("ntitulé",E17)))</formula>
    </cfRule>
    <cfRule type="containsBlanks" dxfId="967" priority="59">
      <formula>LEN(TRIM(E17))=0</formula>
    </cfRule>
  </conditionalFormatting>
  <conditionalFormatting sqref="E17:E20">
    <cfRule type="containsText" dxfId="966" priority="57" operator="containsText" text="libre">
      <formula>NOT(ISERROR(SEARCH("libre",E17)))</formula>
    </cfRule>
  </conditionalFormatting>
  <conditionalFormatting sqref="B13:D13">
    <cfRule type="containsText" dxfId="965" priority="37" operator="containsText" text="ntitulé">
      <formula>NOT(ISERROR(SEARCH("ntitulé",B13)))</formula>
    </cfRule>
    <cfRule type="containsBlanks" dxfId="964" priority="38">
      <formula>LEN(TRIM(B13))=0</formula>
    </cfRule>
  </conditionalFormatting>
  <conditionalFormatting sqref="B13:D13">
    <cfRule type="containsText" dxfId="963" priority="36" operator="containsText" text="libre">
      <formula>NOT(ISERROR(SEARCH("libre",B13)))</formula>
    </cfRule>
  </conditionalFormatting>
  <conditionalFormatting sqref="J13">
    <cfRule type="containsText" dxfId="962" priority="22" operator="containsText" text="ntitulé">
      <formula>NOT(ISERROR(SEARCH("ntitulé",J13)))</formula>
    </cfRule>
    <cfRule type="containsBlanks" dxfId="961" priority="23">
      <formula>LEN(TRIM(J13))=0</formula>
    </cfRule>
  </conditionalFormatting>
  <conditionalFormatting sqref="J13">
    <cfRule type="containsText" dxfId="960" priority="21" operator="containsText" text="libre">
      <formula>NOT(ISERROR(SEARCH("libre",J13)))</formula>
    </cfRule>
  </conditionalFormatting>
  <conditionalFormatting sqref="E13">
    <cfRule type="containsText" dxfId="959" priority="34" operator="containsText" text="ntitulé">
      <formula>NOT(ISERROR(SEARCH("ntitulé",E13)))</formula>
    </cfRule>
    <cfRule type="containsBlanks" dxfId="958" priority="35">
      <formula>LEN(TRIM(E13))=0</formula>
    </cfRule>
  </conditionalFormatting>
  <conditionalFormatting sqref="E13">
    <cfRule type="containsText" dxfId="957" priority="33" operator="containsText" text="libre">
      <formula>NOT(ISERROR(SEARCH("libre",E13)))</formula>
    </cfRule>
  </conditionalFormatting>
  <conditionalFormatting sqref="F13:G13">
    <cfRule type="containsText" dxfId="956" priority="31" operator="containsText" text="ntitulé">
      <formula>NOT(ISERROR(SEARCH("ntitulé",F13)))</formula>
    </cfRule>
    <cfRule type="containsBlanks" dxfId="955" priority="32">
      <formula>LEN(TRIM(F13))=0</formula>
    </cfRule>
  </conditionalFormatting>
  <conditionalFormatting sqref="F13:G13">
    <cfRule type="containsText" dxfId="954" priority="30" operator="containsText" text="libre">
      <formula>NOT(ISERROR(SEARCH("libre",F13)))</formula>
    </cfRule>
  </conditionalFormatting>
  <conditionalFormatting sqref="H13">
    <cfRule type="containsText" dxfId="953" priority="28" operator="containsText" text="ntitulé">
      <formula>NOT(ISERROR(SEARCH("ntitulé",H13)))</formula>
    </cfRule>
    <cfRule type="containsBlanks" dxfId="952" priority="29">
      <formula>LEN(TRIM(H13))=0</formula>
    </cfRule>
  </conditionalFormatting>
  <conditionalFormatting sqref="H13">
    <cfRule type="containsText" dxfId="951" priority="27" operator="containsText" text="libre">
      <formula>NOT(ISERROR(SEARCH("libre",H13)))</formula>
    </cfRule>
  </conditionalFormatting>
  <conditionalFormatting sqref="I13">
    <cfRule type="containsText" dxfId="950" priority="25" operator="containsText" text="ntitulé">
      <formula>NOT(ISERROR(SEARCH("ntitulé",I13)))</formula>
    </cfRule>
    <cfRule type="containsBlanks" dxfId="949" priority="26">
      <formula>LEN(TRIM(I13))=0</formula>
    </cfRule>
  </conditionalFormatting>
  <conditionalFormatting sqref="I13">
    <cfRule type="containsText" dxfId="948" priority="24" operator="containsText" text="libre">
      <formula>NOT(ISERROR(SEARCH("libre",I13)))</formula>
    </cfRule>
  </conditionalFormatting>
  <conditionalFormatting sqref="K13">
    <cfRule type="containsText" dxfId="947" priority="19" operator="containsText" text="ntitulé">
      <formula>NOT(ISERROR(SEARCH("ntitulé",K13)))</formula>
    </cfRule>
    <cfRule type="containsBlanks" dxfId="946" priority="20">
      <formula>LEN(TRIM(K13))=0</formula>
    </cfRule>
  </conditionalFormatting>
  <conditionalFormatting sqref="K13">
    <cfRule type="containsText" dxfId="945" priority="18" operator="containsText" text="libre">
      <formula>NOT(ISERROR(SEARCH("libre",K13)))</formula>
    </cfRule>
  </conditionalFormatting>
  <conditionalFormatting sqref="L13">
    <cfRule type="containsText" dxfId="944" priority="16" operator="containsText" text="ntitulé">
      <formula>NOT(ISERROR(SEARCH("ntitulé",L13)))</formula>
    </cfRule>
    <cfRule type="containsBlanks" dxfId="943" priority="17">
      <formula>LEN(TRIM(L13))=0</formula>
    </cfRule>
  </conditionalFormatting>
  <conditionalFormatting sqref="L13">
    <cfRule type="containsText" dxfId="942" priority="15" operator="containsText" text="libre">
      <formula>NOT(ISERROR(SEARCH("libre",L13)))</formula>
    </cfRule>
  </conditionalFormatting>
  <conditionalFormatting sqref="C7:C10">
    <cfRule type="containsText" dxfId="941" priority="13" operator="containsText" text="ntitulé">
      <formula>NOT(ISERROR(SEARCH("ntitulé",C7)))</formula>
    </cfRule>
    <cfRule type="containsBlanks" dxfId="940" priority="14">
      <formula>LEN(TRIM(C7))=0</formula>
    </cfRule>
  </conditionalFormatting>
  <conditionalFormatting sqref="C7:C10">
    <cfRule type="containsText" dxfId="939" priority="12" operator="containsText" text="libre">
      <formula>NOT(ISERROR(SEARCH("libre",C7)))</formula>
    </cfRule>
  </conditionalFormatting>
  <conditionalFormatting sqref="C19:C20">
    <cfRule type="containsText" dxfId="938" priority="10" operator="containsText" text="ntitulé">
      <formula>NOT(ISERROR(SEARCH("ntitulé",C19)))</formula>
    </cfRule>
    <cfRule type="containsBlanks" dxfId="937" priority="11">
      <formula>LEN(TRIM(C19))=0</formula>
    </cfRule>
  </conditionalFormatting>
  <conditionalFormatting sqref="C19:C20">
    <cfRule type="containsText" dxfId="936" priority="9" operator="containsText" text="libre">
      <formula>NOT(ISERROR(SEARCH("libre",C19)))</formula>
    </cfRule>
  </conditionalFormatting>
  <conditionalFormatting sqref="B7:B10">
    <cfRule type="containsText" dxfId="935" priority="7" operator="containsText" text="ntitulé">
      <formula>NOT(ISERROR(SEARCH("ntitulé",B7)))</formula>
    </cfRule>
    <cfRule type="containsBlanks" dxfId="934" priority="8">
      <formula>LEN(TRIM(B7))=0</formula>
    </cfRule>
  </conditionalFormatting>
  <conditionalFormatting sqref="B7:B10">
    <cfRule type="containsText" dxfId="933" priority="6" operator="containsText" text="libre">
      <formula>NOT(ISERROR(SEARCH("libre",B7)))</formula>
    </cfRule>
  </conditionalFormatting>
  <conditionalFormatting sqref="B19:B20">
    <cfRule type="containsText" dxfId="932" priority="4" operator="containsText" text="ntitulé">
      <formula>NOT(ISERROR(SEARCH("ntitulé",B19)))</formula>
    </cfRule>
    <cfRule type="containsBlanks" dxfId="931" priority="5">
      <formula>LEN(TRIM(B19))=0</formula>
    </cfRule>
  </conditionalFormatting>
  <conditionalFormatting sqref="B19:B20">
    <cfRule type="containsText" dxfId="930" priority="3" operator="containsText" text="libre">
      <formula>NOT(ISERROR(SEARCH("libre",B19)))</formula>
    </cfRule>
  </conditionalFormatting>
  <conditionalFormatting sqref="B25:B26">
    <cfRule type="containsBlanks" dxfId="929" priority="2">
      <formula>LEN(TRIM(B25))=0</formula>
    </cfRule>
  </conditionalFormatting>
  <conditionalFormatting sqref="B27:B29">
    <cfRule type="containsBlanks" dxfId="928" priority="1">
      <formula>LEN(TRIM(B27))=0</formula>
    </cfRule>
  </conditionalFormatting>
  <hyperlinks>
    <hyperlink ref="A1" location="TAB00!A1" display="Retour page de garde" xr:uid="{00000000-0004-0000-1300-000000000000}"/>
    <hyperlink ref="A2" location="'TAB4'!A1" display="Retour TAB5" xr:uid="{C8B5E23A-6301-4E6A-96FE-DE5B058E4410}"/>
  </hyperlinks>
  <pageMargins left="0.7" right="0.7" top="0.75" bottom="0.75" header="0.3" footer="0.3"/>
  <pageSetup paperSize="9" scale="69" fitToHeight="0" orientation="landscape" verticalDpi="300" r:id="rId1"/>
  <rowBreaks count="1" manualBreakCount="1">
    <brk id="26" max="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W28"/>
  <sheetViews>
    <sheetView zoomScale="90" zoomScaleNormal="90" workbookViewId="0"/>
  </sheetViews>
  <sheetFormatPr baseColWidth="10" defaultColWidth="9.1640625" defaultRowHeight="27.75" customHeight="1" x14ac:dyDescent="0.3"/>
  <cols>
    <col min="1" max="1" width="61.5" style="270" customWidth="1"/>
    <col min="2" max="4" width="18" style="247" customWidth="1"/>
    <col min="5" max="7" width="18" style="270" customWidth="1"/>
    <col min="8" max="12" width="18" style="247" customWidth="1"/>
    <col min="13" max="13" width="5.83203125" style="247" customWidth="1"/>
    <col min="14" max="22" width="8.5" style="247" customWidth="1"/>
    <col min="23" max="16384" width="9.1640625" style="247"/>
  </cols>
  <sheetData>
    <row r="1" spans="1:23" ht="27.75" customHeight="1" x14ac:dyDescent="0.3">
      <c r="A1" s="54" t="s">
        <v>61</v>
      </c>
      <c r="B1" s="248"/>
      <c r="C1" s="248"/>
      <c r="D1" s="248"/>
      <c r="E1" s="286"/>
      <c r="H1" s="248"/>
      <c r="J1" s="248"/>
      <c r="L1" s="248"/>
      <c r="Q1" s="248"/>
      <c r="S1" s="248"/>
      <c r="U1" s="248"/>
    </row>
    <row r="2" spans="1:23" ht="27.75" customHeight="1" x14ac:dyDescent="0.3">
      <c r="A2" s="13" t="s">
        <v>405</v>
      </c>
      <c r="B2" s="248"/>
      <c r="C2" s="248"/>
      <c r="D2" s="248"/>
      <c r="E2" s="286"/>
      <c r="H2" s="248"/>
      <c r="J2" s="248"/>
      <c r="L2" s="248"/>
      <c r="Q2" s="248"/>
      <c r="S2" s="248"/>
      <c r="U2" s="248"/>
    </row>
    <row r="3" spans="1:23" s="308" customFormat="1" ht="27.75" customHeight="1" x14ac:dyDescent="0.35">
      <c r="A3" s="59" t="str">
        <f>TAB00!B55&amp;" : "&amp;TAB00!C55</f>
        <v xml:space="preserve">TAB3.3 : Charges émanant de factures émises par la société FeReSO ou d'autres sociétés dans le cadre du processus de réconciliation </v>
      </c>
      <c r="B3" s="59"/>
      <c r="C3" s="59"/>
      <c r="D3" s="59"/>
      <c r="E3" s="59"/>
      <c r="F3" s="59"/>
      <c r="G3" s="59"/>
      <c r="H3" s="59"/>
      <c r="I3" s="59"/>
      <c r="J3" s="59"/>
      <c r="K3" s="59"/>
      <c r="L3" s="59"/>
      <c r="M3" s="59"/>
      <c r="N3" s="59"/>
      <c r="O3" s="59"/>
      <c r="P3" s="59"/>
      <c r="Q3" s="59"/>
      <c r="R3" s="59"/>
      <c r="S3" s="59"/>
      <c r="T3" s="59"/>
      <c r="U3" s="59"/>
      <c r="V3" s="59"/>
      <c r="W3" s="59"/>
    </row>
    <row r="5" spans="1:23" ht="27.75" customHeight="1" thickBot="1" x14ac:dyDescent="0.35">
      <c r="A5" s="490" t="str">
        <f>A7&amp;" hors OSP"</f>
        <v>Charges émanant de factures émises par la société FeReSO ou d'autres sociétés dans le cadre du processus de réconciliation  hors OSP</v>
      </c>
      <c r="B5" s="490"/>
      <c r="C5" s="490"/>
      <c r="D5" s="490"/>
      <c r="E5" s="490"/>
      <c r="F5" s="490"/>
      <c r="G5" s="490"/>
      <c r="H5" s="490"/>
      <c r="I5" s="490"/>
      <c r="J5" s="490"/>
      <c r="K5" s="490"/>
      <c r="L5" s="490"/>
      <c r="N5" s="477" t="s">
        <v>332</v>
      </c>
      <c r="O5" s="477"/>
      <c r="P5" s="477"/>
      <c r="Q5" s="477"/>
      <c r="R5" s="477"/>
      <c r="S5" s="477"/>
      <c r="T5" s="477"/>
      <c r="U5" s="477"/>
      <c r="V5" s="477"/>
      <c r="W5" s="477"/>
    </row>
    <row r="6" spans="1:23" s="288" customFormat="1" ht="40.5" customHeight="1" x14ac:dyDescent="0.3">
      <c r="A6" s="256" t="s">
        <v>2</v>
      </c>
      <c r="B6" s="290" t="s">
        <v>376</v>
      </c>
      <c r="C6" s="290" t="s">
        <v>364</v>
      </c>
      <c r="D6" s="290" t="s">
        <v>375</v>
      </c>
      <c r="E6" s="290" t="s">
        <v>523</v>
      </c>
      <c r="F6" s="291" t="s">
        <v>374</v>
      </c>
      <c r="G6" s="291" t="s">
        <v>524</v>
      </c>
      <c r="H6" s="292" t="s">
        <v>340</v>
      </c>
      <c r="I6" s="292" t="s">
        <v>341</v>
      </c>
      <c r="J6" s="292" t="s">
        <v>342</v>
      </c>
      <c r="K6" s="292" t="s">
        <v>343</v>
      </c>
      <c r="L6" s="292" t="s">
        <v>441</v>
      </c>
      <c r="N6" s="257" t="s">
        <v>333</v>
      </c>
      <c r="O6" s="257" t="s">
        <v>334</v>
      </c>
      <c r="P6" s="257" t="s">
        <v>371</v>
      </c>
      <c r="Q6" s="257" t="s">
        <v>335</v>
      </c>
      <c r="R6" s="257" t="s">
        <v>372</v>
      </c>
      <c r="S6" s="257" t="s">
        <v>372</v>
      </c>
      <c r="T6" s="257" t="s">
        <v>345</v>
      </c>
      <c r="U6" s="257" t="s">
        <v>346</v>
      </c>
      <c r="V6" s="257" t="s">
        <v>520</v>
      </c>
      <c r="W6" s="257" t="s">
        <v>521</v>
      </c>
    </row>
    <row r="7" spans="1:23" s="255" customFormat="1" ht="27.75" customHeight="1" x14ac:dyDescent="0.3">
      <c r="A7" s="299" t="str">
        <f>TAB00!C55</f>
        <v xml:space="preserve">Charges émanant de factures émises par la société FeReSO ou d'autres sociétés dans le cadre du processus de réconciliation </v>
      </c>
      <c r="B7" s="300"/>
      <c r="C7" s="300"/>
      <c r="D7" s="300"/>
      <c r="E7" s="300"/>
      <c r="F7" s="300"/>
      <c r="G7" s="300"/>
      <c r="H7" s="300"/>
      <c r="I7" s="300"/>
      <c r="J7" s="300"/>
      <c r="K7" s="300"/>
      <c r="L7" s="300"/>
      <c r="M7" s="103"/>
      <c r="N7" s="295">
        <f>IFERROR(IF(AND(ROUND(SUM(B7:B7),0)=0,ROUND(SUM(C7:C7),0)&gt;ROUND(SUM(B7:B7),0)),"INF",(ROUND(SUM(C7:C7),0)-ROUND(SUM(B7:B7),0))/ROUND(SUM(B7:B7),0)),0)</f>
        <v>0</v>
      </c>
      <c r="O7" s="295">
        <f t="shared" ref="O7:W9" si="0">IFERROR(IF(AND(ROUND(SUM(C7:C7),0)=0,ROUND(SUM(D7:D7),0)&gt;ROUND(SUM(C7:C7),0)),"INF",(ROUND(SUM(D7:D7),0)-ROUND(SUM(C7:C7),0))/ROUND(SUM(C7:C7),0)),0)</f>
        <v>0</v>
      </c>
      <c r="P7" s="295">
        <f t="shared" si="0"/>
        <v>0</v>
      </c>
      <c r="Q7" s="295">
        <f t="shared" si="0"/>
        <v>0</v>
      </c>
      <c r="R7" s="295">
        <f t="shared" si="0"/>
        <v>0</v>
      </c>
      <c r="S7" s="295">
        <f t="shared" si="0"/>
        <v>0</v>
      </c>
      <c r="T7" s="295">
        <f t="shared" si="0"/>
        <v>0</v>
      </c>
      <c r="U7" s="295">
        <f t="shared" si="0"/>
        <v>0</v>
      </c>
      <c r="V7" s="295">
        <f t="shared" si="0"/>
        <v>0</v>
      </c>
      <c r="W7" s="295">
        <f t="shared" si="0"/>
        <v>0</v>
      </c>
    </row>
    <row r="8" spans="1:23" s="255" customFormat="1" ht="27.75" customHeight="1" x14ac:dyDescent="0.3">
      <c r="A8" s="299" t="s">
        <v>250</v>
      </c>
      <c r="B8" s="294"/>
      <c r="C8" s="294"/>
      <c r="D8" s="294"/>
      <c r="E8" s="294"/>
      <c r="F8" s="294"/>
      <c r="G8" s="294"/>
      <c r="H8" s="294"/>
      <c r="I8" s="294"/>
      <c r="J8" s="294"/>
      <c r="K8" s="294"/>
      <c r="L8" s="294"/>
      <c r="M8" s="103"/>
      <c r="N8" s="301">
        <f>IFERROR(IF(AND(ROUND(SUM(B8:B8),0)=0,ROUND(SUM(C8:C8),0)&gt;ROUND(SUM(B8:B8),0)),"INF",(ROUND(SUM(C8:C8),0)-ROUND(SUM(B8:B8),0))/ROUND(SUM(B8:B8),0)),0)</f>
        <v>0</v>
      </c>
      <c r="O8" s="301">
        <f t="shared" si="0"/>
        <v>0</v>
      </c>
      <c r="P8" s="301">
        <f t="shared" si="0"/>
        <v>0</v>
      </c>
      <c r="Q8" s="301">
        <f t="shared" si="0"/>
        <v>0</v>
      </c>
      <c r="R8" s="301">
        <f t="shared" si="0"/>
        <v>0</v>
      </c>
      <c r="S8" s="301">
        <f t="shared" si="0"/>
        <v>0</v>
      </c>
      <c r="T8" s="301">
        <f t="shared" si="0"/>
        <v>0</v>
      </c>
      <c r="U8" s="301">
        <f t="shared" si="0"/>
        <v>0</v>
      </c>
      <c r="V8" s="301">
        <f t="shared" si="0"/>
        <v>0</v>
      </c>
      <c r="W8" s="301">
        <f t="shared" si="0"/>
        <v>0</v>
      </c>
    </row>
    <row r="9" spans="1:23" s="255" customFormat="1" ht="27.75" customHeight="1" x14ac:dyDescent="0.3">
      <c r="A9" s="302" t="s">
        <v>251</v>
      </c>
      <c r="B9" s="303">
        <f t="shared" ref="B9:C9" si="1">IFERROR(B7/B8,0)</f>
        <v>0</v>
      </c>
      <c r="C9" s="303">
        <f t="shared" si="1"/>
        <v>0</v>
      </c>
      <c r="D9" s="303">
        <f t="shared" ref="D9:L9" si="2">IFERROR(D7/D8,0)</f>
        <v>0</v>
      </c>
      <c r="E9" s="303">
        <f t="shared" si="2"/>
        <v>0</v>
      </c>
      <c r="F9" s="303">
        <f t="shared" si="2"/>
        <v>0</v>
      </c>
      <c r="G9" s="303">
        <f t="shared" si="2"/>
        <v>0</v>
      </c>
      <c r="H9" s="303">
        <f t="shared" si="2"/>
        <v>0</v>
      </c>
      <c r="I9" s="303">
        <f t="shared" si="2"/>
        <v>0</v>
      </c>
      <c r="J9" s="303">
        <f t="shared" si="2"/>
        <v>0</v>
      </c>
      <c r="K9" s="303">
        <f t="shared" si="2"/>
        <v>0</v>
      </c>
      <c r="L9" s="303">
        <f t="shared" si="2"/>
        <v>0</v>
      </c>
      <c r="M9" s="103"/>
      <c r="N9" s="301">
        <f>IFERROR(IF(AND(ROUND(SUM(B9:B9),0)=0,ROUND(SUM(C9:C9),0)&gt;ROUND(SUM(B9:B9),0)),"INF",(ROUND(SUM(C9:C9),0)-ROUND(SUM(B9:B9),0))/ROUND(SUM(B9:B9),0)),0)</f>
        <v>0</v>
      </c>
      <c r="O9" s="301">
        <f t="shared" si="0"/>
        <v>0</v>
      </c>
      <c r="P9" s="301">
        <f t="shared" si="0"/>
        <v>0</v>
      </c>
      <c r="Q9" s="301">
        <f t="shared" si="0"/>
        <v>0</v>
      </c>
      <c r="R9" s="301">
        <f t="shared" si="0"/>
        <v>0</v>
      </c>
      <c r="S9" s="301">
        <f t="shared" si="0"/>
        <v>0</v>
      </c>
      <c r="T9" s="301">
        <f t="shared" si="0"/>
        <v>0</v>
      </c>
      <c r="U9" s="301">
        <f t="shared" si="0"/>
        <v>0</v>
      </c>
      <c r="V9" s="301">
        <f t="shared" si="0"/>
        <v>0</v>
      </c>
      <c r="W9" s="301">
        <f t="shared" si="0"/>
        <v>0</v>
      </c>
    </row>
    <row r="10" spans="1:23" ht="27.75" customHeight="1" x14ac:dyDescent="0.3">
      <c r="A10" s="304"/>
      <c r="F10" s="247"/>
      <c r="G10" s="247"/>
      <c r="N10" s="270"/>
      <c r="O10" s="270"/>
      <c r="P10" s="270"/>
    </row>
    <row r="11" spans="1:23" ht="27.75" customHeight="1" thickBot="1" x14ac:dyDescent="0.35">
      <c r="A11" s="490" t="str">
        <f>A13&amp;" OSP"</f>
        <v>Charges émanant de factures émises par la société FeReSO ou d'autres sociétés dans le cadre du processus de réconciliation  OSP</v>
      </c>
      <c r="B11" s="490"/>
      <c r="C11" s="490"/>
      <c r="D11" s="490"/>
      <c r="E11" s="490"/>
      <c r="F11" s="490"/>
      <c r="G11" s="490"/>
      <c r="H11" s="490"/>
      <c r="I11" s="490"/>
      <c r="J11" s="490"/>
      <c r="K11" s="490"/>
      <c r="L11" s="490"/>
      <c r="N11" s="477" t="s">
        <v>332</v>
      </c>
      <c r="O11" s="477"/>
      <c r="P11" s="477"/>
      <c r="Q11" s="477"/>
      <c r="R11" s="477"/>
      <c r="S11" s="477"/>
      <c r="T11" s="477"/>
      <c r="U11" s="477"/>
      <c r="V11" s="477"/>
      <c r="W11" s="477"/>
    </row>
    <row r="12" spans="1:23" ht="38.25" customHeight="1" x14ac:dyDescent="0.3">
      <c r="A12" s="256" t="s">
        <v>2</v>
      </c>
      <c r="B12" s="290" t="s">
        <v>376</v>
      </c>
      <c r="C12" s="290" t="s">
        <v>364</v>
      </c>
      <c r="D12" s="290" t="s">
        <v>375</v>
      </c>
      <c r="E12" s="290" t="s">
        <v>523</v>
      </c>
      <c r="F12" s="291" t="s">
        <v>374</v>
      </c>
      <c r="G12" s="291" t="s">
        <v>524</v>
      </c>
      <c r="H12" s="292" t="s">
        <v>340</v>
      </c>
      <c r="I12" s="292" t="s">
        <v>341</v>
      </c>
      <c r="J12" s="292" t="s">
        <v>342</v>
      </c>
      <c r="K12" s="292" t="s">
        <v>343</v>
      </c>
      <c r="L12" s="292" t="s">
        <v>441</v>
      </c>
      <c r="N12" s="257" t="s">
        <v>333</v>
      </c>
      <c r="O12" s="257" t="s">
        <v>334</v>
      </c>
      <c r="P12" s="257" t="s">
        <v>371</v>
      </c>
      <c r="Q12" s="257" t="s">
        <v>335</v>
      </c>
      <c r="R12" s="257" t="s">
        <v>372</v>
      </c>
      <c r="S12" s="257" t="s">
        <v>372</v>
      </c>
      <c r="T12" s="257" t="s">
        <v>345</v>
      </c>
      <c r="U12" s="257" t="s">
        <v>346</v>
      </c>
      <c r="V12" s="257" t="s">
        <v>520</v>
      </c>
      <c r="W12" s="257" t="s">
        <v>521</v>
      </c>
    </row>
    <row r="13" spans="1:23" ht="27.75" customHeight="1" x14ac:dyDescent="0.3">
      <c r="A13" s="299" t="str">
        <f>A7</f>
        <v xml:space="preserve">Charges émanant de factures émises par la société FeReSO ou d'autres sociétés dans le cadre du processus de réconciliation </v>
      </c>
      <c r="B13" s="300"/>
      <c r="C13" s="300"/>
      <c r="D13" s="300"/>
      <c r="E13" s="300"/>
      <c r="F13" s="300"/>
      <c r="G13" s="300"/>
      <c r="H13" s="300"/>
      <c r="I13" s="300"/>
      <c r="J13" s="300"/>
      <c r="K13" s="300"/>
      <c r="L13" s="300"/>
      <c r="N13" s="295">
        <f>IFERROR(IF(AND(ROUND(SUM(B13:B13),0)=0,ROUND(SUM(C13:C13),0)&gt;ROUND(SUM(B13:B13),0)),"INF",(ROUND(SUM(C13:C13),0)-ROUND(SUM(B13:B13),0))/ROUND(SUM(B13:B13),0)),0)</f>
        <v>0</v>
      </c>
      <c r="O13" s="295">
        <f t="shared" ref="O13:W15" si="3">IFERROR(IF(AND(ROUND(SUM(C13:C13),0)=0,ROUND(SUM(D13:D13),0)&gt;ROUND(SUM(C13:C13),0)),"INF",(ROUND(SUM(D13:D13),0)-ROUND(SUM(C13:C13),0))/ROUND(SUM(C13:C13),0)),0)</f>
        <v>0</v>
      </c>
      <c r="P13" s="295">
        <f t="shared" si="3"/>
        <v>0</v>
      </c>
      <c r="Q13" s="295">
        <f t="shared" si="3"/>
        <v>0</v>
      </c>
      <c r="R13" s="295">
        <f t="shared" si="3"/>
        <v>0</v>
      </c>
      <c r="S13" s="295">
        <f t="shared" si="3"/>
        <v>0</v>
      </c>
      <c r="T13" s="295">
        <f t="shared" si="3"/>
        <v>0</v>
      </c>
      <c r="U13" s="295">
        <f t="shared" si="3"/>
        <v>0</v>
      </c>
      <c r="V13" s="295">
        <f t="shared" si="3"/>
        <v>0</v>
      </c>
      <c r="W13" s="295">
        <f t="shared" si="3"/>
        <v>0</v>
      </c>
    </row>
    <row r="14" spans="1:23" ht="27.75" customHeight="1" x14ac:dyDescent="0.3">
      <c r="A14" s="299" t="s">
        <v>250</v>
      </c>
      <c r="B14" s="294"/>
      <c r="C14" s="294"/>
      <c r="D14" s="294"/>
      <c r="E14" s="294"/>
      <c r="F14" s="294"/>
      <c r="G14" s="294"/>
      <c r="H14" s="294"/>
      <c r="I14" s="294"/>
      <c r="J14" s="294"/>
      <c r="K14" s="294"/>
      <c r="L14" s="294"/>
      <c r="N14" s="301">
        <f>IFERROR(IF(AND(ROUND(SUM(B14:B14),0)=0,ROUND(SUM(C14:C14),0)&gt;ROUND(SUM(B14:B14),0)),"INF",(ROUND(SUM(C14:C14),0)-ROUND(SUM(B14:B14),0))/ROUND(SUM(B14:B14),0)),0)</f>
        <v>0</v>
      </c>
      <c r="O14" s="301">
        <f t="shared" si="3"/>
        <v>0</v>
      </c>
      <c r="P14" s="301">
        <f t="shared" si="3"/>
        <v>0</v>
      </c>
      <c r="Q14" s="301">
        <f t="shared" si="3"/>
        <v>0</v>
      </c>
      <c r="R14" s="301">
        <f t="shared" si="3"/>
        <v>0</v>
      </c>
      <c r="S14" s="301">
        <f t="shared" si="3"/>
        <v>0</v>
      </c>
      <c r="T14" s="301">
        <f t="shared" si="3"/>
        <v>0</v>
      </c>
      <c r="U14" s="301">
        <f t="shared" si="3"/>
        <v>0</v>
      </c>
      <c r="V14" s="301">
        <f t="shared" si="3"/>
        <v>0</v>
      </c>
      <c r="W14" s="301">
        <f t="shared" si="3"/>
        <v>0</v>
      </c>
    </row>
    <row r="15" spans="1:23" ht="27.75" customHeight="1" x14ac:dyDescent="0.3">
      <c r="A15" s="302" t="s">
        <v>251</v>
      </c>
      <c r="B15" s="303">
        <f t="shared" ref="B15:C15" si="4">IFERROR(B13/B14,0)</f>
        <v>0</v>
      </c>
      <c r="C15" s="303">
        <f t="shared" si="4"/>
        <v>0</v>
      </c>
      <c r="D15" s="303">
        <f t="shared" ref="D15:L15" si="5">IFERROR(D13/D14,0)</f>
        <v>0</v>
      </c>
      <c r="E15" s="303">
        <f t="shared" si="5"/>
        <v>0</v>
      </c>
      <c r="F15" s="303">
        <f t="shared" si="5"/>
        <v>0</v>
      </c>
      <c r="G15" s="303">
        <f t="shared" si="5"/>
        <v>0</v>
      </c>
      <c r="H15" s="303">
        <f t="shared" si="5"/>
        <v>0</v>
      </c>
      <c r="I15" s="303">
        <f t="shared" si="5"/>
        <v>0</v>
      </c>
      <c r="J15" s="303">
        <f t="shared" si="5"/>
        <v>0</v>
      </c>
      <c r="K15" s="303">
        <f t="shared" si="5"/>
        <v>0</v>
      </c>
      <c r="L15" s="303">
        <f t="shared" si="5"/>
        <v>0</v>
      </c>
      <c r="N15" s="301">
        <f>IFERROR(IF(AND(ROUND(SUM(B15:B15),0)=0,ROUND(SUM(C15:C15),0)&gt;ROUND(SUM(B15:B15),0)),"INF",(ROUND(SUM(C15:C15),0)-ROUND(SUM(B15:B15),0))/ROUND(SUM(B15:B15),0)),0)</f>
        <v>0</v>
      </c>
      <c r="O15" s="301">
        <f t="shared" si="3"/>
        <v>0</v>
      </c>
      <c r="P15" s="301">
        <f t="shared" si="3"/>
        <v>0</v>
      </c>
      <c r="Q15" s="301">
        <f t="shared" si="3"/>
        <v>0</v>
      </c>
      <c r="R15" s="301">
        <f t="shared" si="3"/>
        <v>0</v>
      </c>
      <c r="S15" s="301">
        <f t="shared" si="3"/>
        <v>0</v>
      </c>
      <c r="T15" s="301">
        <f t="shared" si="3"/>
        <v>0</v>
      </c>
      <c r="U15" s="301">
        <f t="shared" si="3"/>
        <v>0</v>
      </c>
      <c r="V15" s="301">
        <f t="shared" si="3"/>
        <v>0</v>
      </c>
      <c r="W15" s="301">
        <f t="shared" si="3"/>
        <v>0</v>
      </c>
    </row>
    <row r="16" spans="1:23" ht="27.75" customHeight="1" x14ac:dyDescent="0.3">
      <c r="A16" s="304"/>
    </row>
    <row r="17" spans="1:22" ht="27.75" customHeight="1" thickBot="1" x14ac:dyDescent="0.35">
      <c r="A17" s="296" t="s">
        <v>248</v>
      </c>
      <c r="B17" s="270"/>
      <c r="C17" s="270"/>
      <c r="D17" s="270"/>
      <c r="F17" s="247"/>
      <c r="G17" s="247"/>
      <c r="R17" s="270"/>
    </row>
    <row r="18" spans="1:22" s="307" customFormat="1" ht="27.75" customHeight="1" thickBot="1" x14ac:dyDescent="0.4">
      <c r="A18" s="305" t="s">
        <v>249</v>
      </c>
      <c r="B18" s="306"/>
      <c r="C18" s="306"/>
      <c r="D18" s="491" t="s">
        <v>195</v>
      </c>
      <c r="E18" s="492"/>
      <c r="F18" s="492"/>
      <c r="G18" s="492"/>
      <c r="H18" s="492"/>
      <c r="I18" s="492"/>
      <c r="J18" s="492"/>
      <c r="K18" s="492"/>
      <c r="L18" s="492"/>
      <c r="M18" s="492"/>
      <c r="N18" s="492"/>
      <c r="O18" s="492"/>
      <c r="P18" s="492"/>
      <c r="Q18" s="492"/>
      <c r="R18" s="492"/>
      <c r="S18" s="492"/>
      <c r="T18" s="492"/>
      <c r="U18" s="492"/>
      <c r="V18" s="492"/>
    </row>
    <row r="19" spans="1:22" ht="27.75" customHeight="1" thickBot="1" x14ac:dyDescent="0.35">
      <c r="A19" s="297">
        <v>2025</v>
      </c>
      <c r="B19" s="479"/>
      <c r="C19" s="480"/>
      <c r="D19" s="480"/>
      <c r="E19" s="480"/>
      <c r="F19" s="480"/>
      <c r="G19" s="480"/>
      <c r="H19" s="480"/>
      <c r="I19" s="480"/>
      <c r="J19" s="480"/>
      <c r="K19" s="480"/>
      <c r="L19" s="480"/>
      <c r="M19" s="480"/>
      <c r="N19" s="480"/>
      <c r="O19" s="480"/>
      <c r="P19" s="480"/>
      <c r="Q19" s="480"/>
      <c r="R19" s="480"/>
      <c r="S19" s="480"/>
      <c r="T19" s="480"/>
      <c r="U19" s="480"/>
      <c r="V19" s="481"/>
    </row>
    <row r="20" spans="1:22" ht="27.75" customHeight="1" thickBot="1" x14ac:dyDescent="0.35">
      <c r="A20" s="298">
        <v>2026</v>
      </c>
      <c r="B20" s="482"/>
      <c r="C20" s="483"/>
      <c r="D20" s="483"/>
      <c r="E20" s="483"/>
      <c r="F20" s="483"/>
      <c r="G20" s="483"/>
      <c r="H20" s="483"/>
      <c r="I20" s="483"/>
      <c r="J20" s="483"/>
      <c r="K20" s="483"/>
      <c r="L20" s="483"/>
      <c r="M20" s="483"/>
      <c r="N20" s="483"/>
      <c r="O20" s="483"/>
      <c r="P20" s="483"/>
      <c r="Q20" s="483"/>
      <c r="R20" s="483"/>
      <c r="S20" s="483"/>
      <c r="T20" s="483"/>
      <c r="U20" s="483"/>
      <c r="V20" s="484"/>
    </row>
    <row r="21" spans="1:22" ht="27.75" customHeight="1" thickBot="1" x14ac:dyDescent="0.35">
      <c r="A21" s="298">
        <v>2027</v>
      </c>
      <c r="B21" s="485"/>
      <c r="C21" s="486"/>
      <c r="D21" s="486"/>
      <c r="E21" s="486"/>
      <c r="F21" s="486"/>
      <c r="G21" s="486"/>
      <c r="H21" s="486"/>
      <c r="I21" s="486"/>
      <c r="J21" s="486"/>
      <c r="K21" s="486"/>
      <c r="L21" s="486"/>
      <c r="M21" s="486"/>
      <c r="N21" s="486"/>
      <c r="O21" s="486"/>
      <c r="P21" s="486"/>
      <c r="Q21" s="486"/>
      <c r="R21" s="486"/>
      <c r="S21" s="486"/>
      <c r="T21" s="486"/>
      <c r="U21" s="486"/>
      <c r="V21" s="487"/>
    </row>
    <row r="22" spans="1:22" ht="27.75" customHeight="1" thickBot="1" x14ac:dyDescent="0.35">
      <c r="A22" s="298">
        <v>2028</v>
      </c>
      <c r="B22" s="485"/>
      <c r="C22" s="486"/>
      <c r="D22" s="486"/>
      <c r="E22" s="486"/>
      <c r="F22" s="486"/>
      <c r="G22" s="486"/>
      <c r="H22" s="486"/>
      <c r="I22" s="486"/>
      <c r="J22" s="486"/>
      <c r="K22" s="486"/>
      <c r="L22" s="486"/>
      <c r="M22" s="486"/>
      <c r="N22" s="486"/>
      <c r="O22" s="486"/>
      <c r="P22" s="486"/>
      <c r="Q22" s="486"/>
      <c r="R22" s="486"/>
      <c r="S22" s="486"/>
      <c r="T22" s="486"/>
      <c r="U22" s="486"/>
      <c r="V22" s="487"/>
    </row>
    <row r="23" spans="1:22" ht="27.75" customHeight="1" thickBot="1" x14ac:dyDescent="0.35">
      <c r="A23" s="298">
        <v>2029</v>
      </c>
      <c r="B23" s="485"/>
      <c r="C23" s="486"/>
      <c r="D23" s="486"/>
      <c r="E23" s="486"/>
      <c r="F23" s="486"/>
      <c r="G23" s="486"/>
      <c r="H23" s="486"/>
      <c r="I23" s="486"/>
      <c r="J23" s="486"/>
      <c r="K23" s="486"/>
      <c r="L23" s="486"/>
      <c r="M23" s="486"/>
      <c r="N23" s="486"/>
      <c r="O23" s="486"/>
      <c r="P23" s="486"/>
      <c r="Q23" s="486"/>
      <c r="R23" s="486"/>
      <c r="S23" s="486"/>
      <c r="T23" s="486"/>
      <c r="U23" s="486"/>
      <c r="V23" s="487"/>
    </row>
    <row r="24" spans="1:22" ht="27.75" customHeight="1" x14ac:dyDescent="0.3">
      <c r="A24" s="304"/>
    </row>
    <row r="25" spans="1:22" ht="27.75" customHeight="1" x14ac:dyDescent="0.3">
      <c r="A25" s="304"/>
    </row>
    <row r="26" spans="1:22" ht="27.75" customHeight="1" x14ac:dyDescent="0.3">
      <c r="A26" s="304"/>
    </row>
    <row r="27" spans="1:22" ht="27.75" customHeight="1" x14ac:dyDescent="0.3">
      <c r="A27" s="304"/>
    </row>
    <row r="28" spans="1:22" ht="27.75" customHeight="1" x14ac:dyDescent="0.3">
      <c r="A28" s="304"/>
    </row>
  </sheetData>
  <mergeCells count="10">
    <mergeCell ref="A5:L5"/>
    <mergeCell ref="A11:L11"/>
    <mergeCell ref="D18:V18"/>
    <mergeCell ref="N5:W5"/>
    <mergeCell ref="N11:W11"/>
    <mergeCell ref="B23:V23"/>
    <mergeCell ref="B22:V22"/>
    <mergeCell ref="B21:V21"/>
    <mergeCell ref="B19:V19"/>
    <mergeCell ref="B20:V20"/>
  </mergeCells>
  <phoneticPr fontId="23" type="noConversion"/>
  <conditionalFormatting sqref="B7:E7">
    <cfRule type="containsText" dxfId="927" priority="90" operator="containsText" text="ntitulé">
      <formula>NOT(ISERROR(SEARCH("ntitulé",B7)))</formula>
    </cfRule>
    <cfRule type="containsBlanks" dxfId="926" priority="91">
      <formula>LEN(TRIM(B7))=0</formula>
    </cfRule>
  </conditionalFormatting>
  <conditionalFormatting sqref="B7:E7">
    <cfRule type="containsText" dxfId="925" priority="89" operator="containsText" text="libre">
      <formula>NOT(ISERROR(SEARCH("libre",B7)))</formula>
    </cfRule>
  </conditionalFormatting>
  <conditionalFormatting sqref="F7:G7">
    <cfRule type="containsText" dxfId="924" priority="87" operator="containsText" text="ntitulé">
      <formula>NOT(ISERROR(SEARCH("ntitulé",F7)))</formula>
    </cfRule>
    <cfRule type="containsBlanks" dxfId="923" priority="88">
      <formula>LEN(TRIM(F7))=0</formula>
    </cfRule>
  </conditionalFormatting>
  <conditionalFormatting sqref="F7:G7">
    <cfRule type="containsText" dxfId="922" priority="86" operator="containsText" text="libre">
      <formula>NOT(ISERROR(SEARCH("libre",F7)))</formula>
    </cfRule>
  </conditionalFormatting>
  <conditionalFormatting sqref="H7">
    <cfRule type="containsText" dxfId="921" priority="84" operator="containsText" text="ntitulé">
      <formula>NOT(ISERROR(SEARCH("ntitulé",H7)))</formula>
    </cfRule>
    <cfRule type="containsBlanks" dxfId="920" priority="85">
      <formula>LEN(TRIM(H7))=0</formula>
    </cfRule>
  </conditionalFormatting>
  <conditionalFormatting sqref="H7">
    <cfRule type="containsText" dxfId="919" priority="83" operator="containsText" text="libre">
      <formula>NOT(ISERROR(SEARCH("libre",H7)))</formula>
    </cfRule>
  </conditionalFormatting>
  <conditionalFormatting sqref="I7">
    <cfRule type="containsText" dxfId="918" priority="81" operator="containsText" text="ntitulé">
      <formula>NOT(ISERROR(SEARCH("ntitulé",I7)))</formula>
    </cfRule>
    <cfRule type="containsBlanks" dxfId="917" priority="82">
      <formula>LEN(TRIM(I7))=0</formula>
    </cfRule>
  </conditionalFormatting>
  <conditionalFormatting sqref="I7">
    <cfRule type="containsText" dxfId="916" priority="80" operator="containsText" text="libre">
      <formula>NOT(ISERROR(SEARCH("libre",I7)))</formula>
    </cfRule>
  </conditionalFormatting>
  <conditionalFormatting sqref="J7">
    <cfRule type="containsText" dxfId="915" priority="78" operator="containsText" text="ntitulé">
      <formula>NOT(ISERROR(SEARCH("ntitulé",J7)))</formula>
    </cfRule>
    <cfRule type="containsBlanks" dxfId="914" priority="79">
      <formula>LEN(TRIM(J7))=0</formula>
    </cfRule>
  </conditionalFormatting>
  <conditionalFormatting sqref="J7">
    <cfRule type="containsText" dxfId="913" priority="77" operator="containsText" text="libre">
      <formula>NOT(ISERROR(SEARCH("libre",J7)))</formula>
    </cfRule>
  </conditionalFormatting>
  <conditionalFormatting sqref="K7">
    <cfRule type="containsText" dxfId="912" priority="75" operator="containsText" text="ntitulé">
      <formula>NOT(ISERROR(SEARCH("ntitulé",K7)))</formula>
    </cfRule>
    <cfRule type="containsBlanks" dxfId="911" priority="76">
      <formula>LEN(TRIM(K7))=0</formula>
    </cfRule>
  </conditionalFormatting>
  <conditionalFormatting sqref="K7">
    <cfRule type="containsText" dxfId="910" priority="74" operator="containsText" text="libre">
      <formula>NOT(ISERROR(SEARCH("libre",K7)))</formula>
    </cfRule>
  </conditionalFormatting>
  <conditionalFormatting sqref="L7">
    <cfRule type="containsText" dxfId="909" priority="72" operator="containsText" text="ntitulé">
      <formula>NOT(ISERROR(SEARCH("ntitulé",L7)))</formula>
    </cfRule>
    <cfRule type="containsBlanks" dxfId="908" priority="73">
      <formula>LEN(TRIM(L7))=0</formula>
    </cfRule>
  </conditionalFormatting>
  <conditionalFormatting sqref="L7">
    <cfRule type="containsText" dxfId="907" priority="71" operator="containsText" text="libre">
      <formula>NOT(ISERROR(SEARCH("libre",L7)))</formula>
    </cfRule>
  </conditionalFormatting>
  <conditionalFormatting sqref="B8:E8">
    <cfRule type="containsText" dxfId="906" priority="69" operator="containsText" text="ntitulé">
      <formula>NOT(ISERROR(SEARCH("ntitulé",B8)))</formula>
    </cfRule>
    <cfRule type="containsBlanks" dxfId="905" priority="70">
      <formula>LEN(TRIM(B8))=0</formula>
    </cfRule>
  </conditionalFormatting>
  <conditionalFormatting sqref="B8:E8">
    <cfRule type="containsText" dxfId="904" priority="68" operator="containsText" text="libre">
      <formula>NOT(ISERROR(SEARCH("libre",B8)))</formula>
    </cfRule>
  </conditionalFormatting>
  <conditionalFormatting sqref="F8:G8">
    <cfRule type="containsText" dxfId="903" priority="66" operator="containsText" text="ntitulé">
      <formula>NOT(ISERROR(SEARCH("ntitulé",F8)))</formula>
    </cfRule>
    <cfRule type="containsBlanks" dxfId="902" priority="67">
      <formula>LEN(TRIM(F8))=0</formula>
    </cfRule>
  </conditionalFormatting>
  <conditionalFormatting sqref="F8:G8">
    <cfRule type="containsText" dxfId="901" priority="65" operator="containsText" text="libre">
      <formula>NOT(ISERROR(SEARCH("libre",F8)))</formula>
    </cfRule>
  </conditionalFormatting>
  <conditionalFormatting sqref="H8">
    <cfRule type="containsText" dxfId="900" priority="63" operator="containsText" text="ntitulé">
      <formula>NOT(ISERROR(SEARCH("ntitulé",H8)))</formula>
    </cfRule>
    <cfRule type="containsBlanks" dxfId="899" priority="64">
      <formula>LEN(TRIM(H8))=0</formula>
    </cfRule>
  </conditionalFormatting>
  <conditionalFormatting sqref="H8">
    <cfRule type="containsText" dxfId="898" priority="62" operator="containsText" text="libre">
      <formula>NOT(ISERROR(SEARCH("libre",H8)))</formula>
    </cfRule>
  </conditionalFormatting>
  <conditionalFormatting sqref="I8">
    <cfRule type="containsText" dxfId="897" priority="60" operator="containsText" text="ntitulé">
      <formula>NOT(ISERROR(SEARCH("ntitulé",I8)))</formula>
    </cfRule>
    <cfRule type="containsBlanks" dxfId="896" priority="61">
      <formula>LEN(TRIM(I8))=0</formula>
    </cfRule>
  </conditionalFormatting>
  <conditionalFormatting sqref="I8">
    <cfRule type="containsText" dxfId="895" priority="59" operator="containsText" text="libre">
      <formula>NOT(ISERROR(SEARCH("libre",I8)))</formula>
    </cfRule>
  </conditionalFormatting>
  <conditionalFormatting sqref="J8">
    <cfRule type="containsText" dxfId="894" priority="57" operator="containsText" text="ntitulé">
      <formula>NOT(ISERROR(SEARCH("ntitulé",J8)))</formula>
    </cfRule>
    <cfRule type="containsBlanks" dxfId="893" priority="58">
      <formula>LEN(TRIM(J8))=0</formula>
    </cfRule>
  </conditionalFormatting>
  <conditionalFormatting sqref="J8">
    <cfRule type="containsText" dxfId="892" priority="56" operator="containsText" text="libre">
      <formula>NOT(ISERROR(SEARCH("libre",J8)))</formula>
    </cfRule>
  </conditionalFormatting>
  <conditionalFormatting sqref="K8">
    <cfRule type="containsText" dxfId="891" priority="54" operator="containsText" text="ntitulé">
      <formula>NOT(ISERROR(SEARCH("ntitulé",K8)))</formula>
    </cfRule>
    <cfRule type="containsBlanks" dxfId="890" priority="55">
      <formula>LEN(TRIM(K8))=0</formula>
    </cfRule>
  </conditionalFormatting>
  <conditionalFormatting sqref="K8">
    <cfRule type="containsText" dxfId="889" priority="53" operator="containsText" text="libre">
      <formula>NOT(ISERROR(SEARCH("libre",K8)))</formula>
    </cfRule>
  </conditionalFormatting>
  <conditionalFormatting sqref="L8">
    <cfRule type="containsText" dxfId="888" priority="51" operator="containsText" text="ntitulé">
      <formula>NOT(ISERROR(SEARCH("ntitulé",L8)))</formula>
    </cfRule>
    <cfRule type="containsBlanks" dxfId="887" priority="52">
      <formula>LEN(TRIM(L8))=0</formula>
    </cfRule>
  </conditionalFormatting>
  <conditionalFormatting sqref="L8">
    <cfRule type="containsText" dxfId="886" priority="50" operator="containsText" text="libre">
      <formula>NOT(ISERROR(SEARCH("libre",L8)))</formula>
    </cfRule>
  </conditionalFormatting>
  <conditionalFormatting sqref="B13:E13">
    <cfRule type="containsText" dxfId="885" priority="43" operator="containsText" text="ntitulé">
      <formula>NOT(ISERROR(SEARCH("ntitulé",B13)))</formula>
    </cfRule>
    <cfRule type="containsBlanks" dxfId="884" priority="44">
      <formula>LEN(TRIM(B13))=0</formula>
    </cfRule>
  </conditionalFormatting>
  <conditionalFormatting sqref="B13:E13">
    <cfRule type="containsText" dxfId="883" priority="42" operator="containsText" text="libre">
      <formula>NOT(ISERROR(SEARCH("libre",B13)))</formula>
    </cfRule>
  </conditionalFormatting>
  <conditionalFormatting sqref="F13:G13">
    <cfRule type="containsText" dxfId="882" priority="40" operator="containsText" text="ntitulé">
      <formula>NOT(ISERROR(SEARCH("ntitulé",F13)))</formula>
    </cfRule>
    <cfRule type="containsBlanks" dxfId="881" priority="41">
      <formula>LEN(TRIM(F13))=0</formula>
    </cfRule>
  </conditionalFormatting>
  <conditionalFormatting sqref="F13:G13">
    <cfRule type="containsText" dxfId="880" priority="39" operator="containsText" text="libre">
      <formula>NOT(ISERROR(SEARCH("libre",F13)))</formula>
    </cfRule>
  </conditionalFormatting>
  <conditionalFormatting sqref="H13">
    <cfRule type="containsText" dxfId="879" priority="37" operator="containsText" text="ntitulé">
      <formula>NOT(ISERROR(SEARCH("ntitulé",H13)))</formula>
    </cfRule>
    <cfRule type="containsBlanks" dxfId="878" priority="38">
      <formula>LEN(TRIM(H13))=0</formula>
    </cfRule>
  </conditionalFormatting>
  <conditionalFormatting sqref="H13">
    <cfRule type="containsText" dxfId="877" priority="36" operator="containsText" text="libre">
      <formula>NOT(ISERROR(SEARCH("libre",H13)))</formula>
    </cfRule>
  </conditionalFormatting>
  <conditionalFormatting sqref="I13">
    <cfRule type="containsText" dxfId="876" priority="34" operator="containsText" text="ntitulé">
      <formula>NOT(ISERROR(SEARCH("ntitulé",I13)))</formula>
    </cfRule>
    <cfRule type="containsBlanks" dxfId="875" priority="35">
      <formula>LEN(TRIM(I13))=0</formula>
    </cfRule>
  </conditionalFormatting>
  <conditionalFormatting sqref="I13">
    <cfRule type="containsText" dxfId="874" priority="33" operator="containsText" text="libre">
      <formula>NOT(ISERROR(SEARCH("libre",I13)))</formula>
    </cfRule>
  </conditionalFormatting>
  <conditionalFormatting sqref="J13">
    <cfRule type="containsText" dxfId="873" priority="31" operator="containsText" text="ntitulé">
      <formula>NOT(ISERROR(SEARCH("ntitulé",J13)))</formula>
    </cfRule>
    <cfRule type="containsBlanks" dxfId="872" priority="32">
      <formula>LEN(TRIM(J13))=0</formula>
    </cfRule>
  </conditionalFormatting>
  <conditionalFormatting sqref="J13">
    <cfRule type="containsText" dxfId="871" priority="30" operator="containsText" text="libre">
      <formula>NOT(ISERROR(SEARCH("libre",J13)))</formula>
    </cfRule>
  </conditionalFormatting>
  <conditionalFormatting sqref="K13">
    <cfRule type="containsText" dxfId="870" priority="28" operator="containsText" text="ntitulé">
      <formula>NOT(ISERROR(SEARCH("ntitulé",K13)))</formula>
    </cfRule>
    <cfRule type="containsBlanks" dxfId="869" priority="29">
      <formula>LEN(TRIM(K13))=0</formula>
    </cfRule>
  </conditionalFormatting>
  <conditionalFormatting sqref="K13">
    <cfRule type="containsText" dxfId="868" priority="27" operator="containsText" text="libre">
      <formula>NOT(ISERROR(SEARCH("libre",K13)))</formula>
    </cfRule>
  </conditionalFormatting>
  <conditionalFormatting sqref="L13">
    <cfRule type="containsText" dxfId="867" priority="25" operator="containsText" text="ntitulé">
      <formula>NOT(ISERROR(SEARCH("ntitulé",L13)))</formula>
    </cfRule>
    <cfRule type="containsBlanks" dxfId="866" priority="26">
      <formula>LEN(TRIM(L13))=0</formula>
    </cfRule>
  </conditionalFormatting>
  <conditionalFormatting sqref="L13">
    <cfRule type="containsText" dxfId="865" priority="24" operator="containsText" text="libre">
      <formula>NOT(ISERROR(SEARCH("libre",L13)))</formula>
    </cfRule>
  </conditionalFormatting>
  <conditionalFormatting sqref="B14:E14">
    <cfRule type="containsText" dxfId="864" priority="22" operator="containsText" text="ntitulé">
      <formula>NOT(ISERROR(SEARCH("ntitulé",B14)))</formula>
    </cfRule>
    <cfRule type="containsBlanks" dxfId="863" priority="23">
      <formula>LEN(TRIM(B14))=0</formula>
    </cfRule>
  </conditionalFormatting>
  <conditionalFormatting sqref="B14:E14">
    <cfRule type="containsText" dxfId="862" priority="21" operator="containsText" text="libre">
      <formula>NOT(ISERROR(SEARCH("libre",B14)))</formula>
    </cfRule>
  </conditionalFormatting>
  <conditionalFormatting sqref="F14:G14">
    <cfRule type="containsText" dxfId="861" priority="19" operator="containsText" text="ntitulé">
      <formula>NOT(ISERROR(SEARCH("ntitulé",F14)))</formula>
    </cfRule>
    <cfRule type="containsBlanks" dxfId="860" priority="20">
      <formula>LEN(TRIM(F14))=0</formula>
    </cfRule>
  </conditionalFormatting>
  <conditionalFormatting sqref="F14:G14">
    <cfRule type="containsText" dxfId="859" priority="18" operator="containsText" text="libre">
      <formula>NOT(ISERROR(SEARCH("libre",F14)))</formula>
    </cfRule>
  </conditionalFormatting>
  <conditionalFormatting sqref="H14">
    <cfRule type="containsText" dxfId="858" priority="16" operator="containsText" text="ntitulé">
      <formula>NOT(ISERROR(SEARCH("ntitulé",H14)))</formula>
    </cfRule>
    <cfRule type="containsBlanks" dxfId="857" priority="17">
      <formula>LEN(TRIM(H14))=0</formula>
    </cfRule>
  </conditionalFormatting>
  <conditionalFormatting sqref="H14">
    <cfRule type="containsText" dxfId="856" priority="15" operator="containsText" text="libre">
      <formula>NOT(ISERROR(SEARCH("libre",H14)))</formula>
    </cfRule>
  </conditionalFormatting>
  <conditionalFormatting sqref="I14">
    <cfRule type="containsText" dxfId="855" priority="13" operator="containsText" text="ntitulé">
      <formula>NOT(ISERROR(SEARCH("ntitulé",I14)))</formula>
    </cfRule>
    <cfRule type="containsBlanks" dxfId="854" priority="14">
      <formula>LEN(TRIM(I14))=0</formula>
    </cfRule>
  </conditionalFormatting>
  <conditionalFormatting sqref="I14">
    <cfRule type="containsText" dxfId="853" priority="12" operator="containsText" text="libre">
      <formula>NOT(ISERROR(SEARCH("libre",I14)))</formula>
    </cfRule>
  </conditionalFormatting>
  <conditionalFormatting sqref="J14">
    <cfRule type="containsText" dxfId="852" priority="10" operator="containsText" text="ntitulé">
      <formula>NOT(ISERROR(SEARCH("ntitulé",J14)))</formula>
    </cfRule>
    <cfRule type="containsBlanks" dxfId="851" priority="11">
      <formula>LEN(TRIM(J14))=0</formula>
    </cfRule>
  </conditionalFormatting>
  <conditionalFormatting sqref="J14">
    <cfRule type="containsText" dxfId="850" priority="9" operator="containsText" text="libre">
      <formula>NOT(ISERROR(SEARCH("libre",J14)))</formula>
    </cfRule>
  </conditionalFormatting>
  <conditionalFormatting sqref="K14">
    <cfRule type="containsText" dxfId="849" priority="7" operator="containsText" text="ntitulé">
      <formula>NOT(ISERROR(SEARCH("ntitulé",K14)))</formula>
    </cfRule>
    <cfRule type="containsBlanks" dxfId="848" priority="8">
      <formula>LEN(TRIM(K14))=0</formula>
    </cfRule>
  </conditionalFormatting>
  <conditionalFormatting sqref="K14">
    <cfRule type="containsText" dxfId="847" priority="6" operator="containsText" text="libre">
      <formula>NOT(ISERROR(SEARCH("libre",K14)))</formula>
    </cfRule>
  </conditionalFormatting>
  <conditionalFormatting sqref="L14">
    <cfRule type="containsText" dxfId="846" priority="4" operator="containsText" text="ntitulé">
      <formula>NOT(ISERROR(SEARCH("ntitulé",L14)))</formula>
    </cfRule>
    <cfRule type="containsBlanks" dxfId="845" priority="5">
      <formula>LEN(TRIM(L14))=0</formula>
    </cfRule>
  </conditionalFormatting>
  <conditionalFormatting sqref="L14">
    <cfRule type="containsText" dxfId="844" priority="3" operator="containsText" text="libre">
      <formula>NOT(ISERROR(SEARCH("libre",L14)))</formula>
    </cfRule>
  </conditionalFormatting>
  <conditionalFormatting sqref="B19:B20">
    <cfRule type="containsBlanks" dxfId="843" priority="2">
      <formula>LEN(TRIM(B19))=0</formula>
    </cfRule>
  </conditionalFormatting>
  <conditionalFormatting sqref="B21:B23">
    <cfRule type="containsBlanks" dxfId="842" priority="1">
      <formula>LEN(TRIM(B21))=0</formula>
    </cfRule>
  </conditionalFormatting>
  <hyperlinks>
    <hyperlink ref="A1" location="TAB00!A1" display="Retour page de garde" xr:uid="{00000000-0004-0000-1400-000000000000}"/>
    <hyperlink ref="A2" location="'TAB4'!A1" display="Retour TAB5" xr:uid="{106A874C-99D5-42C6-9265-CBD88062569C}"/>
  </hyperlinks>
  <pageMargins left="0.7" right="0.7" top="0.75" bottom="0.75" header="0.3" footer="0.3"/>
  <pageSetup paperSize="9" scale="68" fitToHeight="0"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W15"/>
  <sheetViews>
    <sheetView zoomScale="90" zoomScaleNormal="90" workbookViewId="0">
      <selection activeCell="W6" sqref="W6"/>
    </sheetView>
  </sheetViews>
  <sheetFormatPr baseColWidth="10" defaultColWidth="9.1640625" defaultRowHeight="15" x14ac:dyDescent="0.3"/>
  <cols>
    <col min="1" max="1" width="45.5" style="270" customWidth="1"/>
    <col min="2" max="4" width="16.33203125" style="247" customWidth="1"/>
    <col min="5" max="7" width="16.33203125" style="270" customWidth="1"/>
    <col min="8" max="12" width="16.33203125" style="247" customWidth="1"/>
    <col min="13" max="13" width="2.6640625" style="247" customWidth="1"/>
    <col min="14" max="20" width="9.5" style="247" customWidth="1"/>
    <col min="21" max="16384" width="9.1640625" style="247"/>
  </cols>
  <sheetData>
    <row r="1" spans="1:23" x14ac:dyDescent="0.3">
      <c r="A1" s="54" t="s">
        <v>61</v>
      </c>
      <c r="B1" s="248"/>
      <c r="C1" s="248"/>
      <c r="D1" s="248"/>
      <c r="E1" s="286"/>
      <c r="H1" s="248"/>
      <c r="J1" s="248"/>
      <c r="L1" s="248"/>
      <c r="O1" s="248"/>
      <c r="Q1" s="248"/>
      <c r="S1" s="248"/>
    </row>
    <row r="2" spans="1:23" x14ac:dyDescent="0.3">
      <c r="A2" s="13" t="s">
        <v>405</v>
      </c>
    </row>
    <row r="3" spans="1:23" s="308" customFormat="1" ht="30.75" customHeight="1" x14ac:dyDescent="0.35">
      <c r="A3" s="466" t="str">
        <f>TAB00!B56&amp;" : "&amp;TAB00!C56</f>
        <v xml:space="preserve">TAB3.4 : Redevance de voirie </v>
      </c>
      <c r="B3" s="466"/>
      <c r="C3" s="466"/>
      <c r="D3" s="466"/>
      <c r="E3" s="466"/>
      <c r="F3" s="466"/>
      <c r="G3" s="466"/>
      <c r="H3" s="466"/>
      <c r="I3" s="466"/>
      <c r="J3" s="466"/>
      <c r="K3" s="466"/>
      <c r="L3" s="466"/>
      <c r="M3" s="466"/>
      <c r="N3" s="466"/>
      <c r="O3" s="466"/>
      <c r="P3" s="466"/>
      <c r="Q3" s="466"/>
      <c r="R3" s="466"/>
      <c r="S3" s="466"/>
      <c r="T3" s="466"/>
      <c r="U3" s="466"/>
      <c r="V3" s="466"/>
      <c r="W3" s="466"/>
    </row>
    <row r="5" spans="1:23" s="288" customFormat="1" x14ac:dyDescent="0.3">
      <c r="A5" s="287"/>
      <c r="B5" s="287"/>
      <c r="C5" s="287"/>
      <c r="D5" s="287"/>
      <c r="E5" s="287"/>
      <c r="F5" s="287"/>
      <c r="G5" s="287"/>
      <c r="H5" s="247"/>
      <c r="I5" s="247"/>
      <c r="J5" s="247"/>
      <c r="K5" s="247"/>
      <c r="L5" s="247"/>
      <c r="N5" s="476" t="s">
        <v>332</v>
      </c>
      <c r="O5" s="477"/>
      <c r="P5" s="477"/>
      <c r="Q5" s="477"/>
      <c r="R5" s="477"/>
      <c r="S5" s="477"/>
      <c r="T5" s="477"/>
      <c r="U5" s="477"/>
      <c r="V5" s="477"/>
      <c r="W5" s="495"/>
    </row>
    <row r="6" spans="1:23" s="288" customFormat="1" ht="45" x14ac:dyDescent="0.3">
      <c r="A6" s="289" t="s">
        <v>2</v>
      </c>
      <c r="B6" s="327" t="s">
        <v>376</v>
      </c>
      <c r="C6" s="327" t="s">
        <v>364</v>
      </c>
      <c r="D6" s="327" t="s">
        <v>375</v>
      </c>
      <c r="E6" s="327" t="s">
        <v>523</v>
      </c>
      <c r="F6" s="327" t="s">
        <v>374</v>
      </c>
      <c r="G6" s="327" t="s">
        <v>524</v>
      </c>
      <c r="H6" s="327" t="s">
        <v>340</v>
      </c>
      <c r="I6" s="327" t="s">
        <v>341</v>
      </c>
      <c r="J6" s="327" t="s">
        <v>342</v>
      </c>
      <c r="K6" s="327" t="s">
        <v>343</v>
      </c>
      <c r="L6" s="327" t="s">
        <v>441</v>
      </c>
      <c r="N6" s="257" t="s">
        <v>333</v>
      </c>
      <c r="O6" s="257" t="s">
        <v>334</v>
      </c>
      <c r="P6" s="257" t="s">
        <v>371</v>
      </c>
      <c r="Q6" s="257" t="s">
        <v>335</v>
      </c>
      <c r="R6" s="257" t="s">
        <v>372</v>
      </c>
      <c r="S6" s="257" t="s">
        <v>372</v>
      </c>
      <c r="T6" s="257" t="s">
        <v>345</v>
      </c>
      <c r="U6" s="257" t="s">
        <v>346</v>
      </c>
      <c r="V6" s="257" t="s">
        <v>520</v>
      </c>
      <c r="W6" s="257" t="s">
        <v>521</v>
      </c>
    </row>
    <row r="7" spans="1:23" s="255" customFormat="1" ht="31.9" customHeight="1" x14ac:dyDescent="0.3">
      <c r="A7" s="293" t="s">
        <v>300</v>
      </c>
      <c r="B7" s="294"/>
      <c r="C7" s="294"/>
      <c r="D7" s="294"/>
      <c r="E7" s="294"/>
      <c r="F7" s="294"/>
      <c r="G7" s="294"/>
      <c r="H7" s="294"/>
      <c r="I7" s="294"/>
      <c r="J7" s="294"/>
      <c r="K7" s="294"/>
      <c r="L7" s="294"/>
      <c r="N7" s="295">
        <f>IFERROR(IF(AND(ROUND(SUM(B7:B7),0)=0,ROUND(SUM(C7:C7),0)&gt;ROUND(SUM(B7:B7),0)),"INF",(ROUND(SUM(C7:C7),0)-ROUND(SUM(B7:B7),0))/ROUND(SUM(B7:B7),0)),0)</f>
        <v>0</v>
      </c>
      <c r="O7" s="295">
        <f t="shared" ref="O7:W7" si="0">IFERROR(IF(AND(ROUND(SUM(C7:C7),0)=0,ROUND(SUM(D7:D7),0)&gt;ROUND(SUM(C7:C7),0)),"INF",(ROUND(SUM(D7:D7),0)-ROUND(SUM(C7:C7),0))/ROUND(SUM(C7:C7),0)),0)</f>
        <v>0</v>
      </c>
      <c r="P7" s="295">
        <f t="shared" si="0"/>
        <v>0</v>
      </c>
      <c r="Q7" s="295">
        <f t="shared" si="0"/>
        <v>0</v>
      </c>
      <c r="R7" s="295">
        <f t="shared" si="0"/>
        <v>0</v>
      </c>
      <c r="S7" s="295">
        <f t="shared" si="0"/>
        <v>0</v>
      </c>
      <c r="T7" s="295">
        <f t="shared" si="0"/>
        <v>0</v>
      </c>
      <c r="U7" s="295">
        <f t="shared" si="0"/>
        <v>0</v>
      </c>
      <c r="V7" s="295">
        <f t="shared" si="0"/>
        <v>0</v>
      </c>
      <c r="W7" s="295">
        <f t="shared" si="0"/>
        <v>0</v>
      </c>
    </row>
    <row r="9" spans="1:23" ht="14.45" customHeight="1" thickBot="1" x14ac:dyDescent="0.35">
      <c r="A9" s="296" t="s">
        <v>337</v>
      </c>
      <c r="B9" s="296"/>
      <c r="C9" s="296"/>
      <c r="D9" s="296"/>
      <c r="E9" s="296"/>
      <c r="F9" s="296"/>
      <c r="G9" s="296"/>
      <c r="H9" s="296"/>
      <c r="I9" s="296"/>
      <c r="J9" s="296"/>
      <c r="K9" s="296"/>
      <c r="L9" s="296"/>
      <c r="M9" s="296"/>
      <c r="N9" s="296"/>
      <c r="O9" s="296"/>
      <c r="P9" s="296"/>
      <c r="Q9" s="296"/>
      <c r="R9" s="296"/>
      <c r="S9" s="296"/>
    </row>
    <row r="10" spans="1:23" s="307" customFormat="1" ht="26.25" customHeight="1" thickBot="1" x14ac:dyDescent="0.4">
      <c r="A10" s="305" t="s">
        <v>249</v>
      </c>
      <c r="B10" s="306"/>
      <c r="C10" s="306"/>
      <c r="D10" s="493" t="s">
        <v>195</v>
      </c>
      <c r="E10" s="494"/>
      <c r="F10" s="494"/>
      <c r="G10" s="494"/>
      <c r="H10" s="494"/>
      <c r="I10" s="494"/>
      <c r="J10" s="494"/>
      <c r="K10" s="494"/>
      <c r="L10" s="494"/>
      <c r="M10" s="494"/>
      <c r="N10" s="494"/>
      <c r="O10" s="494"/>
      <c r="P10" s="494"/>
      <c r="Q10" s="494"/>
      <c r="R10" s="494"/>
      <c r="S10" s="494"/>
      <c r="T10" s="494"/>
      <c r="U10" s="494"/>
      <c r="V10" s="494"/>
    </row>
    <row r="11" spans="1:23" ht="27" customHeight="1" thickBot="1" x14ac:dyDescent="0.35">
      <c r="A11" s="297">
        <v>2025</v>
      </c>
      <c r="B11" s="479"/>
      <c r="C11" s="480"/>
      <c r="D11" s="480"/>
      <c r="E11" s="480"/>
      <c r="F11" s="480"/>
      <c r="G11" s="480"/>
      <c r="H11" s="480"/>
      <c r="I11" s="480"/>
      <c r="J11" s="480"/>
      <c r="K11" s="480"/>
      <c r="L11" s="480"/>
      <c r="M11" s="480"/>
      <c r="N11" s="480"/>
      <c r="O11" s="480"/>
      <c r="P11" s="480"/>
      <c r="Q11" s="480"/>
      <c r="R11" s="480"/>
      <c r="S11" s="480"/>
      <c r="T11" s="480"/>
      <c r="U11" s="480"/>
      <c r="V11" s="481"/>
    </row>
    <row r="12" spans="1:23" ht="36.75" customHeight="1" thickBot="1" x14ac:dyDescent="0.35">
      <c r="A12" s="298">
        <v>2026</v>
      </c>
      <c r="B12" s="482"/>
      <c r="C12" s="483"/>
      <c r="D12" s="483"/>
      <c r="E12" s="483"/>
      <c r="F12" s="483"/>
      <c r="G12" s="483"/>
      <c r="H12" s="483"/>
      <c r="I12" s="483"/>
      <c r="J12" s="483"/>
      <c r="K12" s="483"/>
      <c r="L12" s="483"/>
      <c r="M12" s="483"/>
      <c r="N12" s="483"/>
      <c r="O12" s="483"/>
      <c r="P12" s="483"/>
      <c r="Q12" s="483"/>
      <c r="R12" s="483"/>
      <c r="S12" s="483"/>
      <c r="T12" s="483"/>
      <c r="U12" s="483"/>
      <c r="V12" s="484"/>
    </row>
    <row r="13" spans="1:23" ht="34.5" customHeight="1" thickBot="1" x14ac:dyDescent="0.35">
      <c r="A13" s="298">
        <v>2027</v>
      </c>
      <c r="B13" s="485"/>
      <c r="C13" s="486"/>
      <c r="D13" s="486"/>
      <c r="E13" s="486"/>
      <c r="F13" s="486"/>
      <c r="G13" s="486"/>
      <c r="H13" s="486"/>
      <c r="I13" s="486"/>
      <c r="J13" s="486"/>
      <c r="K13" s="486"/>
      <c r="L13" s="486"/>
      <c r="M13" s="486"/>
      <c r="N13" s="486"/>
      <c r="O13" s="486"/>
      <c r="P13" s="486"/>
      <c r="Q13" s="486"/>
      <c r="R13" s="486"/>
      <c r="S13" s="486"/>
      <c r="T13" s="486"/>
      <c r="U13" s="486"/>
      <c r="V13" s="487"/>
    </row>
    <row r="14" spans="1:23" ht="33.75" customHeight="1" thickBot="1" x14ac:dyDescent="0.35">
      <c r="A14" s="298">
        <v>2028</v>
      </c>
      <c r="B14" s="485"/>
      <c r="C14" s="486"/>
      <c r="D14" s="486"/>
      <c r="E14" s="486"/>
      <c r="F14" s="486"/>
      <c r="G14" s="486"/>
      <c r="H14" s="486"/>
      <c r="I14" s="486"/>
      <c r="J14" s="486"/>
      <c r="K14" s="486"/>
      <c r="L14" s="486"/>
      <c r="M14" s="486"/>
      <c r="N14" s="486"/>
      <c r="O14" s="486"/>
      <c r="P14" s="486"/>
      <c r="Q14" s="486"/>
      <c r="R14" s="486"/>
      <c r="S14" s="486"/>
      <c r="T14" s="486"/>
      <c r="U14" s="486"/>
      <c r="V14" s="487"/>
    </row>
    <row r="15" spans="1:23" ht="35.25" customHeight="1" thickBot="1" x14ac:dyDescent="0.35">
      <c r="A15" s="298">
        <v>2029</v>
      </c>
      <c r="B15" s="485"/>
      <c r="C15" s="486"/>
      <c r="D15" s="486"/>
      <c r="E15" s="486"/>
      <c r="F15" s="486"/>
      <c r="G15" s="486"/>
      <c r="H15" s="486"/>
      <c r="I15" s="486"/>
      <c r="J15" s="486"/>
      <c r="K15" s="486"/>
      <c r="L15" s="486"/>
      <c r="M15" s="486"/>
      <c r="N15" s="486"/>
      <c r="O15" s="486"/>
      <c r="P15" s="486"/>
      <c r="Q15" s="486"/>
      <c r="R15" s="486"/>
      <c r="S15" s="486"/>
      <c r="T15" s="486"/>
      <c r="U15" s="486"/>
      <c r="V15" s="487"/>
    </row>
  </sheetData>
  <mergeCells count="8">
    <mergeCell ref="B15:V15"/>
    <mergeCell ref="B11:V11"/>
    <mergeCell ref="D10:V10"/>
    <mergeCell ref="A3:W3"/>
    <mergeCell ref="N5:W5"/>
    <mergeCell ref="B12:V12"/>
    <mergeCell ref="B13:V13"/>
    <mergeCell ref="B14:V14"/>
  </mergeCells>
  <phoneticPr fontId="23" type="noConversion"/>
  <conditionalFormatting sqref="B7:D7">
    <cfRule type="containsText" dxfId="841" priority="30" operator="containsText" text="ntitulé">
      <formula>NOT(ISERROR(SEARCH("ntitulé",B7)))</formula>
    </cfRule>
    <cfRule type="containsBlanks" dxfId="840" priority="31">
      <formula>LEN(TRIM(B7))=0</formula>
    </cfRule>
  </conditionalFormatting>
  <conditionalFormatting sqref="B7:D7">
    <cfRule type="containsText" dxfId="839" priority="29" operator="containsText" text="libre">
      <formula>NOT(ISERROR(SEARCH("libre",B7)))</formula>
    </cfRule>
  </conditionalFormatting>
  <conditionalFormatting sqref="E7">
    <cfRule type="containsText" dxfId="838" priority="27" operator="containsText" text="ntitulé">
      <formula>NOT(ISERROR(SEARCH("ntitulé",E7)))</formula>
    </cfRule>
    <cfRule type="containsBlanks" dxfId="837" priority="28">
      <formula>LEN(TRIM(E7))=0</formula>
    </cfRule>
  </conditionalFormatting>
  <conditionalFormatting sqref="E7">
    <cfRule type="containsText" dxfId="836" priority="26" operator="containsText" text="libre">
      <formula>NOT(ISERROR(SEARCH("libre",E7)))</formula>
    </cfRule>
  </conditionalFormatting>
  <conditionalFormatting sqref="F7:G7">
    <cfRule type="containsText" dxfId="835" priority="24" operator="containsText" text="ntitulé">
      <formula>NOT(ISERROR(SEARCH("ntitulé",F7)))</formula>
    </cfRule>
    <cfRule type="containsBlanks" dxfId="834" priority="25">
      <formula>LEN(TRIM(F7))=0</formula>
    </cfRule>
  </conditionalFormatting>
  <conditionalFormatting sqref="F7:G7">
    <cfRule type="containsText" dxfId="833" priority="23" operator="containsText" text="libre">
      <formula>NOT(ISERROR(SEARCH("libre",F7)))</formula>
    </cfRule>
  </conditionalFormatting>
  <conditionalFormatting sqref="H7">
    <cfRule type="containsText" dxfId="832" priority="21" operator="containsText" text="ntitulé">
      <formula>NOT(ISERROR(SEARCH("ntitulé",H7)))</formula>
    </cfRule>
    <cfRule type="containsBlanks" dxfId="831" priority="22">
      <formula>LEN(TRIM(H7))=0</formula>
    </cfRule>
  </conditionalFormatting>
  <conditionalFormatting sqref="H7">
    <cfRule type="containsText" dxfId="830" priority="20" operator="containsText" text="libre">
      <formula>NOT(ISERROR(SEARCH("libre",H7)))</formula>
    </cfRule>
  </conditionalFormatting>
  <conditionalFormatting sqref="I7">
    <cfRule type="containsText" dxfId="829" priority="18" operator="containsText" text="ntitulé">
      <formula>NOT(ISERROR(SEARCH("ntitulé",I7)))</formula>
    </cfRule>
    <cfRule type="containsBlanks" dxfId="828" priority="19">
      <formula>LEN(TRIM(I7))=0</formula>
    </cfRule>
  </conditionalFormatting>
  <conditionalFormatting sqref="I7">
    <cfRule type="containsText" dxfId="827" priority="17" operator="containsText" text="libre">
      <formula>NOT(ISERROR(SEARCH("libre",I7)))</formula>
    </cfRule>
  </conditionalFormatting>
  <conditionalFormatting sqref="J7">
    <cfRule type="containsText" dxfId="826" priority="15" operator="containsText" text="ntitulé">
      <formula>NOT(ISERROR(SEARCH("ntitulé",J7)))</formula>
    </cfRule>
    <cfRule type="containsBlanks" dxfId="825" priority="16">
      <formula>LEN(TRIM(J7))=0</formula>
    </cfRule>
  </conditionalFormatting>
  <conditionalFormatting sqref="J7">
    <cfRule type="containsText" dxfId="824" priority="14" operator="containsText" text="libre">
      <formula>NOT(ISERROR(SEARCH("libre",J7)))</formula>
    </cfRule>
  </conditionalFormatting>
  <conditionalFormatting sqref="K7">
    <cfRule type="containsText" dxfId="823" priority="12" operator="containsText" text="ntitulé">
      <formula>NOT(ISERROR(SEARCH("ntitulé",K7)))</formula>
    </cfRule>
    <cfRule type="containsBlanks" dxfId="822" priority="13">
      <formula>LEN(TRIM(K7))=0</formula>
    </cfRule>
  </conditionalFormatting>
  <conditionalFormatting sqref="K7">
    <cfRule type="containsText" dxfId="821" priority="11" operator="containsText" text="libre">
      <formula>NOT(ISERROR(SEARCH("libre",K7)))</formula>
    </cfRule>
  </conditionalFormatting>
  <conditionalFormatting sqref="L7">
    <cfRule type="containsText" dxfId="820" priority="9" operator="containsText" text="ntitulé">
      <formula>NOT(ISERROR(SEARCH("ntitulé",L7)))</formula>
    </cfRule>
    <cfRule type="containsBlanks" dxfId="819" priority="10">
      <formula>LEN(TRIM(L7))=0</formula>
    </cfRule>
  </conditionalFormatting>
  <conditionalFormatting sqref="L7">
    <cfRule type="containsText" dxfId="818" priority="8" operator="containsText" text="libre">
      <formula>NOT(ISERROR(SEARCH("libre",L7)))</formula>
    </cfRule>
  </conditionalFormatting>
  <conditionalFormatting sqref="B11:B12">
    <cfRule type="containsBlanks" dxfId="817" priority="2">
      <formula>LEN(TRIM(B11))=0</formula>
    </cfRule>
  </conditionalFormatting>
  <conditionalFormatting sqref="B13:B15">
    <cfRule type="containsBlanks" dxfId="816" priority="1">
      <formula>LEN(TRIM(B13))=0</formula>
    </cfRule>
  </conditionalFormatting>
  <hyperlinks>
    <hyperlink ref="A1" location="TAB00!A1" display="Retour page de garde" xr:uid="{00000000-0004-0000-1500-000000000000}"/>
    <hyperlink ref="A2" location="'TAB4'!A1" display="Retour TAB5" xr:uid="{A02A34D4-7E88-4005-850F-1C3ED8DF3719}"/>
  </hyperlinks>
  <pageMargins left="0.7" right="0.7" top="0.75" bottom="0.75" header="0.3" footer="0.3"/>
  <pageSetup paperSize="9" scale="69" fitToHeight="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67"/>
  <sheetViews>
    <sheetView zoomScaleNormal="100" workbookViewId="0">
      <selection activeCell="C6" sqref="C6:G6"/>
    </sheetView>
  </sheetViews>
  <sheetFormatPr baseColWidth="10" defaultColWidth="9.1640625" defaultRowHeight="13.5" x14ac:dyDescent="0.3"/>
  <cols>
    <col min="1" max="1" width="66.5" style="45" customWidth="1"/>
    <col min="2" max="2" width="17.5" style="45" customWidth="1"/>
    <col min="3" max="3" width="21.5" style="33" customWidth="1"/>
    <col min="4" max="4" width="21.5" style="45" customWidth="1"/>
    <col min="5" max="7" width="21.5" style="33" customWidth="1"/>
    <col min="8" max="8" width="9.5" style="33" customWidth="1"/>
    <col min="9" max="16384" width="9.1640625" style="33"/>
  </cols>
  <sheetData>
    <row r="1" spans="1:14" ht="15" x14ac:dyDescent="0.3">
      <c r="A1" s="54" t="s">
        <v>61</v>
      </c>
      <c r="B1" s="65"/>
      <c r="C1" s="62"/>
      <c r="E1" s="65"/>
      <c r="G1" s="65"/>
      <c r="H1" s="65"/>
      <c r="J1" s="65"/>
      <c r="L1" s="65"/>
      <c r="N1" s="65"/>
    </row>
    <row r="2" spans="1:14" ht="15" x14ac:dyDescent="0.3">
      <c r="A2" s="13" t="s">
        <v>405</v>
      </c>
      <c r="B2" s="65"/>
      <c r="C2" s="62"/>
      <c r="E2" s="65"/>
      <c r="G2" s="65"/>
      <c r="H2" s="65"/>
      <c r="J2" s="65"/>
      <c r="L2" s="65"/>
      <c r="N2" s="65"/>
    </row>
    <row r="3" spans="1:14" ht="22.15" customHeight="1" x14ac:dyDescent="0.35">
      <c r="A3" s="59" t="str">
        <f>TAB00!B57&amp;" : "&amp;TAB00!C57</f>
        <v>TAB3.5 : Charge fiscale résultant de l'application de l'impôt des sociétés sur la marge bénéficiaire équitable</v>
      </c>
      <c r="B3" s="105"/>
      <c r="C3" s="105"/>
      <c r="D3" s="105"/>
      <c r="E3" s="105"/>
      <c r="F3" s="105"/>
      <c r="G3" s="105"/>
      <c r="H3" s="46"/>
    </row>
    <row r="4" spans="1:14" x14ac:dyDescent="0.3">
      <c r="H4" s="46"/>
    </row>
    <row r="5" spans="1:14" s="46" customFormat="1" ht="14.25" thickBot="1" x14ac:dyDescent="0.35">
      <c r="A5" s="63"/>
      <c r="B5" s="63"/>
      <c r="C5" s="63"/>
      <c r="D5" s="63"/>
    </row>
    <row r="6" spans="1:14" s="46" customFormat="1" ht="15" x14ac:dyDescent="0.3">
      <c r="A6" s="106" t="s">
        <v>2</v>
      </c>
      <c r="B6" s="107"/>
      <c r="C6" s="327" t="s">
        <v>340</v>
      </c>
      <c r="D6" s="327" t="s">
        <v>341</v>
      </c>
      <c r="E6" s="327" t="s">
        <v>342</v>
      </c>
      <c r="F6" s="327" t="s">
        <v>343</v>
      </c>
      <c r="G6" s="327" t="s">
        <v>441</v>
      </c>
    </row>
    <row r="7" spans="1:14" x14ac:dyDescent="0.3">
      <c r="A7" s="4" t="s">
        <v>20</v>
      </c>
      <c r="B7" s="4" t="s">
        <v>64</v>
      </c>
      <c r="C7" s="104"/>
      <c r="D7" s="104"/>
      <c r="E7" s="104"/>
      <c r="F7" s="104"/>
      <c r="G7" s="104"/>
    </row>
    <row r="8" spans="1:14" x14ac:dyDescent="0.3">
      <c r="A8" s="4" t="s">
        <v>317</v>
      </c>
      <c r="B8" s="4" t="s">
        <v>111</v>
      </c>
      <c r="C8" s="104"/>
      <c r="D8" s="104"/>
      <c r="E8" s="104"/>
      <c r="F8" s="104"/>
      <c r="G8" s="104"/>
    </row>
    <row r="9" spans="1:14" x14ac:dyDescent="0.3">
      <c r="A9" s="4" t="s">
        <v>65</v>
      </c>
      <c r="B9" s="4"/>
      <c r="C9" s="108">
        <v>0.25</v>
      </c>
      <c r="D9" s="108">
        <v>0.25</v>
      </c>
      <c r="E9" s="108">
        <v>0.25</v>
      </c>
      <c r="F9" s="108">
        <v>0.25</v>
      </c>
      <c r="G9" s="108">
        <v>0.25</v>
      </c>
    </row>
    <row r="10" spans="1:14" ht="27" x14ac:dyDescent="0.3">
      <c r="A10" s="16" t="s">
        <v>318</v>
      </c>
      <c r="B10" s="4" t="s">
        <v>66</v>
      </c>
      <c r="C10" s="6">
        <f>(C7-C8)/(1-C9)</f>
        <v>0</v>
      </c>
      <c r="D10" s="6">
        <f t="shared" ref="D10:G10" si="0">(D7-D8)/(1-D9)</f>
        <v>0</v>
      </c>
      <c r="E10" s="6">
        <f t="shared" si="0"/>
        <v>0</v>
      </c>
      <c r="F10" s="6">
        <f t="shared" si="0"/>
        <v>0</v>
      </c>
      <c r="G10" s="6">
        <f t="shared" si="0"/>
        <v>0</v>
      </c>
    </row>
    <row r="11" spans="1:14" x14ac:dyDescent="0.3">
      <c r="A11" s="4" t="s">
        <v>67</v>
      </c>
      <c r="B11" s="4" t="s">
        <v>112</v>
      </c>
      <c r="C11" s="6">
        <f>C10-SUM(C7:C8)</f>
        <v>0</v>
      </c>
      <c r="D11" s="6">
        <f>D10-SUM(D7:D8)</f>
        <v>0</v>
      </c>
      <c r="E11" s="6">
        <f>E10-SUM(E7:E8)</f>
        <v>0</v>
      </c>
      <c r="F11" s="6">
        <f>F10-SUM(F7:F8)</f>
        <v>0</v>
      </c>
      <c r="G11" s="6">
        <f>G10-SUM(G7:G8)</f>
        <v>0</v>
      </c>
    </row>
    <row r="12" spans="1:14" x14ac:dyDescent="0.3">
      <c r="A12" s="4"/>
      <c r="B12" s="4"/>
      <c r="C12" s="1"/>
      <c r="D12" s="4"/>
      <c r="E12" s="1"/>
      <c r="F12" s="1"/>
      <c r="G12" s="1"/>
    </row>
    <row r="13" spans="1:14" x14ac:dyDescent="0.3">
      <c r="A13" s="109" t="s">
        <v>68</v>
      </c>
      <c r="B13" s="109" t="s">
        <v>116</v>
      </c>
      <c r="C13" s="110">
        <f>SUM(C14:C21)</f>
        <v>0</v>
      </c>
      <c r="D13" s="110">
        <f t="shared" ref="D13:G13" si="1">SUM(D14:D21)</f>
        <v>0</v>
      </c>
      <c r="E13" s="110">
        <f t="shared" si="1"/>
        <v>0</v>
      </c>
      <c r="F13" s="110">
        <f t="shared" si="1"/>
        <v>0</v>
      </c>
      <c r="G13" s="110">
        <f t="shared" si="1"/>
        <v>0</v>
      </c>
    </row>
    <row r="14" spans="1:14" x14ac:dyDescent="0.3">
      <c r="A14" s="4" t="s">
        <v>69</v>
      </c>
      <c r="B14" s="4" t="s">
        <v>70</v>
      </c>
      <c r="C14" s="104"/>
      <c r="D14" s="104"/>
      <c r="E14" s="104"/>
      <c r="F14" s="104"/>
      <c r="G14" s="104"/>
    </row>
    <row r="15" spans="1:14" x14ac:dyDescent="0.3">
      <c r="A15" s="4" t="s">
        <v>71</v>
      </c>
      <c r="B15" s="4" t="s">
        <v>72</v>
      </c>
      <c r="C15" s="104"/>
      <c r="D15" s="104"/>
      <c r="E15" s="104"/>
      <c r="F15" s="104"/>
      <c r="G15" s="104"/>
    </row>
    <row r="16" spans="1:14" x14ac:dyDescent="0.3">
      <c r="A16" s="4" t="s">
        <v>73</v>
      </c>
      <c r="B16" s="4" t="s">
        <v>74</v>
      </c>
      <c r="C16" s="104"/>
      <c r="D16" s="104"/>
      <c r="E16" s="104"/>
      <c r="F16" s="104"/>
      <c r="G16" s="104"/>
    </row>
    <row r="17" spans="1:7" x14ac:dyDescent="0.3">
      <c r="A17" s="4" t="s">
        <v>75</v>
      </c>
      <c r="B17" s="4" t="s">
        <v>76</v>
      </c>
      <c r="C17" s="104"/>
      <c r="D17" s="104"/>
      <c r="E17" s="104"/>
      <c r="F17" s="104"/>
      <c r="G17" s="104"/>
    </row>
    <row r="18" spans="1:7" x14ac:dyDescent="0.3">
      <c r="A18" s="4" t="s">
        <v>77</v>
      </c>
      <c r="B18" s="4" t="s">
        <v>78</v>
      </c>
      <c r="C18" s="104"/>
      <c r="D18" s="104"/>
      <c r="E18" s="104"/>
      <c r="F18" s="104"/>
      <c r="G18" s="104"/>
    </row>
    <row r="19" spans="1:7" x14ac:dyDescent="0.3">
      <c r="A19" s="4" t="s">
        <v>79</v>
      </c>
      <c r="B19" s="4" t="s">
        <v>80</v>
      </c>
      <c r="C19" s="104"/>
      <c r="D19" s="104"/>
      <c r="E19" s="104"/>
      <c r="F19" s="104"/>
      <c r="G19" s="104"/>
    </row>
    <row r="20" spans="1:7" x14ac:dyDescent="0.3">
      <c r="A20" s="4" t="s">
        <v>81</v>
      </c>
      <c r="B20" s="4" t="s">
        <v>82</v>
      </c>
      <c r="C20" s="104"/>
      <c r="D20" s="104"/>
      <c r="E20" s="104"/>
      <c r="F20" s="104"/>
      <c r="G20" s="104"/>
    </row>
    <row r="21" spans="1:7" x14ac:dyDescent="0.3">
      <c r="A21" s="4" t="s">
        <v>83</v>
      </c>
      <c r="B21" s="4" t="s">
        <v>84</v>
      </c>
      <c r="C21" s="104"/>
      <c r="D21" s="104"/>
      <c r="E21" s="104"/>
      <c r="F21" s="104"/>
      <c r="G21" s="104"/>
    </row>
    <row r="22" spans="1:7" x14ac:dyDescent="0.3">
      <c r="A22" s="4" t="s">
        <v>65</v>
      </c>
      <c r="B22" s="111"/>
      <c r="C22" s="108">
        <f>C9</f>
        <v>0.25</v>
      </c>
      <c r="D22" s="108">
        <f t="shared" ref="D22:G22" si="2">D9</f>
        <v>0.25</v>
      </c>
      <c r="E22" s="108">
        <f t="shared" si="2"/>
        <v>0.25</v>
      </c>
      <c r="F22" s="108">
        <f t="shared" si="2"/>
        <v>0.25</v>
      </c>
      <c r="G22" s="108">
        <f t="shared" si="2"/>
        <v>0.25</v>
      </c>
    </row>
    <row r="23" spans="1:7" ht="27" x14ac:dyDescent="0.3">
      <c r="A23" s="4" t="s">
        <v>85</v>
      </c>
      <c r="B23" s="4" t="s">
        <v>113</v>
      </c>
      <c r="C23" s="6">
        <f>C13*C22</f>
        <v>0</v>
      </c>
      <c r="D23" s="6">
        <f t="shared" ref="D23:G23" si="3">D13*D22</f>
        <v>0</v>
      </c>
      <c r="E23" s="6">
        <f t="shared" si="3"/>
        <v>0</v>
      </c>
      <c r="F23" s="6">
        <f t="shared" si="3"/>
        <v>0</v>
      </c>
      <c r="G23" s="6">
        <f t="shared" si="3"/>
        <v>0</v>
      </c>
    </row>
    <row r="24" spans="1:7" ht="27" x14ac:dyDescent="0.3">
      <c r="A24" s="16" t="s">
        <v>86</v>
      </c>
      <c r="B24" s="4" t="s">
        <v>87</v>
      </c>
      <c r="C24" s="6">
        <f t="shared" ref="C24:G24" si="4">C23/(1-C22)</f>
        <v>0</v>
      </c>
      <c r="D24" s="6">
        <f t="shared" si="4"/>
        <v>0</v>
      </c>
      <c r="E24" s="6">
        <f t="shared" si="4"/>
        <v>0</v>
      </c>
      <c r="F24" s="6">
        <f t="shared" si="4"/>
        <v>0</v>
      </c>
      <c r="G24" s="6">
        <f t="shared" si="4"/>
        <v>0</v>
      </c>
    </row>
    <row r="25" spans="1:7" x14ac:dyDescent="0.3">
      <c r="A25" s="4"/>
      <c r="B25" s="4"/>
      <c r="C25" s="1"/>
      <c r="D25" s="4"/>
      <c r="E25" s="1"/>
      <c r="F25" s="1"/>
      <c r="G25" s="1"/>
    </row>
    <row r="26" spans="1:7" x14ac:dyDescent="0.3">
      <c r="A26" s="109" t="s">
        <v>88</v>
      </c>
      <c r="B26" s="109" t="s">
        <v>114</v>
      </c>
      <c r="C26" s="112">
        <f>C30*C31*-1</f>
        <v>0</v>
      </c>
      <c r="D26" s="112">
        <f t="shared" ref="D26:G26" si="5">D30*D31*-1</f>
        <v>0</v>
      </c>
      <c r="E26" s="112">
        <f t="shared" si="5"/>
        <v>0</v>
      </c>
      <c r="F26" s="112">
        <f t="shared" si="5"/>
        <v>0</v>
      </c>
      <c r="G26" s="112">
        <f t="shared" si="5"/>
        <v>0</v>
      </c>
    </row>
    <row r="27" spans="1:7" x14ac:dyDescent="0.3">
      <c r="A27" s="4" t="s">
        <v>89</v>
      </c>
      <c r="B27" s="4" t="s">
        <v>90</v>
      </c>
      <c r="C27" s="104"/>
      <c r="D27" s="104"/>
      <c r="E27" s="104"/>
      <c r="F27" s="104"/>
      <c r="G27" s="104"/>
    </row>
    <row r="28" spans="1:7" x14ac:dyDescent="0.3">
      <c r="A28" s="4" t="s">
        <v>91</v>
      </c>
      <c r="B28" s="4" t="s">
        <v>92</v>
      </c>
      <c r="C28" s="104"/>
      <c r="D28" s="104"/>
      <c r="E28" s="104"/>
      <c r="F28" s="104"/>
      <c r="G28" s="104"/>
    </row>
    <row r="29" spans="1:7" x14ac:dyDescent="0.3">
      <c r="A29" s="4" t="s">
        <v>93</v>
      </c>
      <c r="B29" s="4" t="s">
        <v>94</v>
      </c>
      <c r="C29" s="104"/>
      <c r="D29" s="104"/>
      <c r="E29" s="104"/>
      <c r="F29" s="104"/>
      <c r="G29" s="104"/>
    </row>
    <row r="30" spans="1:7" ht="27" x14ac:dyDescent="0.3">
      <c r="A30" s="4" t="s">
        <v>95</v>
      </c>
      <c r="B30" s="4" t="s">
        <v>96</v>
      </c>
      <c r="C30" s="6">
        <f>C27-C28-C29</f>
        <v>0</v>
      </c>
      <c r="D30" s="6">
        <f t="shared" ref="D30:G30" si="6">D27-D28-D29</f>
        <v>0</v>
      </c>
      <c r="E30" s="6">
        <f t="shared" si="6"/>
        <v>0</v>
      </c>
      <c r="F30" s="6">
        <f t="shared" si="6"/>
        <v>0</v>
      </c>
      <c r="G30" s="6">
        <f t="shared" si="6"/>
        <v>0</v>
      </c>
    </row>
    <row r="31" spans="1:7" x14ac:dyDescent="0.3">
      <c r="A31" s="18" t="s">
        <v>97</v>
      </c>
      <c r="B31" s="4" t="s">
        <v>98</v>
      </c>
      <c r="C31" s="113"/>
      <c r="D31" s="113"/>
      <c r="E31" s="113"/>
      <c r="F31" s="113"/>
      <c r="G31" s="113"/>
    </row>
    <row r="32" spans="1:7" x14ac:dyDescent="0.3">
      <c r="A32" s="18" t="s">
        <v>65</v>
      </c>
      <c r="B32" s="4"/>
      <c r="C32" s="10">
        <f>C22</f>
        <v>0.25</v>
      </c>
      <c r="D32" s="10">
        <f t="shared" ref="D32:G32" si="7">D22</f>
        <v>0.25</v>
      </c>
      <c r="E32" s="10">
        <f t="shared" si="7"/>
        <v>0.25</v>
      </c>
      <c r="F32" s="10">
        <f t="shared" si="7"/>
        <v>0.25</v>
      </c>
      <c r="G32" s="10">
        <f t="shared" si="7"/>
        <v>0.25</v>
      </c>
    </row>
    <row r="33" spans="1:7" ht="27" x14ac:dyDescent="0.3">
      <c r="A33" s="18" t="s">
        <v>99</v>
      </c>
      <c r="B33" s="4" t="s">
        <v>115</v>
      </c>
      <c r="C33" s="6">
        <f>C26*C32</f>
        <v>0</v>
      </c>
      <c r="D33" s="6">
        <f t="shared" ref="D33:G33" si="8">D26*D32</f>
        <v>0</v>
      </c>
      <c r="E33" s="6">
        <f t="shared" si="8"/>
        <v>0</v>
      </c>
      <c r="F33" s="6">
        <f t="shared" si="8"/>
        <v>0</v>
      </c>
      <c r="G33" s="6">
        <f t="shared" si="8"/>
        <v>0</v>
      </c>
    </row>
    <row r="34" spans="1:7" ht="27" x14ac:dyDescent="0.3">
      <c r="A34" s="16" t="s">
        <v>100</v>
      </c>
      <c r="B34" s="4" t="s">
        <v>101</v>
      </c>
      <c r="C34" s="6">
        <f t="shared" ref="C34:G34" si="9">C33/(1-C32)</f>
        <v>0</v>
      </c>
      <c r="D34" s="6">
        <f t="shared" si="9"/>
        <v>0</v>
      </c>
      <c r="E34" s="6">
        <f t="shared" si="9"/>
        <v>0</v>
      </c>
      <c r="F34" s="6">
        <f t="shared" si="9"/>
        <v>0</v>
      </c>
      <c r="G34" s="6">
        <f t="shared" si="9"/>
        <v>0</v>
      </c>
    </row>
    <row r="35" spans="1:7" x14ac:dyDescent="0.3">
      <c r="A35" s="4"/>
      <c r="B35" s="4"/>
      <c r="C35" s="6"/>
      <c r="D35" s="21"/>
      <c r="E35" s="6"/>
      <c r="F35" s="6"/>
      <c r="G35" s="6"/>
    </row>
    <row r="36" spans="1:7" x14ac:dyDescent="0.3">
      <c r="A36" s="4" t="s">
        <v>102</v>
      </c>
      <c r="B36" s="4" t="s">
        <v>103</v>
      </c>
      <c r="C36" s="6">
        <f>SUM(C10,C24,C34)</f>
        <v>0</v>
      </c>
      <c r="D36" s="6">
        <f t="shared" ref="D36:G36" si="10">SUM(D10,D24,D34)</f>
        <v>0</v>
      </c>
      <c r="E36" s="6">
        <f t="shared" si="10"/>
        <v>0</v>
      </c>
      <c r="F36" s="6">
        <f t="shared" si="10"/>
        <v>0</v>
      </c>
      <c r="G36" s="6">
        <f t="shared" si="10"/>
        <v>0</v>
      </c>
    </row>
    <row r="37" spans="1:7" x14ac:dyDescent="0.3">
      <c r="A37" s="4" t="s">
        <v>104</v>
      </c>
      <c r="B37" s="4" t="s">
        <v>117</v>
      </c>
      <c r="C37" s="6">
        <f>SUM(C36,C13,C26)</f>
        <v>0</v>
      </c>
      <c r="D37" s="6">
        <f t="shared" ref="D37:G37" si="11">SUM(D36,D13,D26)</f>
        <v>0</v>
      </c>
      <c r="E37" s="6">
        <f t="shared" si="11"/>
        <v>0</v>
      </c>
      <c r="F37" s="6">
        <f t="shared" si="11"/>
        <v>0</v>
      </c>
      <c r="G37" s="6">
        <f t="shared" si="11"/>
        <v>0</v>
      </c>
    </row>
    <row r="38" spans="1:7" x14ac:dyDescent="0.3">
      <c r="A38" s="4" t="s">
        <v>65</v>
      </c>
      <c r="B38" s="4"/>
      <c r="C38" s="10">
        <f>C32</f>
        <v>0.25</v>
      </c>
      <c r="D38" s="10">
        <f t="shared" ref="D38:G38" si="12">D32</f>
        <v>0.25</v>
      </c>
      <c r="E38" s="10">
        <f t="shared" si="12"/>
        <v>0.25</v>
      </c>
      <c r="F38" s="10">
        <f t="shared" si="12"/>
        <v>0.25</v>
      </c>
      <c r="G38" s="10">
        <f t="shared" si="12"/>
        <v>0.25</v>
      </c>
    </row>
    <row r="39" spans="1:7" ht="27" x14ac:dyDescent="0.3">
      <c r="A39" s="4" t="s">
        <v>105</v>
      </c>
      <c r="B39" s="4" t="s">
        <v>106</v>
      </c>
      <c r="C39" s="6">
        <f>C37*C38</f>
        <v>0</v>
      </c>
      <c r="D39" s="21">
        <f t="shared" ref="D39:G39" si="13">D37*D38</f>
        <v>0</v>
      </c>
      <c r="E39" s="6">
        <f t="shared" si="13"/>
        <v>0</v>
      </c>
      <c r="F39" s="6">
        <f t="shared" si="13"/>
        <v>0</v>
      </c>
      <c r="G39" s="6">
        <f t="shared" si="13"/>
        <v>0</v>
      </c>
    </row>
    <row r="40" spans="1:7" ht="27" x14ac:dyDescent="0.3">
      <c r="A40" s="4" t="s">
        <v>107</v>
      </c>
      <c r="B40" s="4" t="s">
        <v>108</v>
      </c>
      <c r="C40" s="114">
        <f>IFERROR(C39/C36,0)</f>
        <v>0</v>
      </c>
      <c r="D40" s="115">
        <f t="shared" ref="D40:G40" si="14">IFERROR(D39/D36,0)</f>
        <v>0</v>
      </c>
      <c r="E40" s="114">
        <f t="shared" si="14"/>
        <v>0</v>
      </c>
      <c r="F40" s="114">
        <f t="shared" si="14"/>
        <v>0</v>
      </c>
      <c r="G40" s="114">
        <f t="shared" si="14"/>
        <v>0</v>
      </c>
    </row>
    <row r="41" spans="1:7" x14ac:dyDescent="0.3">
      <c r="A41" s="4" t="s">
        <v>109</v>
      </c>
      <c r="B41" s="4" t="s">
        <v>110</v>
      </c>
      <c r="C41" s="114">
        <f>IFERROR(C39/C7,0)</f>
        <v>0</v>
      </c>
      <c r="D41" s="114">
        <f>IFERROR(D39/D7,0)</f>
        <v>0</v>
      </c>
      <c r="E41" s="114">
        <f>IFERROR(E39/E7,0)</f>
        <v>0</v>
      </c>
      <c r="F41" s="114">
        <f>IFERROR(F39/F7,0)</f>
        <v>0</v>
      </c>
      <c r="G41" s="114">
        <f>IFERROR(G39/G7,0)</f>
        <v>0</v>
      </c>
    </row>
    <row r="42" spans="1:7" x14ac:dyDescent="0.3">
      <c r="A42" s="4"/>
      <c r="B42" s="4"/>
      <c r="C42" s="1"/>
      <c r="D42" s="4"/>
      <c r="E42" s="1"/>
      <c r="F42" s="1"/>
      <c r="G42" s="1"/>
    </row>
    <row r="43" spans="1:7" ht="26.45" customHeight="1" x14ac:dyDescent="0.3">
      <c r="A43" s="4"/>
      <c r="B43" s="4"/>
      <c r="C43" s="1"/>
      <c r="D43" s="4"/>
      <c r="E43" s="1"/>
      <c r="F43" s="1"/>
      <c r="G43" s="1"/>
    </row>
    <row r="44" spans="1:7" x14ac:dyDescent="0.3">
      <c r="A44" s="4"/>
      <c r="B44" s="4"/>
      <c r="C44" s="1"/>
      <c r="D44" s="4"/>
      <c r="E44" s="1"/>
      <c r="F44" s="1"/>
      <c r="G44" s="1"/>
    </row>
    <row r="45" spans="1:7" x14ac:dyDescent="0.3">
      <c r="A45" s="4"/>
      <c r="B45" s="4"/>
      <c r="C45" s="1"/>
      <c r="D45" s="4"/>
      <c r="E45" s="1"/>
      <c r="F45" s="1"/>
      <c r="G45" s="1"/>
    </row>
    <row r="46" spans="1:7" x14ac:dyDescent="0.3">
      <c r="A46" s="4"/>
      <c r="B46" s="4"/>
      <c r="C46" s="1"/>
      <c r="D46" s="4"/>
      <c r="E46" s="1"/>
      <c r="F46" s="1"/>
      <c r="G46" s="1"/>
    </row>
    <row r="47" spans="1:7" x14ac:dyDescent="0.3">
      <c r="A47" s="4"/>
      <c r="B47" s="4"/>
      <c r="C47" s="1"/>
      <c r="D47" s="4"/>
      <c r="E47" s="1"/>
      <c r="F47" s="1"/>
      <c r="G47" s="1"/>
    </row>
    <row r="48" spans="1:7" x14ac:dyDescent="0.3">
      <c r="A48" s="4"/>
      <c r="B48" s="4"/>
      <c r="C48" s="1"/>
      <c r="D48" s="4"/>
      <c r="E48" s="1"/>
      <c r="F48" s="1"/>
      <c r="G48" s="1"/>
    </row>
    <row r="49" spans="1:7" x14ac:dyDescent="0.3">
      <c r="A49" s="4"/>
      <c r="B49" s="4"/>
      <c r="C49" s="1"/>
      <c r="D49" s="4"/>
      <c r="E49" s="1"/>
      <c r="F49" s="1"/>
      <c r="G49" s="1"/>
    </row>
    <row r="50" spans="1:7" x14ac:dyDescent="0.3">
      <c r="A50" s="4"/>
      <c r="B50" s="4"/>
      <c r="C50" s="1"/>
      <c r="D50" s="4"/>
      <c r="E50" s="1"/>
      <c r="F50" s="1"/>
      <c r="G50" s="1"/>
    </row>
    <row r="51" spans="1:7" x14ac:dyDescent="0.3">
      <c r="A51" s="4"/>
      <c r="B51" s="4"/>
      <c r="C51" s="1"/>
      <c r="D51" s="4"/>
      <c r="E51" s="1"/>
      <c r="F51" s="1"/>
      <c r="G51" s="1"/>
    </row>
    <row r="52" spans="1:7" x14ac:dyDescent="0.3">
      <c r="A52" s="4"/>
      <c r="B52" s="4"/>
      <c r="C52" s="1"/>
      <c r="D52" s="4"/>
      <c r="E52" s="1"/>
      <c r="F52" s="1"/>
      <c r="G52" s="1"/>
    </row>
    <row r="53" spans="1:7" x14ac:dyDescent="0.3">
      <c r="A53" s="4"/>
      <c r="B53" s="4"/>
      <c r="C53" s="1"/>
      <c r="D53" s="4"/>
      <c r="E53" s="1"/>
      <c r="F53" s="1"/>
      <c r="G53" s="1"/>
    </row>
    <row r="54" spans="1:7" x14ac:dyDescent="0.3">
      <c r="A54" s="4"/>
      <c r="B54" s="4"/>
      <c r="C54" s="1"/>
      <c r="D54" s="4"/>
      <c r="E54" s="1"/>
      <c r="F54" s="1"/>
      <c r="G54" s="1"/>
    </row>
    <row r="55" spans="1:7" x14ac:dyDescent="0.3">
      <c r="A55" s="4"/>
      <c r="B55" s="4"/>
      <c r="C55" s="1"/>
      <c r="D55" s="4"/>
      <c r="E55" s="1"/>
      <c r="F55" s="1"/>
      <c r="G55" s="1"/>
    </row>
    <row r="56" spans="1:7" x14ac:dyDescent="0.3">
      <c r="A56" s="4"/>
      <c r="B56" s="4"/>
      <c r="C56" s="1"/>
      <c r="D56" s="4"/>
      <c r="E56" s="1"/>
      <c r="F56" s="1"/>
      <c r="G56" s="1"/>
    </row>
    <row r="57" spans="1:7" x14ac:dyDescent="0.3">
      <c r="A57" s="4"/>
      <c r="B57" s="4"/>
      <c r="C57" s="1"/>
      <c r="D57" s="4"/>
      <c r="E57" s="1"/>
      <c r="F57" s="1"/>
      <c r="G57" s="1"/>
    </row>
    <row r="58" spans="1:7" x14ac:dyDescent="0.3">
      <c r="A58" s="4"/>
      <c r="B58" s="4"/>
      <c r="C58" s="1"/>
      <c r="D58" s="4"/>
      <c r="E58" s="1"/>
      <c r="F58" s="1"/>
      <c r="G58" s="1"/>
    </row>
    <row r="59" spans="1:7" x14ac:dyDescent="0.3">
      <c r="A59" s="4"/>
      <c r="B59" s="4"/>
      <c r="C59" s="1"/>
      <c r="D59" s="4"/>
      <c r="E59" s="1"/>
      <c r="F59" s="1"/>
      <c r="G59" s="1"/>
    </row>
    <row r="60" spans="1:7" x14ac:dyDescent="0.3">
      <c r="A60" s="4"/>
      <c r="B60" s="4"/>
      <c r="C60" s="1"/>
      <c r="D60" s="4"/>
      <c r="E60" s="1"/>
      <c r="F60" s="1"/>
      <c r="G60" s="1"/>
    </row>
    <row r="61" spans="1:7" x14ac:dyDescent="0.3">
      <c r="A61" s="4"/>
      <c r="B61" s="4"/>
      <c r="C61" s="1"/>
      <c r="D61" s="4"/>
      <c r="E61" s="1"/>
      <c r="F61" s="1"/>
      <c r="G61" s="1"/>
    </row>
    <row r="62" spans="1:7" x14ac:dyDescent="0.3">
      <c r="A62" s="4"/>
      <c r="B62" s="4"/>
      <c r="C62" s="1"/>
      <c r="D62" s="4"/>
      <c r="E62" s="1"/>
      <c r="F62" s="1"/>
      <c r="G62" s="1"/>
    </row>
    <row r="63" spans="1:7" x14ac:dyDescent="0.3">
      <c r="A63" s="4"/>
      <c r="B63" s="4"/>
      <c r="C63" s="1"/>
      <c r="D63" s="4"/>
      <c r="E63" s="1"/>
      <c r="F63" s="1"/>
      <c r="G63" s="1"/>
    </row>
    <row r="64" spans="1:7" x14ac:dyDescent="0.3">
      <c r="A64" s="4"/>
      <c r="B64" s="4"/>
      <c r="C64" s="1"/>
      <c r="D64" s="4"/>
      <c r="E64" s="1"/>
      <c r="F64" s="1"/>
      <c r="G64" s="1"/>
    </row>
    <row r="65" spans="1:7" x14ac:dyDescent="0.3">
      <c r="A65" s="4"/>
      <c r="B65" s="4"/>
      <c r="C65" s="1"/>
      <c r="D65" s="4"/>
      <c r="E65" s="1"/>
      <c r="F65" s="1"/>
      <c r="G65" s="1"/>
    </row>
    <row r="66" spans="1:7" x14ac:dyDescent="0.3">
      <c r="A66" s="4"/>
      <c r="B66" s="4"/>
      <c r="C66" s="1"/>
      <c r="D66" s="4"/>
      <c r="E66" s="1"/>
      <c r="F66" s="1"/>
      <c r="G66" s="1"/>
    </row>
    <row r="67" spans="1:7" x14ac:dyDescent="0.3">
      <c r="A67" s="4"/>
      <c r="B67" s="4"/>
      <c r="C67" s="1"/>
      <c r="D67" s="4"/>
      <c r="E67" s="1"/>
      <c r="F67" s="1"/>
      <c r="G67" s="1"/>
    </row>
    <row r="68" spans="1:7" x14ac:dyDescent="0.3">
      <c r="A68" s="4"/>
      <c r="B68" s="4"/>
      <c r="C68" s="1"/>
      <c r="D68" s="4"/>
      <c r="E68" s="1"/>
      <c r="F68" s="1"/>
      <c r="G68" s="1"/>
    </row>
    <row r="69" spans="1:7" x14ac:dyDescent="0.3">
      <c r="A69" s="4"/>
      <c r="B69" s="4"/>
      <c r="C69" s="1"/>
      <c r="D69" s="4"/>
      <c r="E69" s="1"/>
      <c r="F69" s="1"/>
      <c r="G69" s="1"/>
    </row>
    <row r="70" spans="1:7" x14ac:dyDescent="0.3">
      <c r="A70" s="4"/>
      <c r="B70" s="4"/>
      <c r="C70" s="1"/>
      <c r="D70" s="4"/>
      <c r="E70" s="1"/>
      <c r="F70" s="1"/>
      <c r="G70" s="1"/>
    </row>
    <row r="71" spans="1:7" x14ac:dyDescent="0.3">
      <c r="A71" s="4"/>
      <c r="B71" s="4"/>
      <c r="C71" s="1"/>
      <c r="D71" s="4"/>
      <c r="E71" s="1"/>
      <c r="F71" s="1"/>
      <c r="G71" s="1"/>
    </row>
    <row r="72" spans="1:7" x14ac:dyDescent="0.3">
      <c r="A72" s="4"/>
      <c r="B72" s="4"/>
      <c r="C72" s="1"/>
      <c r="D72" s="4"/>
      <c r="E72" s="1"/>
      <c r="F72" s="1"/>
      <c r="G72" s="1"/>
    </row>
    <row r="73" spans="1:7" x14ac:dyDescent="0.3">
      <c r="A73" s="4"/>
      <c r="B73" s="4"/>
      <c r="C73" s="1"/>
      <c r="D73" s="4"/>
      <c r="E73" s="1"/>
      <c r="F73" s="1"/>
      <c r="G73" s="1"/>
    </row>
    <row r="74" spans="1:7" x14ac:dyDescent="0.3">
      <c r="A74" s="4"/>
      <c r="B74" s="4"/>
      <c r="C74" s="1"/>
      <c r="D74" s="4"/>
      <c r="E74" s="1"/>
      <c r="F74" s="1"/>
      <c r="G74" s="1"/>
    </row>
    <row r="75" spans="1:7" x14ac:dyDescent="0.3">
      <c r="A75" s="4"/>
      <c r="B75" s="4"/>
      <c r="C75" s="1"/>
      <c r="D75" s="4"/>
      <c r="E75" s="1"/>
      <c r="F75" s="1"/>
      <c r="G75" s="1"/>
    </row>
    <row r="76" spans="1:7" x14ac:dyDescent="0.3">
      <c r="A76" s="4"/>
      <c r="B76" s="4"/>
      <c r="C76" s="1"/>
      <c r="D76" s="4"/>
      <c r="E76" s="1"/>
      <c r="F76" s="1"/>
      <c r="G76" s="1"/>
    </row>
    <row r="77" spans="1:7" x14ac:dyDescent="0.3">
      <c r="A77" s="4"/>
      <c r="B77" s="4"/>
      <c r="C77" s="1"/>
      <c r="D77" s="4"/>
      <c r="E77" s="1"/>
      <c r="F77" s="1"/>
      <c r="G77" s="1"/>
    </row>
    <row r="78" spans="1:7" x14ac:dyDescent="0.3">
      <c r="A78" s="4"/>
      <c r="B78" s="4"/>
      <c r="C78" s="1"/>
      <c r="D78" s="4"/>
      <c r="E78" s="1"/>
      <c r="F78" s="1"/>
      <c r="G78" s="1"/>
    </row>
    <row r="79" spans="1:7" x14ac:dyDescent="0.3">
      <c r="A79" s="4"/>
      <c r="B79" s="4"/>
      <c r="C79" s="1"/>
      <c r="D79" s="4"/>
      <c r="E79" s="1"/>
      <c r="F79" s="1"/>
      <c r="G79" s="1"/>
    </row>
    <row r="80" spans="1:7" x14ac:dyDescent="0.3">
      <c r="A80" s="4"/>
      <c r="B80" s="4"/>
      <c r="C80" s="1"/>
      <c r="D80" s="4"/>
      <c r="E80" s="1"/>
      <c r="F80" s="1"/>
      <c r="G80" s="1"/>
    </row>
    <row r="81" spans="1:7" x14ac:dyDescent="0.3">
      <c r="A81" s="4"/>
      <c r="B81" s="4"/>
      <c r="C81" s="1"/>
      <c r="D81" s="4"/>
      <c r="E81" s="1"/>
      <c r="F81" s="1"/>
      <c r="G81" s="1"/>
    </row>
    <row r="82" spans="1:7" x14ac:dyDescent="0.3">
      <c r="A82" s="4"/>
      <c r="B82" s="4"/>
      <c r="C82" s="1"/>
      <c r="D82" s="4"/>
      <c r="E82" s="1"/>
      <c r="F82" s="1"/>
      <c r="G82" s="1"/>
    </row>
    <row r="83" spans="1:7" x14ac:dyDescent="0.3">
      <c r="A83" s="4"/>
      <c r="B83" s="4"/>
      <c r="C83" s="1"/>
      <c r="D83" s="4"/>
      <c r="E83" s="1"/>
      <c r="F83" s="1"/>
      <c r="G83" s="1"/>
    </row>
    <row r="84" spans="1:7" x14ac:dyDescent="0.3">
      <c r="A84" s="4"/>
      <c r="B84" s="4"/>
      <c r="C84" s="1"/>
      <c r="D84" s="4"/>
      <c r="E84" s="1"/>
      <c r="F84" s="1"/>
      <c r="G84" s="1"/>
    </row>
    <row r="85" spans="1:7" x14ac:dyDescent="0.3">
      <c r="A85" s="4"/>
      <c r="B85" s="4"/>
      <c r="C85" s="1"/>
      <c r="D85" s="4"/>
      <c r="E85" s="1"/>
      <c r="F85" s="1"/>
      <c r="G85" s="1"/>
    </row>
    <row r="86" spans="1:7" x14ac:dyDescent="0.3">
      <c r="A86" s="4"/>
      <c r="B86" s="4"/>
      <c r="C86" s="1"/>
      <c r="D86" s="4"/>
      <c r="E86" s="1"/>
      <c r="F86" s="1"/>
      <c r="G86" s="1"/>
    </row>
    <row r="87" spans="1:7" x14ac:dyDescent="0.3">
      <c r="A87" s="4"/>
      <c r="B87" s="4"/>
      <c r="C87" s="1"/>
      <c r="D87" s="4"/>
      <c r="E87" s="1"/>
      <c r="F87" s="1"/>
      <c r="G87" s="1"/>
    </row>
    <row r="88" spans="1:7" x14ac:dyDescent="0.3">
      <c r="A88" s="4"/>
      <c r="B88" s="4"/>
      <c r="C88" s="1"/>
      <c r="D88" s="4"/>
      <c r="E88" s="1"/>
      <c r="F88" s="1"/>
      <c r="G88" s="1"/>
    </row>
    <row r="89" spans="1:7" x14ac:dyDescent="0.3">
      <c r="A89" s="4"/>
      <c r="B89" s="4"/>
      <c r="C89" s="1"/>
      <c r="D89" s="4"/>
      <c r="E89" s="1"/>
      <c r="F89" s="1"/>
      <c r="G89" s="1"/>
    </row>
    <row r="90" spans="1:7" x14ac:dyDescent="0.3">
      <c r="A90" s="4"/>
      <c r="B90" s="4"/>
      <c r="C90" s="1"/>
      <c r="D90" s="4"/>
      <c r="E90" s="1"/>
      <c r="F90" s="1"/>
      <c r="G90" s="1"/>
    </row>
    <row r="91" spans="1:7" x14ac:dyDescent="0.3">
      <c r="A91" s="4"/>
      <c r="B91" s="4"/>
      <c r="C91" s="1"/>
      <c r="D91" s="4"/>
      <c r="E91" s="1"/>
      <c r="F91" s="1"/>
      <c r="G91" s="1"/>
    </row>
    <row r="92" spans="1:7" x14ac:dyDescent="0.3">
      <c r="A92" s="4"/>
      <c r="B92" s="4"/>
      <c r="C92" s="1"/>
      <c r="D92" s="4"/>
      <c r="E92" s="1"/>
      <c r="F92" s="1"/>
      <c r="G92" s="1"/>
    </row>
    <row r="93" spans="1:7" x14ac:dyDescent="0.3">
      <c r="A93" s="4"/>
      <c r="B93" s="4"/>
      <c r="C93" s="1"/>
      <c r="D93" s="4"/>
      <c r="E93" s="1"/>
      <c r="F93" s="1"/>
      <c r="G93" s="1"/>
    </row>
    <row r="94" spans="1:7" x14ac:dyDescent="0.3">
      <c r="A94" s="4"/>
      <c r="B94" s="4"/>
      <c r="C94" s="1"/>
      <c r="D94" s="4"/>
      <c r="E94" s="1"/>
      <c r="F94" s="1"/>
      <c r="G94" s="1"/>
    </row>
    <row r="95" spans="1:7" x14ac:dyDescent="0.3">
      <c r="A95" s="4"/>
      <c r="B95" s="4"/>
      <c r="C95" s="1"/>
      <c r="D95" s="4"/>
      <c r="E95" s="1"/>
      <c r="F95" s="1"/>
      <c r="G95" s="1"/>
    </row>
    <row r="96" spans="1:7" x14ac:dyDescent="0.3">
      <c r="A96" s="4"/>
      <c r="B96" s="4"/>
      <c r="C96" s="1"/>
      <c r="D96" s="4"/>
      <c r="E96" s="1"/>
      <c r="F96" s="1"/>
      <c r="G96" s="1"/>
    </row>
    <row r="97" spans="1:7" x14ac:dyDescent="0.3">
      <c r="A97" s="4"/>
      <c r="B97" s="4"/>
      <c r="C97" s="1"/>
      <c r="D97" s="4"/>
      <c r="E97" s="1"/>
      <c r="F97" s="1"/>
      <c r="G97" s="1"/>
    </row>
    <row r="98" spans="1:7" x14ac:dyDescent="0.3">
      <c r="A98" s="4"/>
      <c r="B98" s="4"/>
      <c r="C98" s="1"/>
      <c r="D98" s="4"/>
      <c r="E98" s="1"/>
      <c r="F98" s="1"/>
      <c r="G98" s="1"/>
    </row>
    <row r="99" spans="1:7" x14ac:dyDescent="0.3">
      <c r="A99" s="4"/>
      <c r="B99" s="4"/>
      <c r="C99" s="1"/>
      <c r="D99" s="4"/>
      <c r="E99" s="1"/>
      <c r="F99" s="1"/>
      <c r="G99" s="1"/>
    </row>
    <row r="100" spans="1:7" x14ac:dyDescent="0.3">
      <c r="A100" s="4"/>
      <c r="B100" s="4"/>
      <c r="C100" s="1"/>
      <c r="D100" s="4"/>
      <c r="E100" s="1"/>
      <c r="F100" s="1"/>
      <c r="G100" s="1"/>
    </row>
    <row r="101" spans="1:7" x14ac:dyDescent="0.3">
      <c r="A101" s="4"/>
      <c r="B101" s="4"/>
      <c r="C101" s="1"/>
      <c r="D101" s="4"/>
      <c r="E101" s="1"/>
      <c r="F101" s="1"/>
      <c r="G101" s="1"/>
    </row>
    <row r="102" spans="1:7" x14ac:dyDescent="0.3">
      <c r="A102" s="4"/>
      <c r="B102" s="4"/>
      <c r="C102" s="1"/>
      <c r="D102" s="4"/>
      <c r="E102" s="1"/>
      <c r="F102" s="1"/>
      <c r="G102" s="1"/>
    </row>
    <row r="103" spans="1:7" x14ac:dyDescent="0.3">
      <c r="A103" s="4"/>
      <c r="B103" s="4"/>
      <c r="C103" s="1"/>
      <c r="D103" s="4"/>
      <c r="E103" s="1"/>
      <c r="F103" s="1"/>
      <c r="G103" s="1"/>
    </row>
    <row r="104" spans="1:7" x14ac:dyDescent="0.3">
      <c r="A104" s="4"/>
      <c r="B104" s="4"/>
      <c r="C104" s="1"/>
      <c r="D104" s="4"/>
      <c r="E104" s="1"/>
      <c r="F104" s="1"/>
      <c r="G104" s="1"/>
    </row>
    <row r="105" spans="1:7" x14ac:dyDescent="0.3">
      <c r="A105" s="4"/>
      <c r="B105" s="4"/>
      <c r="C105" s="1"/>
      <c r="D105" s="4"/>
      <c r="E105" s="1"/>
      <c r="F105" s="1"/>
      <c r="G105" s="1"/>
    </row>
    <row r="106" spans="1:7" x14ac:dyDescent="0.3">
      <c r="A106" s="4"/>
      <c r="B106" s="4"/>
      <c r="C106" s="1"/>
      <c r="D106" s="4"/>
      <c r="E106" s="1"/>
      <c r="F106" s="1"/>
      <c r="G106" s="1"/>
    </row>
    <row r="107" spans="1:7" x14ac:dyDescent="0.3">
      <c r="A107" s="4"/>
      <c r="B107" s="4"/>
      <c r="C107" s="1"/>
      <c r="D107" s="4"/>
      <c r="E107" s="1"/>
      <c r="F107" s="1"/>
      <c r="G107" s="1"/>
    </row>
    <row r="108" spans="1:7" x14ac:dyDescent="0.3">
      <c r="A108" s="4"/>
      <c r="B108" s="4"/>
      <c r="C108" s="1"/>
      <c r="D108" s="4"/>
      <c r="E108" s="1"/>
      <c r="F108" s="1"/>
      <c r="G108" s="1"/>
    </row>
    <row r="109" spans="1:7" x14ac:dyDescent="0.3">
      <c r="A109" s="4"/>
      <c r="B109" s="4"/>
      <c r="C109" s="1"/>
      <c r="D109" s="4"/>
      <c r="E109" s="1"/>
      <c r="F109" s="1"/>
      <c r="G109" s="1"/>
    </row>
    <row r="110" spans="1:7" x14ac:dyDescent="0.3">
      <c r="A110" s="4"/>
      <c r="B110" s="4"/>
      <c r="C110" s="1"/>
      <c r="D110" s="4"/>
      <c r="E110" s="1"/>
      <c r="F110" s="1"/>
      <c r="G110" s="1"/>
    </row>
    <row r="111" spans="1:7" x14ac:dyDescent="0.3">
      <c r="A111" s="4"/>
      <c r="B111" s="4"/>
      <c r="C111" s="1"/>
      <c r="D111" s="4"/>
      <c r="E111" s="1"/>
      <c r="F111" s="1"/>
      <c r="G111" s="1"/>
    </row>
    <row r="112" spans="1:7" x14ac:dyDescent="0.3">
      <c r="A112" s="4"/>
      <c r="B112" s="4"/>
      <c r="C112" s="1"/>
      <c r="D112" s="4"/>
      <c r="E112" s="1"/>
      <c r="F112" s="1"/>
      <c r="G112" s="1"/>
    </row>
    <row r="113" spans="1:7" x14ac:dyDescent="0.3">
      <c r="A113" s="4"/>
      <c r="B113" s="4"/>
      <c r="C113" s="1"/>
      <c r="D113" s="4"/>
      <c r="E113" s="1"/>
      <c r="F113" s="1"/>
      <c r="G113" s="1"/>
    </row>
    <row r="114" spans="1:7" x14ac:dyDescent="0.3">
      <c r="A114" s="4"/>
      <c r="B114" s="4"/>
      <c r="C114" s="1"/>
      <c r="D114" s="4"/>
      <c r="E114" s="1"/>
      <c r="F114" s="1"/>
      <c r="G114" s="1"/>
    </row>
    <row r="115" spans="1:7" x14ac:dyDescent="0.3">
      <c r="A115" s="4"/>
      <c r="B115" s="4"/>
      <c r="C115" s="1"/>
      <c r="D115" s="4"/>
      <c r="E115" s="1"/>
      <c r="F115" s="1"/>
      <c r="G115" s="1"/>
    </row>
    <row r="116" spans="1:7" x14ac:dyDescent="0.3">
      <c r="A116" s="4"/>
      <c r="B116" s="4"/>
      <c r="C116" s="1"/>
      <c r="D116" s="4"/>
      <c r="E116" s="1"/>
      <c r="F116" s="1"/>
      <c r="G116" s="1"/>
    </row>
    <row r="117" spans="1:7" x14ac:dyDescent="0.3">
      <c r="A117" s="4"/>
      <c r="B117" s="4"/>
      <c r="C117" s="1"/>
      <c r="D117" s="4"/>
      <c r="E117" s="1"/>
      <c r="F117" s="1"/>
      <c r="G117" s="1"/>
    </row>
    <row r="118" spans="1:7" x14ac:dyDescent="0.3">
      <c r="A118" s="4"/>
      <c r="B118" s="4"/>
      <c r="C118" s="1"/>
      <c r="D118" s="4"/>
      <c r="E118" s="1"/>
      <c r="F118" s="1"/>
      <c r="G118" s="1"/>
    </row>
    <row r="119" spans="1:7" x14ac:dyDescent="0.3">
      <c r="A119" s="4"/>
      <c r="B119" s="4"/>
      <c r="C119" s="1"/>
      <c r="D119" s="4"/>
      <c r="E119" s="1"/>
      <c r="F119" s="1"/>
      <c r="G119" s="1"/>
    </row>
    <row r="120" spans="1:7" x14ac:dyDescent="0.3">
      <c r="A120" s="4"/>
      <c r="B120" s="4"/>
      <c r="C120" s="1"/>
      <c r="D120" s="4"/>
      <c r="E120" s="1"/>
      <c r="F120" s="1"/>
      <c r="G120" s="1"/>
    </row>
    <row r="121" spans="1:7" x14ac:dyDescent="0.3">
      <c r="A121" s="4"/>
      <c r="B121" s="4"/>
      <c r="C121" s="1"/>
      <c r="D121" s="4"/>
      <c r="E121" s="1"/>
      <c r="F121" s="1"/>
      <c r="G121" s="1"/>
    </row>
    <row r="122" spans="1:7" x14ac:dyDescent="0.3">
      <c r="A122" s="4"/>
      <c r="B122" s="4"/>
      <c r="C122" s="1"/>
      <c r="D122" s="4"/>
      <c r="E122" s="1"/>
      <c r="F122" s="1"/>
      <c r="G122" s="1"/>
    </row>
    <row r="123" spans="1:7" x14ac:dyDescent="0.3">
      <c r="A123" s="4"/>
      <c r="B123" s="4"/>
      <c r="C123" s="1"/>
      <c r="D123" s="4"/>
      <c r="E123" s="1"/>
      <c r="F123" s="1"/>
      <c r="G123" s="1"/>
    </row>
    <row r="124" spans="1:7" x14ac:dyDescent="0.3">
      <c r="A124" s="4"/>
      <c r="B124" s="4"/>
      <c r="C124" s="1"/>
      <c r="D124" s="4"/>
      <c r="E124" s="1"/>
      <c r="F124" s="1"/>
      <c r="G124" s="1"/>
    </row>
    <row r="125" spans="1:7" x14ac:dyDescent="0.3">
      <c r="A125" s="4"/>
      <c r="B125" s="4"/>
      <c r="C125" s="1"/>
      <c r="D125" s="4"/>
      <c r="E125" s="1"/>
      <c r="F125" s="1"/>
      <c r="G125" s="1"/>
    </row>
    <row r="126" spans="1:7" x14ac:dyDescent="0.3">
      <c r="A126" s="4"/>
      <c r="B126" s="4"/>
      <c r="C126" s="1"/>
      <c r="D126" s="4"/>
      <c r="E126" s="1"/>
      <c r="F126" s="1"/>
      <c r="G126" s="1"/>
    </row>
    <row r="127" spans="1:7" x14ac:dyDescent="0.3">
      <c r="A127" s="4"/>
      <c r="B127" s="4"/>
      <c r="C127" s="1"/>
      <c r="D127" s="4"/>
      <c r="E127" s="1"/>
      <c r="F127" s="1"/>
      <c r="G127" s="1"/>
    </row>
    <row r="128" spans="1:7" x14ac:dyDescent="0.3">
      <c r="A128" s="4"/>
      <c r="B128" s="4"/>
      <c r="C128" s="1"/>
      <c r="D128" s="4"/>
      <c r="E128" s="1"/>
      <c r="F128" s="1"/>
      <c r="G128" s="1"/>
    </row>
    <row r="129" spans="1:7" x14ac:dyDescent="0.3">
      <c r="A129" s="4"/>
      <c r="B129" s="4"/>
      <c r="C129" s="1"/>
      <c r="D129" s="4"/>
      <c r="E129" s="1"/>
      <c r="F129" s="1"/>
      <c r="G129" s="1"/>
    </row>
    <row r="130" spans="1:7" x14ac:dyDescent="0.3">
      <c r="A130" s="4"/>
      <c r="B130" s="4"/>
      <c r="C130" s="1"/>
      <c r="D130" s="4"/>
      <c r="E130" s="1"/>
      <c r="F130" s="1"/>
      <c r="G130" s="1"/>
    </row>
    <row r="131" spans="1:7" x14ac:dyDescent="0.3">
      <c r="A131" s="4"/>
      <c r="B131" s="4"/>
      <c r="C131" s="1"/>
      <c r="D131" s="4"/>
      <c r="E131" s="1"/>
      <c r="F131" s="1"/>
      <c r="G131" s="1"/>
    </row>
    <row r="132" spans="1:7" x14ac:dyDescent="0.3">
      <c r="A132" s="4"/>
      <c r="B132" s="4"/>
      <c r="C132" s="1"/>
      <c r="D132" s="4"/>
      <c r="E132" s="1"/>
      <c r="F132" s="1"/>
      <c r="G132" s="1"/>
    </row>
    <row r="133" spans="1:7" x14ac:dyDescent="0.3">
      <c r="A133" s="4"/>
      <c r="B133" s="4"/>
      <c r="C133" s="1"/>
      <c r="D133" s="4"/>
      <c r="E133" s="1"/>
      <c r="F133" s="1"/>
      <c r="G133" s="1"/>
    </row>
    <row r="134" spans="1:7" x14ac:dyDescent="0.3">
      <c r="A134" s="4"/>
      <c r="B134" s="4"/>
      <c r="C134" s="1"/>
      <c r="D134" s="4"/>
      <c r="E134" s="1"/>
      <c r="F134" s="1"/>
      <c r="G134" s="1"/>
    </row>
    <row r="135" spans="1:7" x14ac:dyDescent="0.3">
      <c r="A135" s="4"/>
      <c r="B135" s="4"/>
      <c r="C135" s="1"/>
      <c r="D135" s="4"/>
      <c r="E135" s="1"/>
      <c r="F135" s="1"/>
      <c r="G135" s="1"/>
    </row>
    <row r="136" spans="1:7" x14ac:dyDescent="0.3">
      <c r="A136" s="4"/>
      <c r="B136" s="4"/>
      <c r="C136" s="1"/>
      <c r="D136" s="4"/>
      <c r="E136" s="1"/>
      <c r="F136" s="1"/>
      <c r="G136" s="1"/>
    </row>
    <row r="137" spans="1:7" x14ac:dyDescent="0.3">
      <c r="A137" s="4"/>
      <c r="B137" s="4"/>
      <c r="C137" s="1"/>
      <c r="D137" s="4"/>
      <c r="E137" s="1"/>
      <c r="F137" s="1"/>
      <c r="G137" s="1"/>
    </row>
    <row r="138" spans="1:7" x14ac:dyDescent="0.3">
      <c r="A138" s="4"/>
      <c r="B138" s="4"/>
      <c r="C138" s="1"/>
      <c r="D138" s="4"/>
      <c r="E138" s="1"/>
      <c r="F138" s="1"/>
      <c r="G138" s="1"/>
    </row>
    <row r="139" spans="1:7" x14ac:dyDescent="0.3">
      <c r="A139" s="4"/>
      <c r="B139" s="4"/>
      <c r="C139" s="1"/>
      <c r="D139" s="4"/>
      <c r="E139" s="1"/>
      <c r="F139" s="1"/>
      <c r="G139" s="1"/>
    </row>
    <row r="140" spans="1:7" x14ac:dyDescent="0.3">
      <c r="A140" s="4"/>
      <c r="B140" s="4"/>
      <c r="C140" s="1"/>
      <c r="D140" s="4"/>
      <c r="E140" s="1"/>
      <c r="F140" s="1"/>
      <c r="G140" s="1"/>
    </row>
    <row r="141" spans="1:7" x14ac:dyDescent="0.3">
      <c r="A141" s="4"/>
      <c r="B141" s="4"/>
      <c r="C141" s="1"/>
      <c r="D141" s="4"/>
      <c r="E141" s="1"/>
      <c r="F141" s="1"/>
      <c r="G141" s="1"/>
    </row>
    <row r="142" spans="1:7" x14ac:dyDescent="0.3">
      <c r="A142" s="4"/>
      <c r="B142" s="4"/>
      <c r="C142" s="1"/>
      <c r="D142" s="4"/>
      <c r="E142" s="1"/>
      <c r="F142" s="1"/>
      <c r="G142" s="1"/>
    </row>
    <row r="143" spans="1:7" x14ac:dyDescent="0.3">
      <c r="A143" s="4"/>
      <c r="B143" s="4"/>
      <c r="C143" s="1"/>
      <c r="D143" s="4"/>
      <c r="E143" s="1"/>
      <c r="F143" s="1"/>
      <c r="G143" s="1"/>
    </row>
    <row r="144" spans="1:7" x14ac:dyDescent="0.3">
      <c r="A144" s="4"/>
      <c r="B144" s="4"/>
      <c r="C144" s="1"/>
      <c r="D144" s="4"/>
      <c r="E144" s="1"/>
      <c r="F144" s="1"/>
      <c r="G144" s="1"/>
    </row>
    <row r="145" spans="1:7" x14ac:dyDescent="0.3">
      <c r="A145" s="4"/>
      <c r="B145" s="4"/>
      <c r="C145" s="1"/>
      <c r="D145" s="4"/>
      <c r="E145" s="1"/>
      <c r="F145" s="1"/>
      <c r="G145" s="1"/>
    </row>
    <row r="146" spans="1:7" x14ac:dyDescent="0.3">
      <c r="A146" s="4"/>
      <c r="B146" s="4"/>
      <c r="C146" s="1"/>
      <c r="D146" s="4"/>
      <c r="E146" s="1"/>
      <c r="F146" s="1"/>
      <c r="G146" s="1"/>
    </row>
    <row r="147" spans="1:7" x14ac:dyDescent="0.3">
      <c r="A147" s="4"/>
      <c r="B147" s="4"/>
      <c r="C147" s="1"/>
      <c r="D147" s="4"/>
      <c r="E147" s="1"/>
      <c r="F147" s="1"/>
      <c r="G147" s="1"/>
    </row>
    <row r="148" spans="1:7" x14ac:dyDescent="0.3">
      <c r="A148" s="4"/>
      <c r="B148" s="4"/>
      <c r="C148" s="1"/>
      <c r="D148" s="4"/>
      <c r="E148" s="1"/>
      <c r="F148" s="1"/>
      <c r="G148" s="1"/>
    </row>
    <row r="149" spans="1:7" x14ac:dyDescent="0.3">
      <c r="A149" s="4"/>
      <c r="B149" s="4"/>
      <c r="C149" s="1"/>
      <c r="D149" s="4"/>
      <c r="E149" s="1"/>
      <c r="F149" s="1"/>
      <c r="G149" s="1"/>
    </row>
    <row r="150" spans="1:7" x14ac:dyDescent="0.3">
      <c r="A150" s="4"/>
      <c r="B150" s="4"/>
      <c r="C150" s="1"/>
      <c r="D150" s="4"/>
      <c r="E150" s="1"/>
      <c r="F150" s="1"/>
      <c r="G150" s="1"/>
    </row>
    <row r="151" spans="1:7" x14ac:dyDescent="0.3">
      <c r="A151" s="4"/>
      <c r="B151" s="4"/>
      <c r="C151" s="1"/>
      <c r="D151" s="4"/>
      <c r="E151" s="1"/>
      <c r="F151" s="1"/>
      <c r="G151" s="1"/>
    </row>
    <row r="152" spans="1:7" x14ac:dyDescent="0.3">
      <c r="A152" s="4"/>
      <c r="B152" s="4"/>
      <c r="C152" s="1"/>
      <c r="D152" s="4"/>
      <c r="E152" s="1"/>
      <c r="F152" s="1"/>
      <c r="G152" s="1"/>
    </row>
    <row r="153" spans="1:7" x14ac:dyDescent="0.3">
      <c r="A153" s="4"/>
      <c r="B153" s="4"/>
      <c r="C153" s="1"/>
      <c r="D153" s="4"/>
      <c r="E153" s="1"/>
      <c r="F153" s="1"/>
      <c r="G153" s="1"/>
    </row>
    <row r="154" spans="1:7" x14ac:dyDescent="0.3">
      <c r="A154" s="4"/>
      <c r="B154" s="4"/>
      <c r="C154" s="1"/>
      <c r="D154" s="4"/>
      <c r="E154" s="1"/>
      <c r="F154" s="1"/>
      <c r="G154" s="1"/>
    </row>
    <row r="155" spans="1:7" x14ac:dyDescent="0.3">
      <c r="A155" s="4"/>
      <c r="B155" s="4"/>
      <c r="C155" s="1"/>
      <c r="D155" s="4"/>
      <c r="E155" s="1"/>
      <c r="F155" s="1"/>
      <c r="G155" s="1"/>
    </row>
    <row r="156" spans="1:7" x14ac:dyDescent="0.3">
      <c r="A156" s="4"/>
      <c r="B156" s="4"/>
      <c r="C156" s="1"/>
      <c r="D156" s="4"/>
      <c r="E156" s="1"/>
      <c r="F156" s="1"/>
      <c r="G156" s="1"/>
    </row>
    <row r="157" spans="1:7" x14ac:dyDescent="0.3">
      <c r="A157" s="4"/>
      <c r="B157" s="4"/>
      <c r="C157" s="1"/>
      <c r="D157" s="4"/>
      <c r="E157" s="1"/>
      <c r="F157" s="1"/>
      <c r="G157" s="1"/>
    </row>
    <row r="158" spans="1:7" x14ac:dyDescent="0.3">
      <c r="A158" s="4"/>
      <c r="B158" s="4"/>
      <c r="C158" s="1"/>
      <c r="D158" s="4"/>
      <c r="E158" s="1"/>
      <c r="F158" s="1"/>
      <c r="G158" s="1"/>
    </row>
    <row r="159" spans="1:7" x14ac:dyDescent="0.3">
      <c r="A159" s="4"/>
      <c r="B159" s="4"/>
      <c r="C159" s="1"/>
      <c r="D159" s="4"/>
      <c r="E159" s="1"/>
      <c r="F159" s="1"/>
      <c r="G159" s="1"/>
    </row>
    <row r="160" spans="1:7" x14ac:dyDescent="0.3">
      <c r="A160" s="4"/>
      <c r="B160" s="4"/>
      <c r="C160" s="1"/>
      <c r="D160" s="4"/>
      <c r="E160" s="1"/>
      <c r="F160" s="1"/>
      <c r="G160" s="1"/>
    </row>
    <row r="161" spans="1:7" x14ac:dyDescent="0.3">
      <c r="A161" s="4"/>
      <c r="B161" s="4"/>
      <c r="C161" s="1"/>
      <c r="D161" s="4"/>
      <c r="E161" s="1"/>
      <c r="F161" s="1"/>
      <c r="G161" s="1"/>
    </row>
    <row r="162" spans="1:7" x14ac:dyDescent="0.3">
      <c r="A162" s="4"/>
      <c r="B162" s="4"/>
      <c r="C162" s="1"/>
      <c r="D162" s="4"/>
      <c r="E162" s="1"/>
      <c r="F162" s="1"/>
      <c r="G162" s="1"/>
    </row>
    <row r="163" spans="1:7" x14ac:dyDescent="0.3">
      <c r="A163" s="4"/>
      <c r="B163" s="4"/>
      <c r="C163" s="1"/>
      <c r="D163" s="4"/>
      <c r="E163" s="1"/>
      <c r="F163" s="1"/>
      <c r="G163" s="1"/>
    </row>
    <row r="164" spans="1:7" x14ac:dyDescent="0.3">
      <c r="A164" s="4"/>
      <c r="B164" s="4"/>
      <c r="C164" s="1"/>
      <c r="D164" s="4"/>
      <c r="E164" s="1"/>
      <c r="F164" s="1"/>
      <c r="G164" s="1"/>
    </row>
    <row r="165" spans="1:7" x14ac:dyDescent="0.3">
      <c r="A165" s="4"/>
      <c r="B165" s="4"/>
      <c r="C165" s="1"/>
      <c r="D165" s="4"/>
      <c r="E165" s="1"/>
      <c r="F165" s="1"/>
      <c r="G165" s="1"/>
    </row>
    <row r="166" spans="1:7" x14ac:dyDescent="0.3">
      <c r="A166" s="4"/>
      <c r="B166" s="4"/>
      <c r="C166" s="1"/>
      <c r="D166" s="4"/>
      <c r="E166" s="1"/>
      <c r="F166" s="1"/>
      <c r="G166" s="1"/>
    </row>
    <row r="167" spans="1:7" x14ac:dyDescent="0.3">
      <c r="A167" s="4"/>
      <c r="B167" s="4"/>
      <c r="C167" s="1"/>
      <c r="D167" s="4"/>
      <c r="E167" s="1"/>
      <c r="F167" s="1"/>
      <c r="G167" s="1"/>
    </row>
    <row r="168" spans="1:7" x14ac:dyDescent="0.3">
      <c r="A168" s="4"/>
      <c r="B168" s="4"/>
      <c r="C168" s="1"/>
      <c r="D168" s="4"/>
      <c r="E168" s="1"/>
      <c r="F168" s="1"/>
      <c r="G168" s="1"/>
    </row>
    <row r="169" spans="1:7" x14ac:dyDescent="0.3">
      <c r="A169" s="4"/>
      <c r="B169" s="4"/>
      <c r="C169" s="1"/>
      <c r="D169" s="4"/>
      <c r="E169" s="1"/>
      <c r="F169" s="1"/>
      <c r="G169" s="1"/>
    </row>
    <row r="170" spans="1:7" x14ac:dyDescent="0.3">
      <c r="A170" s="4"/>
      <c r="B170" s="4"/>
      <c r="C170" s="1"/>
      <c r="D170" s="4"/>
      <c r="E170" s="1"/>
      <c r="F170" s="1"/>
      <c r="G170" s="1"/>
    </row>
    <row r="171" spans="1:7" x14ac:dyDescent="0.3">
      <c r="A171" s="4"/>
      <c r="B171" s="4"/>
      <c r="C171" s="1"/>
      <c r="D171" s="4"/>
      <c r="E171" s="1"/>
      <c r="F171" s="1"/>
      <c r="G171" s="1"/>
    </row>
    <row r="172" spans="1:7" x14ac:dyDescent="0.3">
      <c r="A172" s="4"/>
      <c r="B172" s="4"/>
      <c r="C172" s="1"/>
      <c r="D172" s="4"/>
      <c r="E172" s="1"/>
      <c r="F172" s="1"/>
      <c r="G172" s="1"/>
    </row>
    <row r="173" spans="1:7" x14ac:dyDescent="0.3">
      <c r="A173" s="4"/>
      <c r="B173" s="4"/>
      <c r="C173" s="1"/>
      <c r="D173" s="4"/>
      <c r="E173" s="1"/>
      <c r="F173" s="1"/>
      <c r="G173" s="1"/>
    </row>
    <row r="174" spans="1:7" x14ac:dyDescent="0.3">
      <c r="A174" s="4"/>
      <c r="B174" s="4"/>
      <c r="C174" s="1"/>
      <c r="D174" s="4"/>
      <c r="E174" s="1"/>
      <c r="F174" s="1"/>
      <c r="G174" s="1"/>
    </row>
    <row r="175" spans="1:7" x14ac:dyDescent="0.3">
      <c r="A175" s="4"/>
      <c r="B175" s="4"/>
      <c r="C175" s="1"/>
      <c r="D175" s="4"/>
      <c r="E175" s="1"/>
      <c r="F175" s="1"/>
      <c r="G175" s="1"/>
    </row>
    <row r="176" spans="1:7" x14ac:dyDescent="0.3">
      <c r="A176" s="4"/>
      <c r="B176" s="4"/>
      <c r="C176" s="1"/>
      <c r="D176" s="4"/>
      <c r="E176" s="1"/>
      <c r="F176" s="1"/>
      <c r="G176" s="1"/>
    </row>
    <row r="177" spans="1:7" x14ac:dyDescent="0.3">
      <c r="A177" s="4"/>
      <c r="B177" s="4"/>
      <c r="C177" s="1"/>
      <c r="D177" s="4"/>
      <c r="E177" s="1"/>
      <c r="F177" s="1"/>
      <c r="G177" s="1"/>
    </row>
    <row r="178" spans="1:7" x14ac:dyDescent="0.3">
      <c r="A178" s="4"/>
      <c r="B178" s="4"/>
      <c r="C178" s="1"/>
      <c r="D178" s="4"/>
      <c r="E178" s="1"/>
      <c r="F178" s="1"/>
      <c r="G178" s="1"/>
    </row>
    <row r="179" spans="1:7" x14ac:dyDescent="0.3">
      <c r="A179" s="4"/>
      <c r="B179" s="4"/>
      <c r="C179" s="1"/>
      <c r="D179" s="4"/>
      <c r="E179" s="1"/>
      <c r="F179" s="1"/>
      <c r="G179" s="1"/>
    </row>
    <row r="180" spans="1:7" x14ac:dyDescent="0.3">
      <c r="A180" s="4"/>
      <c r="B180" s="4"/>
      <c r="C180" s="1"/>
      <c r="D180" s="4"/>
      <c r="E180" s="1"/>
      <c r="F180" s="1"/>
      <c r="G180" s="1"/>
    </row>
    <row r="181" spans="1:7" x14ac:dyDescent="0.3">
      <c r="A181" s="4"/>
      <c r="B181" s="4"/>
      <c r="C181" s="1"/>
      <c r="D181" s="4"/>
      <c r="E181" s="1"/>
      <c r="F181" s="1"/>
      <c r="G181" s="1"/>
    </row>
    <row r="182" spans="1:7" x14ac:dyDescent="0.3">
      <c r="A182" s="4"/>
      <c r="B182" s="4"/>
      <c r="C182" s="1"/>
      <c r="D182" s="4"/>
      <c r="E182" s="1"/>
      <c r="F182" s="1"/>
      <c r="G182" s="1"/>
    </row>
    <row r="183" spans="1:7" x14ac:dyDescent="0.3">
      <c r="A183" s="4"/>
      <c r="B183" s="4"/>
      <c r="C183" s="1"/>
      <c r="D183" s="4"/>
      <c r="E183" s="1"/>
      <c r="F183" s="1"/>
      <c r="G183" s="1"/>
    </row>
    <row r="184" spans="1:7" x14ac:dyDescent="0.3">
      <c r="A184" s="4"/>
      <c r="B184" s="4"/>
      <c r="C184" s="1"/>
      <c r="D184" s="4"/>
      <c r="E184" s="1"/>
      <c r="F184" s="1"/>
      <c r="G184" s="1"/>
    </row>
    <row r="185" spans="1:7" x14ac:dyDescent="0.3">
      <c r="A185" s="4"/>
      <c r="B185" s="4"/>
      <c r="C185" s="1"/>
      <c r="D185" s="4"/>
      <c r="E185" s="1"/>
      <c r="F185" s="1"/>
      <c r="G185" s="1"/>
    </row>
    <row r="186" spans="1:7" x14ac:dyDescent="0.3">
      <c r="A186" s="4"/>
      <c r="B186" s="4"/>
      <c r="C186" s="1"/>
      <c r="D186" s="4"/>
      <c r="E186" s="1"/>
      <c r="F186" s="1"/>
      <c r="G186" s="1"/>
    </row>
    <row r="187" spans="1:7" x14ac:dyDescent="0.3">
      <c r="A187" s="4"/>
      <c r="B187" s="4"/>
      <c r="C187" s="1"/>
      <c r="D187" s="4"/>
      <c r="E187" s="1"/>
      <c r="F187" s="1"/>
      <c r="G187" s="1"/>
    </row>
    <row r="188" spans="1:7" x14ac:dyDescent="0.3">
      <c r="A188" s="4"/>
      <c r="B188" s="4"/>
      <c r="C188" s="1"/>
      <c r="D188" s="4"/>
      <c r="E188" s="1"/>
      <c r="F188" s="1"/>
      <c r="G188" s="1"/>
    </row>
    <row r="189" spans="1:7" x14ac:dyDescent="0.3">
      <c r="A189" s="4"/>
      <c r="B189" s="4"/>
      <c r="C189" s="1"/>
      <c r="D189" s="4"/>
      <c r="E189" s="1"/>
      <c r="F189" s="1"/>
      <c r="G189" s="1"/>
    </row>
    <row r="190" spans="1:7" x14ac:dyDescent="0.3">
      <c r="A190" s="4"/>
      <c r="B190" s="4"/>
      <c r="C190" s="1"/>
      <c r="D190" s="4"/>
      <c r="E190" s="1"/>
      <c r="F190" s="1"/>
      <c r="G190" s="1"/>
    </row>
    <row r="191" spans="1:7" x14ac:dyDescent="0.3">
      <c r="A191" s="4"/>
      <c r="B191" s="4"/>
      <c r="C191" s="1"/>
      <c r="D191" s="4"/>
      <c r="E191" s="1"/>
      <c r="F191" s="1"/>
      <c r="G191" s="1"/>
    </row>
    <row r="192" spans="1:7" x14ac:dyDescent="0.3">
      <c r="A192" s="4"/>
      <c r="B192" s="4"/>
      <c r="C192" s="1"/>
      <c r="D192" s="4"/>
      <c r="E192" s="1"/>
      <c r="F192" s="1"/>
      <c r="G192" s="1"/>
    </row>
    <row r="193" spans="1:7" x14ac:dyDescent="0.3">
      <c r="A193" s="4"/>
      <c r="B193" s="4"/>
      <c r="C193" s="1"/>
      <c r="D193" s="4"/>
      <c r="E193" s="1"/>
      <c r="F193" s="1"/>
      <c r="G193" s="1"/>
    </row>
    <row r="194" spans="1:7" x14ac:dyDescent="0.3">
      <c r="A194" s="4"/>
      <c r="B194" s="4"/>
      <c r="C194" s="1"/>
      <c r="D194" s="4"/>
      <c r="E194" s="1"/>
      <c r="F194" s="1"/>
      <c r="G194" s="1"/>
    </row>
    <row r="195" spans="1:7" x14ac:dyDescent="0.3">
      <c r="A195" s="4"/>
      <c r="B195" s="4"/>
      <c r="C195" s="1"/>
      <c r="D195" s="4"/>
      <c r="E195" s="1"/>
      <c r="F195" s="1"/>
      <c r="G195" s="1"/>
    </row>
    <row r="196" spans="1:7" x14ac:dyDescent="0.3">
      <c r="A196" s="4"/>
      <c r="B196" s="4"/>
      <c r="C196" s="1"/>
      <c r="D196" s="4"/>
      <c r="E196" s="1"/>
      <c r="F196" s="1"/>
      <c r="G196" s="1"/>
    </row>
    <row r="197" spans="1:7" x14ac:dyDescent="0.3">
      <c r="A197" s="4"/>
      <c r="B197" s="4"/>
      <c r="C197" s="1"/>
      <c r="D197" s="4"/>
      <c r="E197" s="1"/>
      <c r="F197" s="1"/>
      <c r="G197" s="1"/>
    </row>
    <row r="198" spans="1:7" x14ac:dyDescent="0.3">
      <c r="A198" s="4"/>
      <c r="B198" s="4"/>
      <c r="C198" s="1"/>
      <c r="D198" s="4"/>
      <c r="E198" s="1"/>
      <c r="F198" s="1"/>
      <c r="G198" s="1"/>
    </row>
    <row r="199" spans="1:7" x14ac:dyDescent="0.3">
      <c r="A199" s="4"/>
      <c r="B199" s="4"/>
      <c r="C199" s="1"/>
      <c r="D199" s="4"/>
      <c r="E199" s="1"/>
      <c r="F199" s="1"/>
      <c r="G199" s="1"/>
    </row>
    <row r="200" spans="1:7" x14ac:dyDescent="0.3">
      <c r="A200" s="4"/>
      <c r="B200" s="4"/>
      <c r="C200" s="1"/>
      <c r="D200" s="4"/>
      <c r="E200" s="1"/>
      <c r="F200" s="1"/>
      <c r="G200" s="1"/>
    </row>
    <row r="201" spans="1:7" x14ac:dyDescent="0.3">
      <c r="A201" s="4"/>
      <c r="B201" s="4"/>
      <c r="C201" s="1"/>
      <c r="D201" s="4"/>
      <c r="E201" s="1"/>
      <c r="F201" s="1"/>
      <c r="G201" s="1"/>
    </row>
    <row r="202" spans="1:7" x14ac:dyDescent="0.3">
      <c r="A202" s="4"/>
      <c r="B202" s="4"/>
      <c r="C202" s="1"/>
      <c r="D202" s="4"/>
      <c r="E202" s="1"/>
      <c r="F202" s="1"/>
      <c r="G202" s="1"/>
    </row>
    <row r="203" spans="1:7" x14ac:dyDescent="0.3">
      <c r="A203" s="4"/>
      <c r="B203" s="4"/>
      <c r="C203" s="1"/>
      <c r="D203" s="4"/>
      <c r="E203" s="1"/>
      <c r="F203" s="1"/>
      <c r="G203" s="1"/>
    </row>
    <row r="204" spans="1:7" x14ac:dyDescent="0.3">
      <c r="A204" s="4"/>
      <c r="B204" s="4"/>
      <c r="C204" s="1"/>
      <c r="D204" s="4"/>
      <c r="E204" s="1"/>
      <c r="F204" s="1"/>
      <c r="G204" s="1"/>
    </row>
    <row r="205" spans="1:7" x14ac:dyDescent="0.3">
      <c r="A205" s="4"/>
      <c r="B205" s="4"/>
      <c r="C205" s="1"/>
      <c r="D205" s="4"/>
      <c r="E205" s="1"/>
      <c r="F205" s="1"/>
      <c r="G205" s="1"/>
    </row>
    <row r="206" spans="1:7" x14ac:dyDescent="0.3">
      <c r="A206" s="4"/>
      <c r="B206" s="4"/>
      <c r="C206" s="1"/>
      <c r="D206" s="4"/>
      <c r="E206" s="1"/>
      <c r="F206" s="1"/>
      <c r="G206" s="1"/>
    </row>
    <row r="207" spans="1:7" x14ac:dyDescent="0.3">
      <c r="A207" s="4"/>
      <c r="B207" s="4"/>
      <c r="C207" s="1"/>
      <c r="D207" s="4"/>
      <c r="E207" s="1"/>
      <c r="F207" s="1"/>
      <c r="G207" s="1"/>
    </row>
    <row r="208" spans="1:7" x14ac:dyDescent="0.3">
      <c r="A208" s="4"/>
      <c r="B208" s="4"/>
      <c r="C208" s="1"/>
      <c r="D208" s="4"/>
      <c r="E208" s="1"/>
      <c r="F208" s="1"/>
      <c r="G208" s="1"/>
    </row>
    <row r="209" spans="1:7" x14ac:dyDescent="0.3">
      <c r="A209" s="4"/>
      <c r="B209" s="4"/>
      <c r="C209" s="1"/>
      <c r="D209" s="4"/>
      <c r="E209" s="1"/>
      <c r="F209" s="1"/>
      <c r="G209" s="1"/>
    </row>
    <row r="210" spans="1:7" x14ac:dyDescent="0.3">
      <c r="A210" s="4"/>
      <c r="B210" s="4"/>
      <c r="C210" s="1"/>
      <c r="D210" s="4"/>
      <c r="E210" s="1"/>
      <c r="F210" s="1"/>
      <c r="G210" s="1"/>
    </row>
    <row r="211" spans="1:7" x14ac:dyDescent="0.3">
      <c r="A211" s="4"/>
      <c r="B211" s="4"/>
      <c r="C211" s="1"/>
      <c r="D211" s="4"/>
      <c r="E211" s="1"/>
      <c r="F211" s="1"/>
      <c r="G211" s="1"/>
    </row>
    <row r="212" spans="1:7" x14ac:dyDescent="0.3">
      <c r="A212" s="4"/>
      <c r="B212" s="4"/>
      <c r="C212" s="1"/>
      <c r="D212" s="4"/>
      <c r="E212" s="1"/>
      <c r="F212" s="1"/>
      <c r="G212" s="1"/>
    </row>
    <row r="213" spans="1:7" x14ac:dyDescent="0.3">
      <c r="A213" s="4"/>
      <c r="B213" s="4"/>
      <c r="C213" s="1"/>
      <c r="D213" s="4"/>
      <c r="E213" s="1"/>
      <c r="F213" s="1"/>
      <c r="G213" s="1"/>
    </row>
    <row r="214" spans="1:7" x14ac:dyDescent="0.3">
      <c r="A214" s="4"/>
      <c r="B214" s="4"/>
      <c r="C214" s="1"/>
      <c r="D214" s="4"/>
      <c r="E214" s="1"/>
      <c r="F214" s="1"/>
      <c r="G214" s="1"/>
    </row>
    <row r="215" spans="1:7" x14ac:dyDescent="0.3">
      <c r="A215" s="4"/>
      <c r="B215" s="4"/>
      <c r="C215" s="1"/>
      <c r="D215" s="4"/>
      <c r="E215" s="1"/>
      <c r="F215" s="1"/>
      <c r="G215" s="1"/>
    </row>
    <row r="216" spans="1:7" x14ac:dyDescent="0.3">
      <c r="A216" s="4"/>
      <c r="B216" s="4"/>
      <c r="C216" s="1"/>
      <c r="D216" s="4"/>
      <c r="E216" s="1"/>
      <c r="F216" s="1"/>
      <c r="G216" s="1"/>
    </row>
    <row r="217" spans="1:7" x14ac:dyDescent="0.3">
      <c r="A217" s="4"/>
      <c r="B217" s="4"/>
      <c r="C217" s="1"/>
      <c r="D217" s="4"/>
      <c r="E217" s="1"/>
      <c r="F217" s="1"/>
      <c r="G217" s="1"/>
    </row>
    <row r="218" spans="1:7" x14ac:dyDescent="0.3">
      <c r="A218" s="4"/>
      <c r="B218" s="4"/>
      <c r="C218" s="1"/>
      <c r="D218" s="4"/>
      <c r="E218" s="1"/>
      <c r="F218" s="1"/>
      <c r="G218" s="1"/>
    </row>
    <row r="219" spans="1:7" x14ac:dyDescent="0.3">
      <c r="A219" s="4"/>
      <c r="B219" s="4"/>
      <c r="C219" s="1"/>
      <c r="D219" s="4"/>
      <c r="E219" s="1"/>
      <c r="F219" s="1"/>
      <c r="G219" s="1"/>
    </row>
    <row r="220" spans="1:7" x14ac:dyDescent="0.3">
      <c r="A220" s="4"/>
      <c r="B220" s="4"/>
      <c r="C220" s="1"/>
      <c r="D220" s="4"/>
      <c r="E220" s="1"/>
      <c r="F220" s="1"/>
      <c r="G220" s="1"/>
    </row>
    <row r="221" spans="1:7" x14ac:dyDescent="0.3">
      <c r="A221" s="4"/>
      <c r="B221" s="4"/>
      <c r="C221" s="1"/>
      <c r="D221" s="4"/>
      <c r="E221" s="1"/>
      <c r="F221" s="1"/>
      <c r="G221" s="1"/>
    </row>
    <row r="222" spans="1:7" x14ac:dyDescent="0.3">
      <c r="A222" s="4"/>
      <c r="B222" s="4"/>
      <c r="C222" s="1"/>
      <c r="D222" s="4"/>
      <c r="E222" s="1"/>
      <c r="F222" s="1"/>
      <c r="G222" s="1"/>
    </row>
    <row r="223" spans="1:7" x14ac:dyDescent="0.3">
      <c r="A223" s="4"/>
      <c r="B223" s="4"/>
      <c r="C223" s="1"/>
      <c r="D223" s="4"/>
      <c r="E223" s="1"/>
      <c r="F223" s="1"/>
      <c r="G223" s="1"/>
    </row>
    <row r="224" spans="1:7" x14ac:dyDescent="0.3">
      <c r="A224" s="4"/>
      <c r="B224" s="4"/>
      <c r="C224" s="1"/>
      <c r="D224" s="4"/>
      <c r="E224" s="1"/>
      <c r="F224" s="1"/>
      <c r="G224" s="1"/>
    </row>
    <row r="225" spans="1:7" x14ac:dyDescent="0.3">
      <c r="A225" s="4"/>
      <c r="B225" s="4"/>
      <c r="C225" s="1"/>
      <c r="D225" s="4"/>
      <c r="E225" s="1"/>
      <c r="F225" s="1"/>
      <c r="G225" s="1"/>
    </row>
    <row r="226" spans="1:7" x14ac:dyDescent="0.3">
      <c r="A226" s="4"/>
      <c r="B226" s="4"/>
      <c r="C226" s="1"/>
      <c r="D226" s="4"/>
      <c r="E226" s="1"/>
      <c r="F226" s="1"/>
      <c r="G226" s="1"/>
    </row>
    <row r="227" spans="1:7" x14ac:dyDescent="0.3">
      <c r="A227" s="4"/>
      <c r="B227" s="4"/>
      <c r="C227" s="1"/>
      <c r="D227" s="4"/>
      <c r="E227" s="1"/>
      <c r="F227" s="1"/>
      <c r="G227" s="1"/>
    </row>
    <row r="228" spans="1:7" x14ac:dyDescent="0.3">
      <c r="A228" s="4"/>
      <c r="B228" s="4"/>
      <c r="C228" s="1"/>
      <c r="D228" s="4"/>
      <c r="E228" s="1"/>
      <c r="F228" s="1"/>
      <c r="G228" s="1"/>
    </row>
    <row r="229" spans="1:7" x14ac:dyDescent="0.3">
      <c r="A229" s="4"/>
      <c r="B229" s="4"/>
      <c r="C229" s="1"/>
      <c r="D229" s="4"/>
      <c r="E229" s="1"/>
      <c r="F229" s="1"/>
      <c r="G229" s="1"/>
    </row>
    <row r="230" spans="1:7" x14ac:dyDescent="0.3">
      <c r="A230" s="4"/>
      <c r="B230" s="4"/>
      <c r="C230" s="1"/>
      <c r="D230" s="4"/>
      <c r="E230" s="1"/>
      <c r="F230" s="1"/>
      <c r="G230" s="1"/>
    </row>
    <row r="231" spans="1:7" x14ac:dyDescent="0.3">
      <c r="A231" s="4"/>
      <c r="B231" s="4"/>
      <c r="C231" s="1"/>
      <c r="D231" s="4"/>
      <c r="E231" s="1"/>
      <c r="F231" s="1"/>
      <c r="G231" s="1"/>
    </row>
    <row r="232" spans="1:7" x14ac:dyDescent="0.3">
      <c r="A232" s="4"/>
      <c r="B232" s="4"/>
      <c r="C232" s="1"/>
      <c r="D232" s="4"/>
      <c r="E232" s="1"/>
      <c r="F232" s="1"/>
      <c r="G232" s="1"/>
    </row>
    <row r="233" spans="1:7" x14ac:dyDescent="0.3">
      <c r="A233" s="4"/>
      <c r="B233" s="4"/>
      <c r="C233" s="1"/>
      <c r="D233" s="4"/>
      <c r="E233" s="1"/>
      <c r="F233" s="1"/>
      <c r="G233" s="1"/>
    </row>
    <row r="234" spans="1:7" x14ac:dyDescent="0.3">
      <c r="A234" s="4"/>
      <c r="B234" s="4"/>
      <c r="C234" s="1"/>
      <c r="D234" s="4"/>
      <c r="E234" s="1"/>
      <c r="F234" s="1"/>
      <c r="G234" s="1"/>
    </row>
    <row r="235" spans="1:7" x14ac:dyDescent="0.3">
      <c r="A235" s="4"/>
      <c r="B235" s="4"/>
      <c r="C235" s="1"/>
      <c r="D235" s="4"/>
      <c r="E235" s="1"/>
      <c r="F235" s="1"/>
      <c r="G235" s="1"/>
    </row>
    <row r="236" spans="1:7" x14ac:dyDescent="0.3">
      <c r="A236" s="4"/>
      <c r="B236" s="4"/>
      <c r="C236" s="1"/>
      <c r="D236" s="4"/>
      <c r="E236" s="1"/>
      <c r="F236" s="1"/>
      <c r="G236" s="1"/>
    </row>
    <row r="237" spans="1:7" x14ac:dyDescent="0.3">
      <c r="A237" s="4"/>
      <c r="B237" s="4"/>
      <c r="C237" s="1"/>
      <c r="D237" s="4"/>
      <c r="E237" s="1"/>
      <c r="F237" s="1"/>
      <c r="G237" s="1"/>
    </row>
    <row r="238" spans="1:7" x14ac:dyDescent="0.3">
      <c r="A238" s="4"/>
      <c r="B238" s="4"/>
      <c r="C238" s="1"/>
      <c r="D238" s="4"/>
      <c r="E238" s="1"/>
      <c r="F238" s="1"/>
      <c r="G238" s="1"/>
    </row>
    <row r="239" spans="1:7" x14ac:dyDescent="0.3">
      <c r="A239" s="4"/>
      <c r="B239" s="4"/>
      <c r="C239" s="1"/>
      <c r="D239" s="4"/>
      <c r="E239" s="1"/>
      <c r="F239" s="1"/>
      <c r="G239" s="1"/>
    </row>
    <row r="240" spans="1:7" x14ac:dyDescent="0.3">
      <c r="A240" s="4"/>
      <c r="B240" s="4"/>
      <c r="C240" s="1"/>
      <c r="D240" s="4"/>
      <c r="E240" s="1"/>
      <c r="F240" s="1"/>
      <c r="G240" s="1"/>
    </row>
    <row r="241" spans="1:7" x14ac:dyDescent="0.3">
      <c r="A241" s="4"/>
      <c r="B241" s="4"/>
      <c r="C241" s="1"/>
      <c r="D241" s="4"/>
      <c r="E241" s="1"/>
      <c r="F241" s="1"/>
      <c r="G241" s="1"/>
    </row>
    <row r="242" spans="1:7" x14ac:dyDescent="0.3">
      <c r="A242" s="4"/>
      <c r="B242" s="4"/>
      <c r="C242" s="1"/>
      <c r="D242" s="4"/>
      <c r="E242" s="1"/>
      <c r="F242" s="1"/>
      <c r="G242" s="1"/>
    </row>
    <row r="243" spans="1:7" x14ac:dyDescent="0.3">
      <c r="A243" s="4"/>
      <c r="B243" s="4"/>
      <c r="C243" s="1"/>
      <c r="D243" s="4"/>
      <c r="E243" s="1"/>
      <c r="F243" s="1"/>
      <c r="G243" s="1"/>
    </row>
    <row r="244" spans="1:7" x14ac:dyDescent="0.3">
      <c r="A244" s="4"/>
      <c r="B244" s="4"/>
      <c r="C244" s="1"/>
      <c r="D244" s="4"/>
      <c r="E244" s="1"/>
      <c r="F244" s="1"/>
      <c r="G244" s="1"/>
    </row>
    <row r="245" spans="1:7" x14ac:dyDescent="0.3">
      <c r="A245" s="4"/>
      <c r="B245" s="4"/>
      <c r="C245" s="1"/>
      <c r="D245" s="4"/>
      <c r="E245" s="1"/>
      <c r="F245" s="1"/>
      <c r="G245" s="1"/>
    </row>
    <row r="246" spans="1:7" x14ac:dyDescent="0.3">
      <c r="A246" s="4"/>
      <c r="B246" s="4"/>
      <c r="C246" s="1"/>
      <c r="D246" s="4"/>
      <c r="E246" s="1"/>
      <c r="F246" s="1"/>
      <c r="G246" s="1"/>
    </row>
    <row r="247" spans="1:7" x14ac:dyDescent="0.3">
      <c r="A247" s="4"/>
      <c r="B247" s="4"/>
      <c r="C247" s="1"/>
      <c r="D247" s="4"/>
      <c r="E247" s="1"/>
      <c r="F247" s="1"/>
      <c r="G247" s="1"/>
    </row>
    <row r="248" spans="1:7" x14ac:dyDescent="0.3">
      <c r="A248" s="4"/>
      <c r="B248" s="4"/>
      <c r="C248" s="1"/>
      <c r="D248" s="4"/>
      <c r="E248" s="1"/>
      <c r="F248" s="1"/>
      <c r="G248" s="1"/>
    </row>
    <row r="249" spans="1:7" x14ac:dyDescent="0.3">
      <c r="A249" s="4"/>
      <c r="B249" s="4"/>
      <c r="C249" s="1"/>
      <c r="D249" s="4"/>
      <c r="E249" s="1"/>
      <c r="F249" s="1"/>
      <c r="G249" s="1"/>
    </row>
    <row r="250" spans="1:7" x14ac:dyDescent="0.3">
      <c r="A250" s="4"/>
      <c r="B250" s="4"/>
      <c r="C250" s="1"/>
      <c r="D250" s="4"/>
      <c r="E250" s="1"/>
      <c r="F250" s="1"/>
      <c r="G250" s="1"/>
    </row>
    <row r="251" spans="1:7" x14ac:dyDescent="0.3">
      <c r="A251" s="4"/>
      <c r="B251" s="4"/>
      <c r="C251" s="1"/>
      <c r="D251" s="4"/>
      <c r="E251" s="1"/>
      <c r="F251" s="1"/>
      <c r="G251" s="1"/>
    </row>
    <row r="252" spans="1:7" x14ac:dyDescent="0.3">
      <c r="A252" s="4"/>
      <c r="B252" s="4"/>
      <c r="C252" s="1"/>
      <c r="D252" s="4"/>
      <c r="E252" s="1"/>
      <c r="F252" s="1"/>
      <c r="G252" s="1"/>
    </row>
    <row r="253" spans="1:7" x14ac:dyDescent="0.3">
      <c r="A253" s="4"/>
      <c r="B253" s="4"/>
      <c r="C253" s="1"/>
      <c r="D253" s="4"/>
      <c r="E253" s="1"/>
      <c r="F253" s="1"/>
      <c r="G253" s="1"/>
    </row>
    <row r="254" spans="1:7" x14ac:dyDescent="0.3">
      <c r="A254" s="4"/>
      <c r="B254" s="4"/>
      <c r="C254" s="1"/>
      <c r="D254" s="4"/>
      <c r="E254" s="1"/>
      <c r="F254" s="1"/>
      <c r="G254" s="1"/>
    </row>
    <row r="255" spans="1:7" x14ac:dyDescent="0.3">
      <c r="A255" s="4"/>
      <c r="B255" s="4"/>
      <c r="C255" s="1"/>
      <c r="D255" s="4"/>
      <c r="E255" s="1"/>
      <c r="F255" s="1"/>
      <c r="G255" s="1"/>
    </row>
    <row r="256" spans="1:7" x14ac:dyDescent="0.3">
      <c r="A256" s="4"/>
      <c r="B256" s="4"/>
      <c r="C256" s="1"/>
      <c r="D256" s="4"/>
      <c r="E256" s="1"/>
      <c r="F256" s="1"/>
      <c r="G256" s="1"/>
    </row>
    <row r="257" spans="1:7" x14ac:dyDescent="0.3">
      <c r="A257" s="4"/>
      <c r="B257" s="4"/>
      <c r="C257" s="1"/>
      <c r="D257" s="4"/>
      <c r="E257" s="1"/>
      <c r="F257" s="1"/>
      <c r="G257" s="1"/>
    </row>
    <row r="258" spans="1:7" x14ac:dyDescent="0.3">
      <c r="A258" s="4"/>
      <c r="B258" s="4"/>
      <c r="C258" s="1"/>
      <c r="D258" s="4"/>
      <c r="E258" s="1"/>
      <c r="F258" s="1"/>
      <c r="G258" s="1"/>
    </row>
    <row r="259" spans="1:7" x14ac:dyDescent="0.3">
      <c r="A259" s="4"/>
      <c r="B259" s="4"/>
      <c r="C259" s="1"/>
      <c r="D259" s="4"/>
      <c r="E259" s="1"/>
      <c r="F259" s="1"/>
      <c r="G259" s="1"/>
    </row>
    <row r="260" spans="1:7" x14ac:dyDescent="0.3">
      <c r="A260" s="4"/>
      <c r="B260" s="4"/>
      <c r="C260" s="1"/>
      <c r="D260" s="4"/>
      <c r="E260" s="1"/>
      <c r="F260" s="1"/>
      <c r="G260" s="1"/>
    </row>
    <row r="261" spans="1:7" x14ac:dyDescent="0.3">
      <c r="A261" s="4"/>
      <c r="B261" s="4"/>
      <c r="C261" s="1"/>
      <c r="D261" s="4"/>
      <c r="E261" s="1"/>
      <c r="F261" s="1"/>
      <c r="G261" s="1"/>
    </row>
    <row r="262" spans="1:7" x14ac:dyDescent="0.3">
      <c r="A262" s="4"/>
      <c r="B262" s="4"/>
      <c r="C262" s="1"/>
      <c r="D262" s="4"/>
      <c r="E262" s="1"/>
      <c r="F262" s="1"/>
      <c r="G262" s="1"/>
    </row>
    <row r="263" spans="1:7" x14ac:dyDescent="0.3">
      <c r="A263" s="4"/>
      <c r="B263" s="4"/>
      <c r="C263" s="1"/>
      <c r="D263" s="4"/>
      <c r="E263" s="1"/>
      <c r="F263" s="1"/>
      <c r="G263" s="1"/>
    </row>
    <row r="264" spans="1:7" x14ac:dyDescent="0.3">
      <c r="A264" s="4"/>
      <c r="B264" s="4"/>
      <c r="C264" s="1"/>
      <c r="D264" s="4"/>
      <c r="E264" s="1"/>
      <c r="F264" s="1"/>
      <c r="G264" s="1"/>
    </row>
    <row r="265" spans="1:7" x14ac:dyDescent="0.3">
      <c r="A265" s="4"/>
      <c r="B265" s="4"/>
      <c r="C265" s="1"/>
      <c r="D265" s="4"/>
      <c r="E265" s="1"/>
      <c r="F265" s="1"/>
      <c r="G265" s="1"/>
    </row>
    <row r="266" spans="1:7" x14ac:dyDescent="0.3">
      <c r="A266" s="4"/>
      <c r="B266" s="4"/>
      <c r="C266" s="1"/>
      <c r="D266" s="4"/>
      <c r="E266" s="1"/>
      <c r="F266" s="1"/>
      <c r="G266" s="1"/>
    </row>
    <row r="267" spans="1:7" x14ac:dyDescent="0.3">
      <c r="A267" s="4"/>
      <c r="B267" s="4"/>
      <c r="C267" s="1"/>
      <c r="D267" s="4"/>
      <c r="E267" s="1"/>
      <c r="F267" s="1"/>
      <c r="G267" s="1"/>
    </row>
  </sheetData>
  <phoneticPr fontId="23" type="noConversion"/>
  <conditionalFormatting sqref="C27:G29">
    <cfRule type="containsText" dxfId="815" priority="23" operator="containsText" text="ntitulé">
      <formula>NOT(ISERROR(SEARCH("ntitulé",C27)))</formula>
    </cfRule>
    <cfRule type="containsBlanks" dxfId="814" priority="24">
      <formula>LEN(TRIM(C27))=0</formula>
    </cfRule>
  </conditionalFormatting>
  <conditionalFormatting sqref="C27:G29">
    <cfRule type="containsText" dxfId="813" priority="22" operator="containsText" text="libre">
      <formula>NOT(ISERROR(SEARCH("libre",C27)))</formula>
    </cfRule>
  </conditionalFormatting>
  <conditionalFormatting sqref="C31:G31">
    <cfRule type="containsText" dxfId="812" priority="20" operator="containsText" text="ntitulé">
      <formula>NOT(ISERROR(SEARCH("ntitulé",C31)))</formula>
    </cfRule>
    <cfRule type="containsBlanks" dxfId="811" priority="21">
      <formula>LEN(TRIM(C31))=0</formula>
    </cfRule>
  </conditionalFormatting>
  <conditionalFormatting sqref="C31:G31">
    <cfRule type="containsText" dxfId="810" priority="19" operator="containsText" text="libre">
      <formula>NOT(ISERROR(SEARCH("libre",C31)))</formula>
    </cfRule>
  </conditionalFormatting>
  <conditionalFormatting sqref="C14:G14">
    <cfRule type="containsText" dxfId="809" priority="17" operator="containsText" text="ntitulé">
      <formula>NOT(ISERROR(SEARCH("ntitulé",C14)))</formula>
    </cfRule>
    <cfRule type="containsBlanks" dxfId="808" priority="18">
      <formula>LEN(TRIM(C14))=0</formula>
    </cfRule>
  </conditionalFormatting>
  <conditionalFormatting sqref="C14:G14">
    <cfRule type="containsText" dxfId="807" priority="16" operator="containsText" text="libre">
      <formula>NOT(ISERROR(SEARCH("libre",C14)))</formula>
    </cfRule>
  </conditionalFormatting>
  <conditionalFormatting sqref="C15:G16">
    <cfRule type="containsText" dxfId="806" priority="14" operator="containsText" text="ntitulé">
      <formula>NOT(ISERROR(SEARCH("ntitulé",C15)))</formula>
    </cfRule>
    <cfRule type="containsBlanks" dxfId="805" priority="15">
      <formula>LEN(TRIM(C15))=0</formula>
    </cfRule>
  </conditionalFormatting>
  <conditionalFormatting sqref="C15:G16">
    <cfRule type="containsText" dxfId="804" priority="13" operator="containsText" text="libre">
      <formula>NOT(ISERROR(SEARCH("libre",C15)))</formula>
    </cfRule>
  </conditionalFormatting>
  <conditionalFormatting sqref="C17:G18">
    <cfRule type="containsText" dxfId="803" priority="11" operator="containsText" text="ntitulé">
      <formula>NOT(ISERROR(SEARCH("ntitulé",C17)))</formula>
    </cfRule>
    <cfRule type="containsBlanks" dxfId="802" priority="12">
      <formula>LEN(TRIM(C17))=0</formula>
    </cfRule>
  </conditionalFormatting>
  <conditionalFormatting sqref="C17:G18">
    <cfRule type="containsText" dxfId="801" priority="10" operator="containsText" text="libre">
      <formula>NOT(ISERROR(SEARCH("libre",C17)))</formula>
    </cfRule>
  </conditionalFormatting>
  <conditionalFormatting sqref="C19:G19">
    <cfRule type="containsText" dxfId="800" priority="8" operator="containsText" text="ntitulé">
      <formula>NOT(ISERROR(SEARCH("ntitulé",C19)))</formula>
    </cfRule>
    <cfRule type="containsBlanks" dxfId="799" priority="9">
      <formula>LEN(TRIM(C19))=0</formula>
    </cfRule>
  </conditionalFormatting>
  <conditionalFormatting sqref="C19:G19">
    <cfRule type="containsText" dxfId="798" priority="7" operator="containsText" text="libre">
      <formula>NOT(ISERROR(SEARCH("libre",C19)))</formula>
    </cfRule>
  </conditionalFormatting>
  <conditionalFormatting sqref="C20:G21">
    <cfRule type="containsText" dxfId="797" priority="5" operator="containsText" text="ntitulé">
      <formula>NOT(ISERROR(SEARCH("ntitulé",C20)))</formula>
    </cfRule>
    <cfRule type="containsBlanks" dxfId="796" priority="6">
      <formula>LEN(TRIM(C20))=0</formula>
    </cfRule>
  </conditionalFormatting>
  <conditionalFormatting sqref="C20:G21">
    <cfRule type="containsText" dxfId="795" priority="4" operator="containsText" text="libre">
      <formula>NOT(ISERROR(SEARCH("libre",C20)))</formula>
    </cfRule>
  </conditionalFormatting>
  <conditionalFormatting sqref="C7:G8">
    <cfRule type="containsText" dxfId="794" priority="2" operator="containsText" text="ntitulé">
      <formula>NOT(ISERROR(SEARCH("ntitulé",C7)))</formula>
    </cfRule>
    <cfRule type="containsBlanks" dxfId="793" priority="3">
      <formula>LEN(TRIM(C7))=0</formula>
    </cfRule>
  </conditionalFormatting>
  <conditionalFormatting sqref="C7:G8">
    <cfRule type="containsText" dxfId="792" priority="1" operator="containsText" text="libre">
      <formula>NOT(ISERROR(SEARCH("libre",C7)))</formula>
    </cfRule>
  </conditionalFormatting>
  <hyperlinks>
    <hyperlink ref="A1" location="TAB00!A1" display="Retour page de garde" xr:uid="{00000000-0004-0000-1600-000000000000}"/>
    <hyperlink ref="A2" location="'TAB4'!A1" display="Retour TAB5" xr:uid="{92287E19-7D21-47B2-B822-D70E1F9F5577}"/>
  </hyperlinks>
  <pageMargins left="0.7" right="0.7" top="0.75" bottom="0.75" header="0.3" footer="0.3"/>
  <pageSetup paperSize="9" scale="85" orientation="landscape"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28"/>
  <sheetViews>
    <sheetView zoomScale="90" zoomScaleNormal="90" workbookViewId="0">
      <selection activeCell="A22" sqref="A22"/>
    </sheetView>
  </sheetViews>
  <sheetFormatPr baseColWidth="10" defaultColWidth="9.1640625" defaultRowHeight="15" x14ac:dyDescent="0.3"/>
  <cols>
    <col min="1" max="1" width="45.5" style="270" customWidth="1"/>
    <col min="2" max="2" width="17.83203125" style="247" customWidth="1"/>
    <col min="3" max="4" width="17.83203125" style="270" customWidth="1"/>
    <col min="5" max="12" width="17.83203125" style="247" customWidth="1"/>
    <col min="13" max="20" width="9" style="247" customWidth="1"/>
    <col min="21" max="16384" width="9.1640625" style="247"/>
  </cols>
  <sheetData>
    <row r="1" spans="1:23" x14ac:dyDescent="0.3">
      <c r="A1" s="54" t="s">
        <v>61</v>
      </c>
      <c r="B1" s="248"/>
      <c r="C1" s="286"/>
      <c r="E1" s="248"/>
      <c r="H1" s="248"/>
      <c r="J1" s="248"/>
      <c r="M1" s="248"/>
      <c r="Q1" s="248"/>
      <c r="S1" s="248"/>
    </row>
    <row r="2" spans="1:23" x14ac:dyDescent="0.3">
      <c r="A2" s="13" t="s">
        <v>405</v>
      </c>
      <c r="B2" s="248"/>
      <c r="C2" s="286"/>
      <c r="E2" s="248"/>
      <c r="H2" s="248"/>
      <c r="J2" s="248"/>
      <c r="M2" s="248"/>
      <c r="Q2" s="248"/>
      <c r="S2" s="248"/>
    </row>
    <row r="3" spans="1:23" s="308" customFormat="1" ht="22.15" customHeight="1" x14ac:dyDescent="0.35">
      <c r="A3" s="466" t="str">
        <f>TAB00!B58&amp;" : "&amp;TAB00!C58</f>
        <v>TAB3.6 : Autres impôts, taxes, redevances, surcharges, précomptes immobiliers et mobiliers</v>
      </c>
      <c r="B3" s="466"/>
      <c r="C3" s="466"/>
      <c r="D3" s="466"/>
      <c r="E3" s="466"/>
      <c r="F3" s="466"/>
      <c r="G3" s="466"/>
      <c r="H3" s="466"/>
      <c r="I3" s="466"/>
      <c r="J3" s="466"/>
      <c r="K3" s="466"/>
      <c r="L3" s="466"/>
      <c r="M3" s="466"/>
      <c r="N3" s="466"/>
      <c r="O3" s="466"/>
      <c r="P3" s="466"/>
      <c r="Q3" s="466"/>
      <c r="R3" s="466"/>
      <c r="S3" s="466"/>
      <c r="T3" s="466"/>
      <c r="U3" s="466"/>
      <c r="V3" s="466"/>
    </row>
    <row r="5" spans="1:23" s="288" customFormat="1" x14ac:dyDescent="0.3">
      <c r="A5" s="287"/>
      <c r="B5" s="287"/>
      <c r="C5" s="287"/>
      <c r="D5" s="287"/>
      <c r="E5" s="247"/>
      <c r="F5" s="247"/>
      <c r="G5" s="247"/>
      <c r="H5" s="247"/>
      <c r="I5" s="247"/>
      <c r="J5" s="247"/>
      <c r="N5" s="476" t="s">
        <v>332</v>
      </c>
      <c r="O5" s="477"/>
      <c r="P5" s="477"/>
      <c r="Q5" s="477"/>
      <c r="R5" s="477"/>
      <c r="S5" s="477"/>
      <c r="T5" s="477"/>
      <c r="U5" s="477"/>
      <c r="V5" s="477"/>
      <c r="W5" s="495"/>
    </row>
    <row r="6" spans="1:23" s="288" customFormat="1" ht="53.25" customHeight="1" thickBot="1" x14ac:dyDescent="0.35">
      <c r="A6" s="289" t="s">
        <v>2</v>
      </c>
      <c r="B6" s="327" t="s">
        <v>376</v>
      </c>
      <c r="C6" s="327" t="s">
        <v>364</v>
      </c>
      <c r="D6" s="327" t="s">
        <v>375</v>
      </c>
      <c r="E6" s="327" t="s">
        <v>523</v>
      </c>
      <c r="F6" s="327" t="s">
        <v>374</v>
      </c>
      <c r="G6" s="327" t="s">
        <v>524</v>
      </c>
      <c r="H6" s="327" t="s">
        <v>340</v>
      </c>
      <c r="I6" s="327" t="s">
        <v>341</v>
      </c>
      <c r="J6" s="327" t="s">
        <v>342</v>
      </c>
      <c r="K6" s="327" t="s">
        <v>343</v>
      </c>
      <c r="L6" s="327" t="s">
        <v>441</v>
      </c>
      <c r="N6" s="257" t="s">
        <v>333</v>
      </c>
      <c r="O6" s="257" t="s">
        <v>334</v>
      </c>
      <c r="P6" s="257" t="s">
        <v>371</v>
      </c>
      <c r="Q6" s="257" t="s">
        <v>335</v>
      </c>
      <c r="R6" s="257" t="s">
        <v>372</v>
      </c>
      <c r="S6" s="257" t="s">
        <v>372</v>
      </c>
      <c r="T6" s="257" t="s">
        <v>345</v>
      </c>
      <c r="U6" s="257" t="s">
        <v>346</v>
      </c>
      <c r="V6" s="257" t="s">
        <v>520</v>
      </c>
      <c r="W6" s="257" t="s">
        <v>521</v>
      </c>
    </row>
    <row r="7" spans="1:23" s="255" customFormat="1" ht="24.6" customHeight="1" x14ac:dyDescent="0.3">
      <c r="A7" s="247" t="s">
        <v>252</v>
      </c>
      <c r="B7" s="294"/>
      <c r="C7" s="294"/>
      <c r="D7" s="294"/>
      <c r="E7" s="294"/>
      <c r="F7" s="294"/>
      <c r="G7" s="294"/>
      <c r="H7" s="294"/>
      <c r="I7" s="294"/>
      <c r="J7" s="294"/>
      <c r="K7" s="294"/>
      <c r="L7" s="294"/>
      <c r="N7" s="328">
        <f t="shared" ref="N7:N18" si="0">IFERROR(IF(AND(ROUND(SUM(B7:B7),0)=0,ROUND(SUM(C7:C7),0)&gt;ROUND(SUM(B7:B7),0)),"INF",(ROUND(SUM(C7:C7),0)-ROUND(SUM(B7:B7),0))/ROUND(SUM(B7:B7),0)),0)</f>
        <v>0</v>
      </c>
      <c r="O7" s="328">
        <f t="shared" ref="O7:W18" si="1">IFERROR(IF(AND(ROUND(SUM(C7:C7),0)=0,ROUND(SUM(D7:D7),0)&gt;ROUND(SUM(C7:C7),0)),"INF",(ROUND(SUM(D7:D7),0)-ROUND(SUM(C7:C7),0))/ROUND(SUM(C7:C7),0)),0)</f>
        <v>0</v>
      </c>
      <c r="P7" s="328">
        <f t="shared" si="1"/>
        <v>0</v>
      </c>
      <c r="Q7" s="328">
        <f t="shared" si="1"/>
        <v>0</v>
      </c>
      <c r="R7" s="328">
        <f t="shared" si="1"/>
        <v>0</v>
      </c>
      <c r="S7" s="328">
        <f t="shared" si="1"/>
        <v>0</v>
      </c>
      <c r="T7" s="328">
        <f t="shared" si="1"/>
        <v>0</v>
      </c>
      <c r="U7" s="328">
        <f t="shared" si="1"/>
        <v>0</v>
      </c>
      <c r="V7" s="328">
        <f t="shared" si="1"/>
        <v>0</v>
      </c>
      <c r="W7" s="328">
        <f t="shared" si="1"/>
        <v>0</v>
      </c>
    </row>
    <row r="8" spans="1:23" s="255" customFormat="1" ht="24.6" customHeight="1" x14ac:dyDescent="0.3">
      <c r="A8" s="329" t="s">
        <v>253</v>
      </c>
      <c r="B8" s="294"/>
      <c r="C8" s="294"/>
      <c r="D8" s="294"/>
      <c r="E8" s="294"/>
      <c r="F8" s="294"/>
      <c r="G8" s="294"/>
      <c r="H8" s="294"/>
      <c r="I8" s="294"/>
      <c r="J8" s="294"/>
      <c r="K8" s="294"/>
      <c r="L8" s="294"/>
      <c r="N8" s="330">
        <f t="shared" si="0"/>
        <v>0</v>
      </c>
      <c r="O8" s="330">
        <f t="shared" si="1"/>
        <v>0</v>
      </c>
      <c r="P8" s="330">
        <f t="shared" si="1"/>
        <v>0</v>
      </c>
      <c r="Q8" s="330">
        <f t="shared" si="1"/>
        <v>0</v>
      </c>
      <c r="R8" s="330">
        <f t="shared" si="1"/>
        <v>0</v>
      </c>
      <c r="S8" s="330">
        <f t="shared" si="1"/>
        <v>0</v>
      </c>
      <c r="T8" s="330">
        <f t="shared" si="1"/>
        <v>0</v>
      </c>
      <c r="U8" s="330">
        <f t="shared" si="1"/>
        <v>0</v>
      </c>
      <c r="V8" s="330">
        <f t="shared" si="1"/>
        <v>0</v>
      </c>
      <c r="W8" s="330">
        <f t="shared" si="1"/>
        <v>0</v>
      </c>
    </row>
    <row r="9" spans="1:23" s="255" customFormat="1" ht="24.6" customHeight="1" x14ac:dyDescent="0.3">
      <c r="A9" s="329" t="s">
        <v>142</v>
      </c>
      <c r="B9" s="294"/>
      <c r="C9" s="294"/>
      <c r="D9" s="294"/>
      <c r="E9" s="294"/>
      <c r="F9" s="294"/>
      <c r="G9" s="294"/>
      <c r="H9" s="294"/>
      <c r="I9" s="294"/>
      <c r="J9" s="294"/>
      <c r="K9" s="294"/>
      <c r="L9" s="294"/>
      <c r="N9" s="330">
        <f t="shared" si="0"/>
        <v>0</v>
      </c>
      <c r="O9" s="330">
        <f t="shared" si="1"/>
        <v>0</v>
      </c>
      <c r="P9" s="330">
        <f t="shared" si="1"/>
        <v>0</v>
      </c>
      <c r="Q9" s="330">
        <f t="shared" si="1"/>
        <v>0</v>
      </c>
      <c r="R9" s="330">
        <f t="shared" si="1"/>
        <v>0</v>
      </c>
      <c r="S9" s="330">
        <f t="shared" si="1"/>
        <v>0</v>
      </c>
      <c r="T9" s="330">
        <f t="shared" si="1"/>
        <v>0</v>
      </c>
      <c r="U9" s="330">
        <f t="shared" si="1"/>
        <v>0</v>
      </c>
      <c r="V9" s="330">
        <f t="shared" si="1"/>
        <v>0</v>
      </c>
      <c r="W9" s="330">
        <f t="shared" si="1"/>
        <v>0</v>
      </c>
    </row>
    <row r="10" spans="1:23" s="255" customFormat="1" ht="24.6" customHeight="1" x14ac:dyDescent="0.3">
      <c r="A10" s="329" t="s">
        <v>4</v>
      </c>
      <c r="B10" s="294"/>
      <c r="C10" s="294"/>
      <c r="D10" s="294"/>
      <c r="E10" s="294"/>
      <c r="F10" s="294"/>
      <c r="G10" s="294"/>
      <c r="H10" s="294"/>
      <c r="I10" s="294"/>
      <c r="J10" s="294"/>
      <c r="K10" s="294"/>
      <c r="L10" s="294"/>
      <c r="N10" s="330">
        <f t="shared" si="0"/>
        <v>0</v>
      </c>
      <c r="O10" s="330">
        <f t="shared" si="1"/>
        <v>0</v>
      </c>
      <c r="P10" s="330">
        <f t="shared" si="1"/>
        <v>0</v>
      </c>
      <c r="Q10" s="330">
        <f t="shared" si="1"/>
        <v>0</v>
      </c>
      <c r="R10" s="330">
        <f t="shared" si="1"/>
        <v>0</v>
      </c>
      <c r="S10" s="330">
        <f t="shared" si="1"/>
        <v>0</v>
      </c>
      <c r="T10" s="330">
        <f t="shared" si="1"/>
        <v>0</v>
      </c>
      <c r="U10" s="330">
        <f t="shared" si="1"/>
        <v>0</v>
      </c>
      <c r="V10" s="330">
        <f t="shared" si="1"/>
        <v>0</v>
      </c>
      <c r="W10" s="330">
        <f t="shared" si="1"/>
        <v>0</v>
      </c>
    </row>
    <row r="11" spans="1:23" s="255" customFormat="1" ht="24.6" customHeight="1" x14ac:dyDescent="0.3">
      <c r="A11" s="329" t="s">
        <v>5</v>
      </c>
      <c r="B11" s="294"/>
      <c r="C11" s="294"/>
      <c r="D11" s="294"/>
      <c r="E11" s="294"/>
      <c r="F11" s="294"/>
      <c r="G11" s="294"/>
      <c r="H11" s="294"/>
      <c r="I11" s="294"/>
      <c r="J11" s="294"/>
      <c r="K11" s="294"/>
      <c r="L11" s="294"/>
      <c r="N11" s="330">
        <f t="shared" si="0"/>
        <v>0</v>
      </c>
      <c r="O11" s="330">
        <f t="shared" si="1"/>
        <v>0</v>
      </c>
      <c r="P11" s="330">
        <f t="shared" si="1"/>
        <v>0</v>
      </c>
      <c r="Q11" s="330">
        <f t="shared" si="1"/>
        <v>0</v>
      </c>
      <c r="R11" s="330">
        <f t="shared" si="1"/>
        <v>0</v>
      </c>
      <c r="S11" s="330">
        <f t="shared" si="1"/>
        <v>0</v>
      </c>
      <c r="T11" s="330">
        <f t="shared" si="1"/>
        <v>0</v>
      </c>
      <c r="U11" s="330">
        <f t="shared" si="1"/>
        <v>0</v>
      </c>
      <c r="V11" s="330">
        <f t="shared" si="1"/>
        <v>0</v>
      </c>
      <c r="W11" s="330">
        <f t="shared" si="1"/>
        <v>0</v>
      </c>
    </row>
    <row r="12" spans="1:23" s="255" customFormat="1" ht="24.6" customHeight="1" x14ac:dyDescent="0.3">
      <c r="A12" s="329" t="s">
        <v>6</v>
      </c>
      <c r="B12" s="294"/>
      <c r="C12" s="294"/>
      <c r="D12" s="294"/>
      <c r="E12" s="294"/>
      <c r="F12" s="294"/>
      <c r="G12" s="294"/>
      <c r="H12" s="294"/>
      <c r="I12" s="294"/>
      <c r="J12" s="294"/>
      <c r="K12" s="294"/>
      <c r="L12" s="294"/>
      <c r="N12" s="330">
        <f t="shared" si="0"/>
        <v>0</v>
      </c>
      <c r="O12" s="330">
        <f t="shared" si="1"/>
        <v>0</v>
      </c>
      <c r="P12" s="330">
        <f t="shared" si="1"/>
        <v>0</v>
      </c>
      <c r="Q12" s="330">
        <f t="shared" si="1"/>
        <v>0</v>
      </c>
      <c r="R12" s="330">
        <f t="shared" si="1"/>
        <v>0</v>
      </c>
      <c r="S12" s="330">
        <f t="shared" si="1"/>
        <v>0</v>
      </c>
      <c r="T12" s="330">
        <f t="shared" si="1"/>
        <v>0</v>
      </c>
      <c r="U12" s="330">
        <f t="shared" si="1"/>
        <v>0</v>
      </c>
      <c r="V12" s="330">
        <f t="shared" si="1"/>
        <v>0</v>
      </c>
      <c r="W12" s="330">
        <f t="shared" si="1"/>
        <v>0</v>
      </c>
    </row>
    <row r="13" spans="1:23" s="255" customFormat="1" ht="24.6" customHeight="1" x14ac:dyDescent="0.3">
      <c r="A13" s="329" t="s">
        <v>7</v>
      </c>
      <c r="B13" s="294"/>
      <c r="C13" s="294"/>
      <c r="D13" s="294"/>
      <c r="E13" s="294"/>
      <c r="F13" s="294"/>
      <c r="G13" s="294"/>
      <c r="H13" s="294"/>
      <c r="I13" s="294"/>
      <c r="J13" s="294"/>
      <c r="K13" s="294"/>
      <c r="L13" s="294"/>
      <c r="N13" s="330">
        <f t="shared" si="0"/>
        <v>0</v>
      </c>
      <c r="O13" s="330">
        <f t="shared" si="1"/>
        <v>0</v>
      </c>
      <c r="P13" s="330">
        <f t="shared" si="1"/>
        <v>0</v>
      </c>
      <c r="Q13" s="330">
        <f t="shared" si="1"/>
        <v>0</v>
      </c>
      <c r="R13" s="330">
        <f t="shared" si="1"/>
        <v>0</v>
      </c>
      <c r="S13" s="330">
        <f t="shared" si="1"/>
        <v>0</v>
      </c>
      <c r="T13" s="330">
        <f t="shared" si="1"/>
        <v>0</v>
      </c>
      <c r="U13" s="330">
        <f t="shared" si="1"/>
        <v>0</v>
      </c>
      <c r="V13" s="330">
        <f t="shared" si="1"/>
        <v>0</v>
      </c>
      <c r="W13" s="330">
        <f t="shared" si="1"/>
        <v>0</v>
      </c>
    </row>
    <row r="14" spans="1:23" s="255" customFormat="1" x14ac:dyDescent="0.3">
      <c r="A14" s="329" t="s">
        <v>8</v>
      </c>
      <c r="B14" s="294"/>
      <c r="C14" s="294"/>
      <c r="D14" s="294"/>
      <c r="E14" s="294"/>
      <c r="F14" s="294"/>
      <c r="G14" s="294"/>
      <c r="H14" s="294"/>
      <c r="I14" s="294"/>
      <c r="J14" s="294"/>
      <c r="K14" s="294"/>
      <c r="L14" s="294"/>
      <c r="N14" s="330">
        <f t="shared" si="0"/>
        <v>0</v>
      </c>
      <c r="O14" s="330">
        <f t="shared" si="1"/>
        <v>0</v>
      </c>
      <c r="P14" s="330">
        <f t="shared" si="1"/>
        <v>0</v>
      </c>
      <c r="Q14" s="330">
        <f t="shared" si="1"/>
        <v>0</v>
      </c>
      <c r="R14" s="330">
        <f t="shared" si="1"/>
        <v>0</v>
      </c>
      <c r="S14" s="330">
        <f t="shared" si="1"/>
        <v>0</v>
      </c>
      <c r="T14" s="330">
        <f t="shared" si="1"/>
        <v>0</v>
      </c>
      <c r="U14" s="330">
        <f t="shared" si="1"/>
        <v>0</v>
      </c>
      <c r="V14" s="330">
        <f t="shared" si="1"/>
        <v>0</v>
      </c>
      <c r="W14" s="330">
        <f t="shared" si="1"/>
        <v>0</v>
      </c>
    </row>
    <row r="15" spans="1:23" s="255" customFormat="1" x14ac:dyDescent="0.3">
      <c r="A15" s="329" t="s">
        <v>9</v>
      </c>
      <c r="B15" s="294"/>
      <c r="C15" s="294"/>
      <c r="D15" s="294"/>
      <c r="E15" s="294"/>
      <c r="F15" s="294"/>
      <c r="G15" s="294"/>
      <c r="H15" s="294"/>
      <c r="I15" s="294"/>
      <c r="J15" s="294"/>
      <c r="K15" s="294"/>
      <c r="L15" s="294"/>
      <c r="N15" s="330">
        <f t="shared" si="0"/>
        <v>0</v>
      </c>
      <c r="O15" s="330">
        <f t="shared" si="1"/>
        <v>0</v>
      </c>
      <c r="P15" s="330">
        <f t="shared" si="1"/>
        <v>0</v>
      </c>
      <c r="Q15" s="330">
        <f t="shared" si="1"/>
        <v>0</v>
      </c>
      <c r="R15" s="330">
        <f t="shared" si="1"/>
        <v>0</v>
      </c>
      <c r="S15" s="330">
        <f t="shared" si="1"/>
        <v>0</v>
      </c>
      <c r="T15" s="330">
        <f t="shared" si="1"/>
        <v>0</v>
      </c>
      <c r="U15" s="330">
        <f t="shared" si="1"/>
        <v>0</v>
      </c>
      <c r="V15" s="330">
        <f t="shared" si="1"/>
        <v>0</v>
      </c>
      <c r="W15" s="330">
        <f t="shared" si="1"/>
        <v>0</v>
      </c>
    </row>
    <row r="16" spans="1:23" s="255" customFormat="1" x14ac:dyDescent="0.3">
      <c r="A16" s="329" t="s">
        <v>10</v>
      </c>
      <c r="B16" s="294"/>
      <c r="C16" s="294"/>
      <c r="D16" s="294"/>
      <c r="E16" s="294"/>
      <c r="F16" s="294"/>
      <c r="G16" s="294"/>
      <c r="H16" s="294"/>
      <c r="I16" s="294"/>
      <c r="J16" s="294"/>
      <c r="K16" s="294"/>
      <c r="L16" s="294"/>
      <c r="N16" s="330">
        <f t="shared" si="0"/>
        <v>0</v>
      </c>
      <c r="O16" s="330">
        <f t="shared" si="1"/>
        <v>0</v>
      </c>
      <c r="P16" s="330">
        <f t="shared" si="1"/>
        <v>0</v>
      </c>
      <c r="Q16" s="330">
        <f t="shared" si="1"/>
        <v>0</v>
      </c>
      <c r="R16" s="330">
        <f t="shared" si="1"/>
        <v>0</v>
      </c>
      <c r="S16" s="330">
        <f t="shared" si="1"/>
        <v>0</v>
      </c>
      <c r="T16" s="330">
        <f t="shared" si="1"/>
        <v>0</v>
      </c>
      <c r="U16" s="330">
        <f t="shared" si="1"/>
        <v>0</v>
      </c>
      <c r="V16" s="330">
        <f t="shared" si="1"/>
        <v>0</v>
      </c>
      <c r="W16" s="330">
        <f t="shared" si="1"/>
        <v>0</v>
      </c>
    </row>
    <row r="17" spans="1:23" s="255" customFormat="1" x14ac:dyDescent="0.3">
      <c r="A17" s="329" t="s">
        <v>11</v>
      </c>
      <c r="B17" s="294"/>
      <c r="C17" s="294"/>
      <c r="D17" s="294"/>
      <c r="E17" s="294"/>
      <c r="F17" s="294"/>
      <c r="G17" s="294"/>
      <c r="H17" s="294"/>
      <c r="I17" s="294"/>
      <c r="J17" s="294"/>
      <c r="K17" s="294"/>
      <c r="L17" s="294"/>
      <c r="N17" s="330">
        <f t="shared" si="0"/>
        <v>0</v>
      </c>
      <c r="O17" s="330">
        <f t="shared" si="1"/>
        <v>0</v>
      </c>
      <c r="P17" s="330">
        <f t="shared" si="1"/>
        <v>0</v>
      </c>
      <c r="Q17" s="330">
        <f t="shared" si="1"/>
        <v>0</v>
      </c>
      <c r="R17" s="330">
        <f t="shared" si="1"/>
        <v>0</v>
      </c>
      <c r="S17" s="330">
        <f t="shared" si="1"/>
        <v>0</v>
      </c>
      <c r="T17" s="330">
        <f t="shared" si="1"/>
        <v>0</v>
      </c>
      <c r="U17" s="330">
        <f t="shared" si="1"/>
        <v>0</v>
      </c>
      <c r="V17" s="330">
        <f t="shared" si="1"/>
        <v>0</v>
      </c>
      <c r="W17" s="330">
        <f t="shared" si="1"/>
        <v>0</v>
      </c>
    </row>
    <row r="18" spans="1:23" s="255" customFormat="1" x14ac:dyDescent="0.3">
      <c r="A18" s="329" t="s">
        <v>12</v>
      </c>
      <c r="B18" s="294"/>
      <c r="C18" s="294"/>
      <c r="D18" s="294"/>
      <c r="E18" s="294"/>
      <c r="F18" s="294"/>
      <c r="G18" s="294"/>
      <c r="H18" s="294"/>
      <c r="I18" s="294"/>
      <c r="J18" s="294"/>
      <c r="K18" s="294"/>
      <c r="L18" s="294"/>
      <c r="N18" s="330">
        <f t="shared" si="0"/>
        <v>0</v>
      </c>
      <c r="O18" s="330">
        <f t="shared" si="1"/>
        <v>0</v>
      </c>
      <c r="P18" s="330">
        <f t="shared" si="1"/>
        <v>0</v>
      </c>
      <c r="Q18" s="330">
        <f t="shared" si="1"/>
        <v>0</v>
      </c>
      <c r="R18" s="330">
        <f t="shared" si="1"/>
        <v>0</v>
      </c>
      <c r="S18" s="330">
        <f t="shared" si="1"/>
        <v>0</v>
      </c>
      <c r="T18" s="330">
        <f t="shared" si="1"/>
        <v>0</v>
      </c>
      <c r="U18" s="330">
        <f t="shared" si="1"/>
        <v>0</v>
      </c>
      <c r="V18" s="330">
        <f t="shared" si="1"/>
        <v>0</v>
      </c>
      <c r="W18" s="330">
        <f t="shared" si="1"/>
        <v>0</v>
      </c>
    </row>
    <row r="19" spans="1:23" x14ac:dyDescent="0.3">
      <c r="A19" s="331"/>
      <c r="B19" s="248"/>
      <c r="C19" s="248"/>
      <c r="D19" s="248"/>
      <c r="E19" s="248"/>
      <c r="F19" s="248"/>
      <c r="G19" s="248"/>
      <c r="H19" s="248"/>
      <c r="I19" s="248"/>
      <c r="J19" s="248"/>
      <c r="K19" s="248"/>
      <c r="L19" s="248"/>
    </row>
    <row r="20" spans="1:23" x14ac:dyDescent="0.3">
      <c r="A20" s="332" t="s">
        <v>13</v>
      </c>
      <c r="B20" s="333">
        <f t="shared" ref="B20:C20" si="2">SUM(B7:B19)</f>
        <v>0</v>
      </c>
      <c r="C20" s="333">
        <f t="shared" si="2"/>
        <v>0</v>
      </c>
      <c r="D20" s="333">
        <f t="shared" ref="D20:L20" si="3">SUM(D7:D19)</f>
        <v>0</v>
      </c>
      <c r="E20" s="333">
        <f t="shared" si="3"/>
        <v>0</v>
      </c>
      <c r="F20" s="333">
        <f t="shared" si="3"/>
        <v>0</v>
      </c>
      <c r="G20" s="333"/>
      <c r="H20" s="333">
        <f t="shared" si="3"/>
        <v>0</v>
      </c>
      <c r="I20" s="333">
        <f t="shared" si="3"/>
        <v>0</v>
      </c>
      <c r="J20" s="333">
        <f t="shared" si="3"/>
        <v>0</v>
      </c>
      <c r="K20" s="333">
        <f t="shared" si="3"/>
        <v>0</v>
      </c>
      <c r="L20" s="333">
        <f t="shared" si="3"/>
        <v>0</v>
      </c>
      <c r="N20" s="334">
        <f>IFERROR(IF(AND(ROUND(SUM(B20:B20),0)=0,ROUND(SUM(C20:C20),0)&gt;ROUND(SUM(B20:B20),0)),"INF",(ROUND(SUM(C20:C20),0)-ROUND(SUM(B20:B20),0))/ROUND(SUM(B20:B20),0)),0)</f>
        <v>0</v>
      </c>
      <c r="O20" s="334">
        <f t="shared" ref="O20:W20" si="4">IFERROR(IF(AND(ROUND(SUM(C20:C20),0)=0,ROUND(SUM(D20:D20),0)&gt;ROUND(SUM(C20:C20),0)),"INF",(ROUND(SUM(D20:D20),0)-ROUND(SUM(C20:C20),0))/ROUND(SUM(C20:C20),0)),0)</f>
        <v>0</v>
      </c>
      <c r="P20" s="334">
        <f t="shared" si="4"/>
        <v>0</v>
      </c>
      <c r="Q20" s="334">
        <f t="shared" si="4"/>
        <v>0</v>
      </c>
      <c r="R20" s="334">
        <f t="shared" si="4"/>
        <v>0</v>
      </c>
      <c r="S20" s="334">
        <f t="shared" si="4"/>
        <v>0</v>
      </c>
      <c r="T20" s="334">
        <f t="shared" si="4"/>
        <v>0</v>
      </c>
      <c r="U20" s="334">
        <f t="shared" si="4"/>
        <v>0</v>
      </c>
      <c r="V20" s="334">
        <f t="shared" si="4"/>
        <v>0</v>
      </c>
      <c r="W20" s="334">
        <f t="shared" si="4"/>
        <v>0</v>
      </c>
    </row>
    <row r="22" spans="1:23" ht="14.45" customHeight="1" thickBot="1" x14ac:dyDescent="0.35">
      <c r="A22" s="296" t="s">
        <v>261</v>
      </c>
      <c r="B22" s="296"/>
      <c r="C22" s="296"/>
      <c r="D22" s="296"/>
      <c r="E22" s="296"/>
      <c r="F22" s="296"/>
      <c r="G22" s="296"/>
      <c r="H22" s="296"/>
      <c r="I22" s="296"/>
      <c r="J22" s="296"/>
      <c r="K22" s="296"/>
      <c r="L22" s="296"/>
      <c r="M22" s="296"/>
      <c r="N22" s="296"/>
      <c r="O22" s="296"/>
      <c r="P22" s="296"/>
      <c r="Q22" s="296"/>
      <c r="R22" s="296"/>
      <c r="S22" s="296"/>
    </row>
    <row r="23" spans="1:23" s="307" customFormat="1" ht="26.25" customHeight="1" thickBot="1" x14ac:dyDescent="0.4">
      <c r="A23" s="305" t="s">
        <v>249</v>
      </c>
      <c r="B23" s="306"/>
      <c r="C23" s="306"/>
      <c r="D23" s="493" t="s">
        <v>195</v>
      </c>
      <c r="E23" s="494"/>
      <c r="F23" s="494"/>
      <c r="G23" s="494"/>
      <c r="H23" s="494"/>
      <c r="I23" s="494"/>
      <c r="J23" s="494"/>
      <c r="K23" s="494"/>
      <c r="L23" s="494"/>
      <c r="M23" s="494"/>
      <c r="N23" s="494"/>
      <c r="O23" s="494"/>
      <c r="P23" s="494"/>
      <c r="Q23" s="494"/>
      <c r="R23" s="494"/>
      <c r="S23" s="494"/>
      <c r="T23" s="494"/>
      <c r="U23" s="494"/>
      <c r="V23" s="494"/>
    </row>
    <row r="24" spans="1:23" ht="27" customHeight="1" thickBot="1" x14ac:dyDescent="0.35">
      <c r="A24" s="297">
        <v>2025</v>
      </c>
      <c r="B24" s="479"/>
      <c r="C24" s="480"/>
      <c r="D24" s="480"/>
      <c r="E24" s="480"/>
      <c r="F24" s="480"/>
      <c r="G24" s="480"/>
      <c r="H24" s="480"/>
      <c r="I24" s="480"/>
      <c r="J24" s="480"/>
      <c r="K24" s="480"/>
      <c r="L24" s="480"/>
      <c r="M24" s="480"/>
      <c r="N24" s="480"/>
      <c r="O24" s="480"/>
      <c r="P24" s="480"/>
      <c r="Q24" s="480"/>
      <c r="R24" s="480"/>
      <c r="S24" s="480"/>
      <c r="T24" s="480"/>
      <c r="U24" s="480"/>
      <c r="V24" s="481"/>
    </row>
    <row r="25" spans="1:23" ht="36.75" customHeight="1" thickBot="1" x14ac:dyDescent="0.35">
      <c r="A25" s="298">
        <v>2026</v>
      </c>
      <c r="B25" s="482"/>
      <c r="C25" s="483"/>
      <c r="D25" s="483"/>
      <c r="E25" s="483"/>
      <c r="F25" s="483"/>
      <c r="G25" s="483"/>
      <c r="H25" s="483"/>
      <c r="I25" s="483"/>
      <c r="J25" s="483"/>
      <c r="K25" s="483"/>
      <c r="L25" s="483"/>
      <c r="M25" s="483"/>
      <c r="N25" s="483"/>
      <c r="O25" s="483"/>
      <c r="P25" s="483"/>
      <c r="Q25" s="483"/>
      <c r="R25" s="483"/>
      <c r="S25" s="483"/>
      <c r="T25" s="483"/>
      <c r="U25" s="483"/>
      <c r="V25" s="484"/>
    </row>
    <row r="26" spans="1:23" ht="34.5" customHeight="1" thickBot="1" x14ac:dyDescent="0.35">
      <c r="A26" s="298">
        <v>2027</v>
      </c>
      <c r="B26" s="485"/>
      <c r="C26" s="486"/>
      <c r="D26" s="486"/>
      <c r="E26" s="486"/>
      <c r="F26" s="486"/>
      <c r="G26" s="486"/>
      <c r="H26" s="486"/>
      <c r="I26" s="486"/>
      <c r="J26" s="486"/>
      <c r="K26" s="486"/>
      <c r="L26" s="486"/>
      <c r="M26" s="486"/>
      <c r="N26" s="486"/>
      <c r="O26" s="486"/>
      <c r="P26" s="486"/>
      <c r="Q26" s="486"/>
      <c r="R26" s="486"/>
      <c r="S26" s="486"/>
      <c r="T26" s="486"/>
      <c r="U26" s="486"/>
      <c r="V26" s="487"/>
    </row>
    <row r="27" spans="1:23" ht="33.75" customHeight="1" thickBot="1" x14ac:dyDescent="0.35">
      <c r="A27" s="298">
        <v>2028</v>
      </c>
      <c r="B27" s="485"/>
      <c r="C27" s="486"/>
      <c r="D27" s="486"/>
      <c r="E27" s="486"/>
      <c r="F27" s="486"/>
      <c r="G27" s="486"/>
      <c r="H27" s="486"/>
      <c r="I27" s="486"/>
      <c r="J27" s="486"/>
      <c r="K27" s="486"/>
      <c r="L27" s="486"/>
      <c r="M27" s="486"/>
      <c r="N27" s="486"/>
      <c r="O27" s="486"/>
      <c r="P27" s="486"/>
      <c r="Q27" s="486"/>
      <c r="R27" s="486"/>
      <c r="S27" s="486"/>
      <c r="T27" s="486"/>
      <c r="U27" s="486"/>
      <c r="V27" s="487"/>
    </row>
    <row r="28" spans="1:23" ht="35.25" customHeight="1" thickBot="1" x14ac:dyDescent="0.35">
      <c r="A28" s="298">
        <v>2029</v>
      </c>
      <c r="B28" s="485"/>
      <c r="C28" s="486"/>
      <c r="D28" s="486"/>
      <c r="E28" s="486"/>
      <c r="F28" s="486"/>
      <c r="G28" s="486"/>
      <c r="H28" s="486"/>
      <c r="I28" s="486"/>
      <c r="J28" s="486"/>
      <c r="K28" s="486"/>
      <c r="L28" s="486"/>
      <c r="M28" s="486"/>
      <c r="N28" s="486"/>
      <c r="O28" s="486"/>
      <c r="P28" s="486"/>
      <c r="Q28" s="486"/>
      <c r="R28" s="486"/>
      <c r="S28" s="486"/>
      <c r="T28" s="486"/>
      <c r="U28" s="486"/>
      <c r="V28" s="487"/>
    </row>
  </sheetData>
  <mergeCells count="8">
    <mergeCell ref="B26:V26"/>
    <mergeCell ref="B27:V27"/>
    <mergeCell ref="B28:V28"/>
    <mergeCell ref="A3:V3"/>
    <mergeCell ref="N5:W5"/>
    <mergeCell ref="D23:V23"/>
    <mergeCell ref="B24:V24"/>
    <mergeCell ref="B25:V25"/>
  </mergeCells>
  <phoneticPr fontId="23" type="noConversion"/>
  <conditionalFormatting sqref="B7:L18">
    <cfRule type="containsText" dxfId="791" priority="15" operator="containsText" text="ntitulé">
      <formula>NOT(ISERROR(SEARCH("ntitulé",B7)))</formula>
    </cfRule>
    <cfRule type="containsBlanks" dxfId="790" priority="16">
      <formula>LEN(TRIM(B7))=0</formula>
    </cfRule>
  </conditionalFormatting>
  <conditionalFormatting sqref="D7:L18">
    <cfRule type="containsText" dxfId="789" priority="14" operator="containsText" text="libre">
      <formula>NOT(ISERROR(SEARCH("libre",D7)))</formula>
    </cfRule>
  </conditionalFormatting>
  <conditionalFormatting sqref="A8:A9">
    <cfRule type="containsText" dxfId="788" priority="12" operator="containsText" text="ntitulé">
      <formula>NOT(ISERROR(SEARCH("ntitulé",A8)))</formula>
    </cfRule>
    <cfRule type="containsBlanks" dxfId="787" priority="13">
      <formula>LEN(TRIM(A8))=0</formula>
    </cfRule>
  </conditionalFormatting>
  <conditionalFormatting sqref="A10:A18">
    <cfRule type="containsText" dxfId="786" priority="10" operator="containsText" text="ntitulé">
      <formula>NOT(ISERROR(SEARCH("ntitulé",A10)))</formula>
    </cfRule>
    <cfRule type="containsBlanks" dxfId="785" priority="11">
      <formula>LEN(TRIM(A10))=0</formula>
    </cfRule>
  </conditionalFormatting>
  <conditionalFormatting sqref="C7:C18">
    <cfRule type="containsText" dxfId="784" priority="4" operator="containsText" text="libre">
      <formula>NOT(ISERROR(SEARCH("libre",C7)))</formula>
    </cfRule>
  </conditionalFormatting>
  <conditionalFormatting sqref="B7:B18">
    <cfRule type="containsText" dxfId="783" priority="3" operator="containsText" text="libre">
      <formula>NOT(ISERROR(SEARCH("libre",B7)))</formula>
    </cfRule>
  </conditionalFormatting>
  <conditionalFormatting sqref="B24:B25">
    <cfRule type="containsBlanks" dxfId="782" priority="2">
      <formula>LEN(TRIM(B24))=0</formula>
    </cfRule>
  </conditionalFormatting>
  <conditionalFormatting sqref="B26:B28">
    <cfRule type="containsBlanks" dxfId="781" priority="1">
      <formula>LEN(TRIM(B26))=0</formula>
    </cfRule>
  </conditionalFormatting>
  <hyperlinks>
    <hyperlink ref="A1" location="TAB00!A1" display="Retour page de garde" xr:uid="{00000000-0004-0000-1700-000000000000}"/>
    <hyperlink ref="A2" location="'TAB4'!A1" display="Retour TAB5" xr:uid="{F1B54F83-8BD4-4F49-A551-F46FAD2B8A08}"/>
  </hyperlinks>
  <pageMargins left="0.7" right="0.7" top="0.75" bottom="0.75" header="0.3" footer="0.3"/>
  <pageSetup paperSize="9" scale="78" fitToHeight="0" orientation="landscape" verticalDpi="300" r:id="rId1"/>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46"/>
  <sheetViews>
    <sheetView zoomScaleNormal="100" workbookViewId="0">
      <selection activeCell="B7" sqref="B7:L7"/>
    </sheetView>
  </sheetViews>
  <sheetFormatPr baseColWidth="10" defaultColWidth="14.6640625" defaultRowHeight="15" x14ac:dyDescent="0.3"/>
  <cols>
    <col min="1" max="1" width="60" style="247" customWidth="1"/>
    <col min="2" max="12" width="14.6640625" style="247"/>
    <col min="13" max="13" width="18.83203125" style="247" customWidth="1"/>
    <col min="14" max="16384" width="14.6640625" style="247"/>
  </cols>
  <sheetData>
    <row r="1" spans="1:16" x14ac:dyDescent="0.3">
      <c r="A1" s="54" t="s">
        <v>61</v>
      </c>
      <c r="B1" s="248"/>
      <c r="C1" s="248"/>
      <c r="D1" s="286"/>
      <c r="E1" s="270"/>
      <c r="F1" s="248"/>
      <c r="H1" s="248"/>
      <c r="P1" s="248"/>
    </row>
    <row r="2" spans="1:16" x14ac:dyDescent="0.3">
      <c r="A2" s="13" t="s">
        <v>405</v>
      </c>
      <c r="B2" s="248"/>
      <c r="C2" s="248"/>
      <c r="D2" s="286"/>
      <c r="E2" s="270"/>
      <c r="F2" s="248"/>
      <c r="H2" s="248"/>
      <c r="P2" s="248"/>
    </row>
    <row r="3" spans="1:16" s="308" customFormat="1" ht="43.9" customHeight="1" x14ac:dyDescent="0.35">
      <c r="A3" s="496" t="str">
        <f>TAB00!B59&amp;" : "&amp;TAB00!C59</f>
        <v>TAB3.7 : Cotisations de responsabilisation de l’ONSSAPL</v>
      </c>
      <c r="B3" s="496"/>
      <c r="C3" s="496"/>
      <c r="D3" s="496"/>
      <c r="E3" s="496"/>
      <c r="F3" s="496"/>
      <c r="G3" s="496"/>
      <c r="H3" s="496"/>
      <c r="I3" s="496"/>
      <c r="J3" s="496"/>
      <c r="K3" s="496"/>
      <c r="L3" s="496"/>
    </row>
    <row r="5" spans="1:16" x14ac:dyDescent="0.3">
      <c r="A5" s="335" t="s">
        <v>171</v>
      </c>
      <c r="B5" s="335"/>
      <c r="C5" s="335"/>
      <c r="D5" s="335"/>
      <c r="E5" s="335"/>
      <c r="F5" s="335"/>
      <c r="G5" s="335"/>
      <c r="H5" s="335"/>
      <c r="I5" s="335"/>
      <c r="J5" s="335"/>
      <c r="K5" s="335"/>
      <c r="L5" s="335"/>
    </row>
    <row r="7" spans="1:16" x14ac:dyDescent="0.3">
      <c r="B7" s="336">
        <v>2019</v>
      </c>
      <c r="C7" s="336">
        <v>2020</v>
      </c>
      <c r="D7" s="336">
        <v>2021</v>
      </c>
      <c r="E7" s="336">
        <v>2022</v>
      </c>
      <c r="F7" s="336">
        <v>2023</v>
      </c>
      <c r="G7" s="336">
        <v>2024</v>
      </c>
      <c r="H7" s="336">
        <v>2025</v>
      </c>
      <c r="I7" s="336">
        <v>2026</v>
      </c>
      <c r="J7" s="336">
        <v>2027</v>
      </c>
      <c r="K7" s="336">
        <v>2028</v>
      </c>
      <c r="L7" s="336">
        <v>2029</v>
      </c>
    </row>
    <row r="8" spans="1:16" x14ac:dyDescent="0.3">
      <c r="A8" s="247" t="s">
        <v>172</v>
      </c>
      <c r="B8" s="294"/>
      <c r="C8" s="294"/>
      <c r="D8" s="294"/>
      <c r="E8" s="294"/>
      <c r="F8" s="294"/>
      <c r="G8" s="294"/>
      <c r="H8" s="294"/>
      <c r="I8" s="294"/>
      <c r="J8" s="294"/>
      <c r="K8" s="294"/>
      <c r="L8" s="294"/>
    </row>
    <row r="9" spans="1:16" x14ac:dyDescent="0.3">
      <c r="A9" s="247" t="s">
        <v>173</v>
      </c>
      <c r="B9" s="294"/>
      <c r="C9" s="294"/>
      <c r="D9" s="294"/>
      <c r="E9" s="294"/>
      <c r="F9" s="294"/>
      <c r="G9" s="294"/>
      <c r="H9" s="294"/>
      <c r="I9" s="294"/>
      <c r="J9" s="294"/>
      <c r="K9" s="294"/>
      <c r="L9" s="294"/>
    </row>
    <row r="10" spans="1:16" x14ac:dyDescent="0.3">
      <c r="A10" s="247" t="s">
        <v>174</v>
      </c>
      <c r="B10" s="247">
        <f>B8+B9</f>
        <v>0</v>
      </c>
      <c r="C10" s="247">
        <f>C8+C9</f>
        <v>0</v>
      </c>
      <c r="D10" s="247">
        <f t="shared" ref="D10:K10" si="0">D8+D9</f>
        <v>0</v>
      </c>
      <c r="E10" s="247">
        <f t="shared" si="0"/>
        <v>0</v>
      </c>
      <c r="F10" s="247">
        <f t="shared" si="0"/>
        <v>0</v>
      </c>
      <c r="G10" s="247">
        <f t="shared" si="0"/>
        <v>0</v>
      </c>
      <c r="H10" s="247">
        <f t="shared" si="0"/>
        <v>0</v>
      </c>
      <c r="I10" s="247">
        <f t="shared" si="0"/>
        <v>0</v>
      </c>
      <c r="J10" s="247">
        <f t="shared" si="0"/>
        <v>0</v>
      </c>
      <c r="K10" s="247">
        <f t="shared" si="0"/>
        <v>0</v>
      </c>
      <c r="L10" s="247">
        <f t="shared" ref="L10" si="1">L8+L9</f>
        <v>0</v>
      </c>
    </row>
    <row r="11" spans="1:16" x14ac:dyDescent="0.3">
      <c r="A11" s="337" t="s">
        <v>175</v>
      </c>
      <c r="B11" s="338">
        <f>IFERROR(B8/B10,0)</f>
        <v>0</v>
      </c>
      <c r="C11" s="338">
        <f>IFERROR(C8/C10,0)</f>
        <v>0</v>
      </c>
      <c r="D11" s="338">
        <f t="shared" ref="D11:K11" si="2">IFERROR(D8/D10,0)</f>
        <v>0</v>
      </c>
      <c r="E11" s="338">
        <f t="shared" si="2"/>
        <v>0</v>
      </c>
      <c r="F11" s="338">
        <f t="shared" si="2"/>
        <v>0</v>
      </c>
      <c r="G11" s="338">
        <f t="shared" si="2"/>
        <v>0</v>
      </c>
      <c r="H11" s="338">
        <f t="shared" si="2"/>
        <v>0</v>
      </c>
      <c r="I11" s="338">
        <f t="shared" si="2"/>
        <v>0</v>
      </c>
      <c r="J11" s="338">
        <f t="shared" si="2"/>
        <v>0</v>
      </c>
      <c r="K11" s="338">
        <f t="shared" si="2"/>
        <v>0</v>
      </c>
      <c r="L11" s="338">
        <f t="shared" ref="L11" si="3">IFERROR(L8/L10,0)</f>
        <v>0</v>
      </c>
    </row>
    <row r="13" spans="1:16" s="255" customFormat="1" ht="53.25" x14ac:dyDescent="0.3">
      <c r="A13" s="339" t="s">
        <v>525</v>
      </c>
      <c r="B13" s="294"/>
      <c r="C13" s="294"/>
      <c r="D13" s="294"/>
      <c r="E13" s="294"/>
      <c r="F13" s="294"/>
      <c r="G13" s="294"/>
      <c r="H13" s="294"/>
      <c r="I13" s="294"/>
      <c r="J13" s="294"/>
      <c r="K13" s="294"/>
      <c r="L13" s="294"/>
    </row>
    <row r="14" spans="1:16" x14ac:dyDescent="0.3">
      <c r="A14" s="247" t="s">
        <v>176</v>
      </c>
      <c r="B14" s="254">
        <f t="shared" ref="B14" si="4">B15*B16</f>
        <v>0</v>
      </c>
      <c r="C14" s="254">
        <f t="shared" ref="C14:K14" si="5">C15*C16</f>
        <v>0</v>
      </c>
      <c r="D14" s="254">
        <f t="shared" si="5"/>
        <v>0</v>
      </c>
      <c r="E14" s="254">
        <f t="shared" si="5"/>
        <v>0</v>
      </c>
      <c r="F14" s="254">
        <f t="shared" si="5"/>
        <v>0</v>
      </c>
      <c r="G14" s="254">
        <f t="shared" si="5"/>
        <v>0</v>
      </c>
      <c r="H14" s="254">
        <f t="shared" si="5"/>
        <v>0</v>
      </c>
      <c r="I14" s="254">
        <f t="shared" si="5"/>
        <v>0</v>
      </c>
      <c r="J14" s="254">
        <f t="shared" si="5"/>
        <v>0</v>
      </c>
      <c r="K14" s="254">
        <f t="shared" si="5"/>
        <v>0</v>
      </c>
      <c r="L14" s="254">
        <f t="shared" ref="L14" si="6">L15*L16</f>
        <v>0</v>
      </c>
    </row>
    <row r="15" spans="1:16" x14ac:dyDescent="0.3">
      <c r="A15" s="340" t="s">
        <v>177</v>
      </c>
      <c r="B15" s="341">
        <f t="shared" ref="B15" si="7">B13</f>
        <v>0</v>
      </c>
      <c r="C15" s="341">
        <f t="shared" ref="C15:K15" si="8">C13</f>
        <v>0</v>
      </c>
      <c r="D15" s="341">
        <f t="shared" si="8"/>
        <v>0</v>
      </c>
      <c r="E15" s="341">
        <f t="shared" si="8"/>
        <v>0</v>
      </c>
      <c r="F15" s="341">
        <f t="shared" si="8"/>
        <v>0</v>
      </c>
      <c r="G15" s="341">
        <f t="shared" si="8"/>
        <v>0</v>
      </c>
      <c r="H15" s="341">
        <f t="shared" si="8"/>
        <v>0</v>
      </c>
      <c r="I15" s="341">
        <f t="shared" si="8"/>
        <v>0</v>
      </c>
      <c r="J15" s="341">
        <f t="shared" si="8"/>
        <v>0</v>
      </c>
      <c r="K15" s="341">
        <f t="shared" si="8"/>
        <v>0</v>
      </c>
      <c r="L15" s="341">
        <f t="shared" ref="L15" si="9">L13</f>
        <v>0</v>
      </c>
    </row>
    <row r="16" spans="1:16" x14ac:dyDescent="0.3">
      <c r="A16" s="340" t="s">
        <v>178</v>
      </c>
      <c r="B16" s="342"/>
      <c r="C16" s="342"/>
      <c r="D16" s="342"/>
      <c r="E16" s="342"/>
      <c r="F16" s="342"/>
      <c r="G16" s="342"/>
      <c r="H16" s="342"/>
      <c r="I16" s="342"/>
      <c r="J16" s="342"/>
      <c r="K16" s="342"/>
      <c r="L16" s="342"/>
    </row>
    <row r="18" spans="1:12" x14ac:dyDescent="0.3">
      <c r="A18" s="335" t="s">
        <v>179</v>
      </c>
      <c r="B18" s="335"/>
      <c r="C18" s="335"/>
      <c r="D18" s="335"/>
      <c r="E18" s="335"/>
      <c r="F18" s="335"/>
      <c r="G18" s="335"/>
      <c r="H18" s="335"/>
      <c r="I18" s="335"/>
      <c r="J18" s="335"/>
      <c r="K18" s="335"/>
      <c r="L18" s="335"/>
    </row>
    <row r="20" spans="1:12" x14ac:dyDescent="0.3">
      <c r="B20" s="336">
        <v>2019</v>
      </c>
      <c r="C20" s="336">
        <v>2020</v>
      </c>
      <c r="D20" s="336">
        <v>2021</v>
      </c>
      <c r="E20" s="336">
        <v>2022</v>
      </c>
      <c r="F20" s="336">
        <v>2023</v>
      </c>
      <c r="G20" s="336">
        <v>2024</v>
      </c>
      <c r="H20" s="336">
        <v>2025</v>
      </c>
      <c r="I20" s="336">
        <v>2026</v>
      </c>
      <c r="J20" s="336">
        <v>2027</v>
      </c>
      <c r="K20" s="336">
        <v>2028</v>
      </c>
      <c r="L20" s="336">
        <v>2029</v>
      </c>
    </row>
    <row r="21" spans="1:12" ht="67.5" x14ac:dyDescent="0.3">
      <c r="A21" s="270" t="s">
        <v>526</v>
      </c>
      <c r="B21" s="294"/>
      <c r="C21" s="294"/>
      <c r="D21" s="294"/>
      <c r="E21" s="294"/>
      <c r="F21" s="294"/>
      <c r="G21" s="294"/>
      <c r="H21" s="294"/>
      <c r="I21" s="294"/>
      <c r="J21" s="294"/>
      <c r="K21" s="294"/>
      <c r="L21" s="294"/>
    </row>
    <row r="22" spans="1:12" ht="54.75" x14ac:dyDescent="0.3">
      <c r="A22" s="270" t="s">
        <v>527</v>
      </c>
      <c r="B22" s="254">
        <f t="shared" ref="B22" si="10">B13</f>
        <v>0</v>
      </c>
      <c r="C22" s="254">
        <f t="shared" ref="C22:K22" si="11">C13</f>
        <v>0</v>
      </c>
      <c r="D22" s="254">
        <f t="shared" si="11"/>
        <v>0</v>
      </c>
      <c r="E22" s="254">
        <f t="shared" si="11"/>
        <v>0</v>
      </c>
      <c r="F22" s="254">
        <f t="shared" si="11"/>
        <v>0</v>
      </c>
      <c r="G22" s="254">
        <f t="shared" si="11"/>
        <v>0</v>
      </c>
      <c r="H22" s="254">
        <f t="shared" si="11"/>
        <v>0</v>
      </c>
      <c r="I22" s="254">
        <f t="shared" si="11"/>
        <v>0</v>
      </c>
      <c r="J22" s="254">
        <f t="shared" si="11"/>
        <v>0</v>
      </c>
      <c r="K22" s="254">
        <f t="shared" si="11"/>
        <v>0</v>
      </c>
      <c r="L22" s="254">
        <f t="shared" ref="L22" si="12">L13</f>
        <v>0</v>
      </c>
    </row>
    <row r="23" spans="1:12" x14ac:dyDescent="0.3">
      <c r="A23" s="337" t="s">
        <v>180</v>
      </c>
      <c r="B23" s="338">
        <f>IFERROR(B21/B22,0)</f>
        <v>0</v>
      </c>
      <c r="C23" s="338">
        <f>IFERROR(C21/C22,0)</f>
        <v>0</v>
      </c>
      <c r="D23" s="338">
        <f t="shared" ref="D23:K23" si="13">IFERROR(D21/D22,0)</f>
        <v>0</v>
      </c>
      <c r="E23" s="338">
        <f t="shared" si="13"/>
        <v>0</v>
      </c>
      <c r="F23" s="338">
        <f t="shared" si="13"/>
        <v>0</v>
      </c>
      <c r="G23" s="338">
        <f t="shared" si="13"/>
        <v>0</v>
      </c>
      <c r="H23" s="338">
        <f t="shared" si="13"/>
        <v>0</v>
      </c>
      <c r="I23" s="338">
        <f t="shared" si="13"/>
        <v>0</v>
      </c>
      <c r="J23" s="338">
        <f t="shared" si="13"/>
        <v>0</v>
      </c>
      <c r="K23" s="338">
        <f t="shared" si="13"/>
        <v>0</v>
      </c>
      <c r="L23" s="338">
        <f t="shared" ref="L23" si="14">IFERROR(L21/L22,0)</f>
        <v>0</v>
      </c>
    </row>
    <row r="25" spans="1:12" x14ac:dyDescent="0.3">
      <c r="A25" s="335" t="s">
        <v>181</v>
      </c>
      <c r="B25" s="335"/>
      <c r="C25" s="335"/>
      <c r="D25" s="335"/>
      <c r="E25" s="335"/>
      <c r="F25" s="335"/>
      <c r="G25" s="335"/>
      <c r="H25" s="335"/>
      <c r="I25" s="335"/>
      <c r="J25" s="335"/>
      <c r="K25" s="335"/>
      <c r="L25" s="335"/>
    </row>
    <row r="27" spans="1:12" x14ac:dyDescent="0.3">
      <c r="B27" s="336">
        <v>2019</v>
      </c>
      <c r="C27" s="336">
        <v>2020</v>
      </c>
      <c r="D27" s="336">
        <v>2021</v>
      </c>
      <c r="E27" s="336">
        <v>2022</v>
      </c>
      <c r="F27" s="336">
        <v>2023</v>
      </c>
      <c r="G27" s="336">
        <v>2024</v>
      </c>
      <c r="H27" s="336">
        <v>2025</v>
      </c>
      <c r="I27" s="336">
        <v>2026</v>
      </c>
      <c r="J27" s="336">
        <v>2027</v>
      </c>
      <c r="K27" s="336">
        <v>2028</v>
      </c>
      <c r="L27" s="336">
        <v>2029</v>
      </c>
    </row>
    <row r="28" spans="1:12" x14ac:dyDescent="0.3">
      <c r="A28" s="247" t="s">
        <v>182</v>
      </c>
      <c r="B28" s="342"/>
      <c r="C28" s="342"/>
      <c r="D28" s="342"/>
      <c r="E28" s="342"/>
      <c r="F28" s="342"/>
      <c r="G28" s="342"/>
      <c r="H28" s="342"/>
      <c r="I28" s="342"/>
      <c r="J28" s="342"/>
      <c r="K28" s="342"/>
      <c r="L28" s="342"/>
    </row>
    <row r="29" spans="1:12" x14ac:dyDescent="0.3">
      <c r="A29" s="343" t="s">
        <v>183</v>
      </c>
    </row>
    <row r="30" spans="1:12" x14ac:dyDescent="0.3">
      <c r="A30" s="343"/>
    </row>
    <row r="31" spans="1:12" x14ac:dyDescent="0.3">
      <c r="A31" s="335" t="s">
        <v>184</v>
      </c>
      <c r="B31" s="335"/>
      <c r="C31" s="335"/>
      <c r="D31" s="335"/>
      <c r="E31" s="335"/>
      <c r="F31" s="335"/>
      <c r="G31" s="335"/>
      <c r="H31" s="335"/>
      <c r="I31" s="335"/>
      <c r="J31" s="335"/>
      <c r="K31" s="335"/>
      <c r="L31" s="335"/>
    </row>
    <row r="33" spans="1:14" x14ac:dyDescent="0.3">
      <c r="B33" s="336">
        <v>2019</v>
      </c>
      <c r="C33" s="336">
        <v>2020</v>
      </c>
      <c r="D33" s="336">
        <v>2021</v>
      </c>
      <c r="E33" s="336">
        <v>2022</v>
      </c>
      <c r="F33" s="336">
        <v>2023</v>
      </c>
      <c r="G33" s="336">
        <v>2024</v>
      </c>
      <c r="H33" s="336">
        <v>2025</v>
      </c>
      <c r="I33" s="336">
        <v>2026</v>
      </c>
      <c r="J33" s="336">
        <v>2027</v>
      </c>
      <c r="K33" s="336">
        <v>2028</v>
      </c>
      <c r="L33" s="336">
        <v>2029</v>
      </c>
    </row>
    <row r="34" spans="1:14" x14ac:dyDescent="0.3">
      <c r="A34" s="247" t="s">
        <v>185</v>
      </c>
      <c r="B34" s="248">
        <f t="shared" ref="B34" si="15">B21</f>
        <v>0</v>
      </c>
      <c r="C34" s="248">
        <f t="shared" ref="C34:K34" si="16">C21</f>
        <v>0</v>
      </c>
      <c r="D34" s="248">
        <f t="shared" si="16"/>
        <v>0</v>
      </c>
      <c r="E34" s="248">
        <f t="shared" si="16"/>
        <v>0</v>
      </c>
      <c r="F34" s="248">
        <f t="shared" si="16"/>
        <v>0</v>
      </c>
      <c r="G34" s="248">
        <f t="shared" si="16"/>
        <v>0</v>
      </c>
      <c r="H34" s="248">
        <f t="shared" si="16"/>
        <v>0</v>
      </c>
      <c r="I34" s="248">
        <f t="shared" si="16"/>
        <v>0</v>
      </c>
      <c r="J34" s="248">
        <f t="shared" si="16"/>
        <v>0</v>
      </c>
      <c r="K34" s="248">
        <f t="shared" si="16"/>
        <v>0</v>
      </c>
      <c r="L34" s="248">
        <f t="shared" ref="L34" si="17">L21</f>
        <v>0</v>
      </c>
    </row>
    <row r="35" spans="1:14" x14ac:dyDescent="0.3">
      <c r="A35" s="247" t="s">
        <v>186</v>
      </c>
      <c r="B35" s="248">
        <f t="shared" ref="B35" si="18">B14</f>
        <v>0</v>
      </c>
      <c r="C35" s="248">
        <f t="shared" ref="C35:K35" si="19">C14</f>
        <v>0</v>
      </c>
      <c r="D35" s="248">
        <f t="shared" si="19"/>
        <v>0</v>
      </c>
      <c r="E35" s="248">
        <f t="shared" si="19"/>
        <v>0</v>
      </c>
      <c r="F35" s="248">
        <f t="shared" si="19"/>
        <v>0</v>
      </c>
      <c r="G35" s="248">
        <f t="shared" si="19"/>
        <v>0</v>
      </c>
      <c r="H35" s="248">
        <f t="shared" si="19"/>
        <v>0</v>
      </c>
      <c r="I35" s="248">
        <f t="shared" si="19"/>
        <v>0</v>
      </c>
      <c r="J35" s="248">
        <f t="shared" si="19"/>
        <v>0</v>
      </c>
      <c r="K35" s="248">
        <f t="shared" si="19"/>
        <v>0</v>
      </c>
      <c r="L35" s="248">
        <f t="shared" ref="L35" si="20">L14</f>
        <v>0</v>
      </c>
    </row>
    <row r="36" spans="1:14" x14ac:dyDescent="0.3">
      <c r="A36" s="247" t="s">
        <v>528</v>
      </c>
      <c r="B36" s="248">
        <f t="shared" ref="B36" si="21">B34-B35</f>
        <v>0</v>
      </c>
      <c r="C36" s="248">
        <f t="shared" ref="C36:K36" si="22">C34-C35</f>
        <v>0</v>
      </c>
      <c r="D36" s="248">
        <f t="shared" si="22"/>
        <v>0</v>
      </c>
      <c r="E36" s="248">
        <f t="shared" si="22"/>
        <v>0</v>
      </c>
      <c r="F36" s="248">
        <f t="shared" si="22"/>
        <v>0</v>
      </c>
      <c r="G36" s="248">
        <f t="shared" si="22"/>
        <v>0</v>
      </c>
      <c r="H36" s="248">
        <f t="shared" si="22"/>
        <v>0</v>
      </c>
      <c r="I36" s="248">
        <f t="shared" si="22"/>
        <v>0</v>
      </c>
      <c r="J36" s="248">
        <f t="shared" si="22"/>
        <v>0</v>
      </c>
      <c r="K36" s="248">
        <f t="shared" si="22"/>
        <v>0</v>
      </c>
      <c r="L36" s="248">
        <f t="shared" ref="L36" si="23">L34-L35</f>
        <v>0</v>
      </c>
      <c r="N36" s="248"/>
    </row>
    <row r="37" spans="1:14" x14ac:dyDescent="0.3">
      <c r="A37" s="247" t="s">
        <v>187</v>
      </c>
      <c r="B37" s="344">
        <f t="shared" ref="B37" si="24">B28</f>
        <v>0</v>
      </c>
      <c r="C37" s="344">
        <f t="shared" ref="C37:K37" si="25">C28</f>
        <v>0</v>
      </c>
      <c r="D37" s="344">
        <f t="shared" si="25"/>
        <v>0</v>
      </c>
      <c r="E37" s="344">
        <f t="shared" si="25"/>
        <v>0</v>
      </c>
      <c r="F37" s="344">
        <f t="shared" si="25"/>
        <v>0</v>
      </c>
      <c r="G37" s="344">
        <f t="shared" si="25"/>
        <v>0</v>
      </c>
      <c r="H37" s="344">
        <f t="shared" si="25"/>
        <v>0</v>
      </c>
      <c r="I37" s="344">
        <f t="shared" si="25"/>
        <v>0</v>
      </c>
      <c r="J37" s="344">
        <f t="shared" si="25"/>
        <v>0</v>
      </c>
      <c r="K37" s="344">
        <f t="shared" si="25"/>
        <v>0</v>
      </c>
      <c r="L37" s="344">
        <f t="shared" ref="L37" si="26">L28</f>
        <v>0</v>
      </c>
      <c r="N37" s="248"/>
    </row>
    <row r="38" spans="1:14" x14ac:dyDescent="0.3">
      <c r="A38" s="337" t="s">
        <v>529</v>
      </c>
      <c r="B38" s="345">
        <f t="shared" ref="B38" si="27">IF(B36&gt;0,B36*B37,0)</f>
        <v>0</v>
      </c>
      <c r="C38" s="345">
        <f t="shared" ref="C38:I38" si="28">IF(C36&gt;0,C36*C37,0)</f>
        <v>0</v>
      </c>
      <c r="D38" s="345">
        <f t="shared" si="28"/>
        <v>0</v>
      </c>
      <c r="E38" s="345">
        <f t="shared" si="28"/>
        <v>0</v>
      </c>
      <c r="F38" s="345">
        <f t="shared" si="28"/>
        <v>0</v>
      </c>
      <c r="G38" s="345">
        <f t="shared" si="28"/>
        <v>0</v>
      </c>
      <c r="H38" s="345">
        <f t="shared" si="28"/>
        <v>0</v>
      </c>
      <c r="I38" s="345">
        <f t="shared" si="28"/>
        <v>0</v>
      </c>
      <c r="J38" s="345">
        <f>J36*J37</f>
        <v>0</v>
      </c>
      <c r="K38" s="345">
        <f>K36*K37</f>
        <v>0</v>
      </c>
      <c r="L38" s="345">
        <f>L36*L37</f>
        <v>0</v>
      </c>
      <c r="N38" s="248"/>
    </row>
    <row r="39" spans="1:14" x14ac:dyDescent="0.3">
      <c r="N39" s="248"/>
    </row>
    <row r="40" spans="1:14" x14ac:dyDescent="0.3">
      <c r="A40" s="335" t="s">
        <v>188</v>
      </c>
      <c r="B40" s="335"/>
      <c r="C40" s="335"/>
      <c r="D40" s="335"/>
      <c r="E40" s="335"/>
      <c r="F40" s="335"/>
      <c r="G40" s="335"/>
      <c r="H40" s="335"/>
      <c r="I40" s="335"/>
      <c r="J40" s="335"/>
      <c r="K40" s="335"/>
      <c r="L40" s="335"/>
    </row>
    <row r="42" spans="1:14" x14ac:dyDescent="0.3">
      <c r="A42" s="346" t="s">
        <v>189</v>
      </c>
      <c r="B42" s="336">
        <v>2019</v>
      </c>
      <c r="C42" s="336">
        <v>2020</v>
      </c>
      <c r="D42" s="336">
        <v>2021</v>
      </c>
      <c r="E42" s="336">
        <v>2022</v>
      </c>
      <c r="F42" s="336">
        <v>2023</v>
      </c>
      <c r="G42" s="336">
        <v>2024</v>
      </c>
      <c r="H42" s="336">
        <v>2025</v>
      </c>
      <c r="I42" s="336">
        <v>2026</v>
      </c>
      <c r="J42" s="336">
        <v>2027</v>
      </c>
      <c r="K42" s="336">
        <v>2028</v>
      </c>
      <c r="L42" s="336">
        <v>2029</v>
      </c>
    </row>
    <row r="43" spans="1:14" x14ac:dyDescent="0.3">
      <c r="A43" s="247" t="s">
        <v>190</v>
      </c>
      <c r="B43" s="294"/>
      <c r="C43" s="294"/>
      <c r="D43" s="294"/>
      <c r="E43" s="294"/>
      <c r="F43" s="294"/>
      <c r="G43" s="294"/>
      <c r="H43" s="294"/>
      <c r="I43" s="294"/>
      <c r="J43" s="294"/>
      <c r="K43" s="294"/>
      <c r="L43" s="294"/>
    </row>
    <row r="44" spans="1:14" x14ac:dyDescent="0.3">
      <c r="A44" s="247" t="s">
        <v>191</v>
      </c>
      <c r="B44" s="294"/>
      <c r="C44" s="294"/>
      <c r="D44" s="294"/>
      <c r="E44" s="294"/>
      <c r="F44" s="294"/>
      <c r="G44" s="294"/>
      <c r="H44" s="294"/>
      <c r="I44" s="294"/>
      <c r="J44" s="294"/>
      <c r="K44" s="294"/>
      <c r="L44" s="294"/>
    </row>
    <row r="45" spans="1:14" x14ac:dyDescent="0.3">
      <c r="A45" s="247" t="s">
        <v>192</v>
      </c>
      <c r="B45" s="294"/>
      <c r="C45" s="294"/>
      <c r="D45" s="294"/>
      <c r="E45" s="294"/>
      <c r="F45" s="294"/>
      <c r="G45" s="294"/>
      <c r="H45" s="294"/>
      <c r="I45" s="294"/>
      <c r="J45" s="294"/>
      <c r="K45" s="294"/>
      <c r="L45" s="294"/>
    </row>
    <row r="46" spans="1:14" x14ac:dyDescent="0.3">
      <c r="A46" s="347" t="s">
        <v>119</v>
      </c>
      <c r="B46" s="348">
        <f>SUM(B43:B45)</f>
        <v>0</v>
      </c>
      <c r="C46" s="348">
        <f>SUM(C43:C45)</f>
        <v>0</v>
      </c>
      <c r="D46" s="348">
        <f t="shared" ref="D46:K46" si="29">SUM(D43:D45)</f>
        <v>0</v>
      </c>
      <c r="E46" s="348">
        <f t="shared" si="29"/>
        <v>0</v>
      </c>
      <c r="F46" s="348">
        <f t="shared" si="29"/>
        <v>0</v>
      </c>
      <c r="G46" s="349">
        <f t="shared" si="29"/>
        <v>0</v>
      </c>
      <c r="H46" s="349">
        <f t="shared" si="29"/>
        <v>0</v>
      </c>
      <c r="I46" s="349">
        <f t="shared" si="29"/>
        <v>0</v>
      </c>
      <c r="J46" s="349">
        <f t="shared" si="29"/>
        <v>0</v>
      </c>
      <c r="K46" s="349">
        <f t="shared" si="29"/>
        <v>0</v>
      </c>
      <c r="L46" s="349">
        <f t="shared" ref="L46" si="30">SUM(L43:L45)</f>
        <v>0</v>
      </c>
    </row>
  </sheetData>
  <mergeCells count="1">
    <mergeCell ref="A3:L3"/>
  </mergeCells>
  <conditionalFormatting sqref="C8:K9">
    <cfRule type="containsText" dxfId="780" priority="29" operator="containsText" text="ntitulé">
      <formula>NOT(ISERROR(SEARCH("ntitulé",C8)))</formula>
    </cfRule>
    <cfRule type="containsBlanks" dxfId="779" priority="30">
      <formula>LEN(TRIM(C8))=0</formula>
    </cfRule>
  </conditionalFormatting>
  <conditionalFormatting sqref="C8:K9">
    <cfRule type="containsText" dxfId="778" priority="28" operator="containsText" text="libre">
      <formula>NOT(ISERROR(SEARCH("libre",C8)))</formula>
    </cfRule>
  </conditionalFormatting>
  <conditionalFormatting sqref="B13:L13">
    <cfRule type="containsText" dxfId="777" priority="26" operator="containsText" text="ntitulé">
      <formula>NOT(ISERROR(SEARCH("ntitulé",B13)))</formula>
    </cfRule>
    <cfRule type="containsBlanks" dxfId="776" priority="27">
      <formula>LEN(TRIM(B13))=0</formula>
    </cfRule>
  </conditionalFormatting>
  <conditionalFormatting sqref="B13:L13">
    <cfRule type="containsText" dxfId="775" priority="25" operator="containsText" text="libre">
      <formula>NOT(ISERROR(SEARCH("libre",B13)))</formula>
    </cfRule>
  </conditionalFormatting>
  <conditionalFormatting sqref="B16:L16">
    <cfRule type="containsText" dxfId="774" priority="23" operator="containsText" text="ntitulé">
      <formula>NOT(ISERROR(SEARCH("ntitulé",B16)))</formula>
    </cfRule>
    <cfRule type="containsBlanks" dxfId="773" priority="24">
      <formula>LEN(TRIM(B16))=0</formula>
    </cfRule>
  </conditionalFormatting>
  <conditionalFormatting sqref="B16:L16">
    <cfRule type="containsText" dxfId="772" priority="22" operator="containsText" text="libre">
      <formula>NOT(ISERROR(SEARCH("libre",B16)))</formula>
    </cfRule>
  </conditionalFormatting>
  <conditionalFormatting sqref="B21:L21">
    <cfRule type="containsText" dxfId="771" priority="20" operator="containsText" text="ntitulé">
      <formula>NOT(ISERROR(SEARCH("ntitulé",B21)))</formula>
    </cfRule>
    <cfRule type="containsBlanks" dxfId="770" priority="21">
      <formula>LEN(TRIM(B21))=0</formula>
    </cfRule>
  </conditionalFormatting>
  <conditionalFormatting sqref="B21:L21">
    <cfRule type="containsText" dxfId="769" priority="19" operator="containsText" text="libre">
      <formula>NOT(ISERROR(SEARCH("libre",B21)))</formula>
    </cfRule>
  </conditionalFormatting>
  <conditionalFormatting sqref="B28:L28">
    <cfRule type="containsText" dxfId="768" priority="17" operator="containsText" text="ntitulé">
      <formula>NOT(ISERROR(SEARCH("ntitulé",B28)))</formula>
    </cfRule>
    <cfRule type="containsBlanks" dxfId="767" priority="18">
      <formula>LEN(TRIM(B28))=0</formula>
    </cfRule>
  </conditionalFormatting>
  <conditionalFormatting sqref="B28:L28">
    <cfRule type="containsText" dxfId="766" priority="16" operator="containsText" text="libre">
      <formula>NOT(ISERROR(SEARCH("libre",B28)))</formula>
    </cfRule>
  </conditionalFormatting>
  <conditionalFormatting sqref="C43:K45">
    <cfRule type="containsText" dxfId="765" priority="14" operator="containsText" text="ntitulé">
      <formula>NOT(ISERROR(SEARCH("ntitulé",C43)))</formula>
    </cfRule>
    <cfRule type="containsBlanks" dxfId="764" priority="15">
      <formula>LEN(TRIM(C43))=0</formula>
    </cfRule>
  </conditionalFormatting>
  <conditionalFormatting sqref="C43:K45">
    <cfRule type="containsText" dxfId="763" priority="13" operator="containsText" text="libre">
      <formula>NOT(ISERROR(SEARCH("libre",C43)))</formula>
    </cfRule>
  </conditionalFormatting>
  <conditionalFormatting sqref="B8:B9">
    <cfRule type="containsText" dxfId="762" priority="11" operator="containsText" text="ntitulé">
      <formula>NOT(ISERROR(SEARCH("ntitulé",B8)))</formula>
    </cfRule>
    <cfRule type="containsBlanks" dxfId="761" priority="12">
      <formula>LEN(TRIM(B8))=0</formula>
    </cfRule>
  </conditionalFormatting>
  <conditionalFormatting sqref="B8:B9">
    <cfRule type="containsText" dxfId="760" priority="10" operator="containsText" text="libre">
      <formula>NOT(ISERROR(SEARCH("libre",B8)))</formula>
    </cfRule>
  </conditionalFormatting>
  <conditionalFormatting sqref="B43:B45">
    <cfRule type="containsText" dxfId="759" priority="8" operator="containsText" text="ntitulé">
      <formula>NOT(ISERROR(SEARCH("ntitulé",B43)))</formula>
    </cfRule>
    <cfRule type="containsBlanks" dxfId="758" priority="9">
      <formula>LEN(TRIM(B43))=0</formula>
    </cfRule>
  </conditionalFormatting>
  <conditionalFormatting sqref="B43:B45">
    <cfRule type="containsText" dxfId="757" priority="7" operator="containsText" text="libre">
      <formula>NOT(ISERROR(SEARCH("libre",B43)))</formula>
    </cfRule>
  </conditionalFormatting>
  <conditionalFormatting sqref="L8:L9">
    <cfRule type="containsText" dxfId="756" priority="5" operator="containsText" text="ntitulé">
      <formula>NOT(ISERROR(SEARCH("ntitulé",L8)))</formula>
    </cfRule>
    <cfRule type="containsBlanks" dxfId="755" priority="6">
      <formula>LEN(TRIM(L8))=0</formula>
    </cfRule>
  </conditionalFormatting>
  <conditionalFormatting sqref="L8:L9">
    <cfRule type="containsText" dxfId="754" priority="4" operator="containsText" text="libre">
      <formula>NOT(ISERROR(SEARCH("libre",L8)))</formula>
    </cfRule>
  </conditionalFormatting>
  <conditionalFormatting sqref="L43:L45">
    <cfRule type="containsText" dxfId="753" priority="2" operator="containsText" text="ntitulé">
      <formula>NOT(ISERROR(SEARCH("ntitulé",L43)))</formula>
    </cfRule>
    <cfRule type="containsBlanks" dxfId="752" priority="3">
      <formula>LEN(TRIM(L43))=0</formula>
    </cfRule>
  </conditionalFormatting>
  <conditionalFormatting sqref="L43:L45">
    <cfRule type="containsText" dxfId="751" priority="1" operator="containsText" text="libre">
      <formula>NOT(ISERROR(SEARCH("libre",L43)))</formula>
    </cfRule>
  </conditionalFormatting>
  <hyperlinks>
    <hyperlink ref="A1" location="TAB00!A1" display="Retour page de garde" xr:uid="{00000000-0004-0000-1800-000000000000}"/>
    <hyperlink ref="A2" location="'TAB4'!A1" display="Retour TAB5" xr:uid="{03BF3EBE-632F-4F09-B15A-9DB061161EB5}"/>
  </hyperlinks>
  <pageMargins left="0.7" right="0.7" top="0.75" bottom="0.75" header="0.3" footer="0.3"/>
  <pageSetup paperSize="9" scale="85" orientation="landscape" verticalDpi="300" r:id="rId1"/>
  <rowBreaks count="1" manualBreakCount="1">
    <brk id="39"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W38"/>
  <sheetViews>
    <sheetView topLeftCell="B12" zoomScale="90" zoomScaleNormal="90" workbookViewId="0">
      <selection activeCell="N33" sqref="N33:W33"/>
    </sheetView>
  </sheetViews>
  <sheetFormatPr baseColWidth="10" defaultColWidth="9.1640625" defaultRowHeight="15" x14ac:dyDescent="0.3"/>
  <cols>
    <col min="1" max="1" width="72.5" style="270" customWidth="1"/>
    <col min="2" max="2" width="20.5" style="247" customWidth="1"/>
    <col min="3" max="4" width="20.5" style="270" customWidth="1"/>
    <col min="5" max="12" width="20.5" style="247" customWidth="1"/>
    <col min="13" max="13" width="10.1640625" style="247" customWidth="1"/>
    <col min="14" max="22" width="8" style="247" customWidth="1"/>
    <col min="23" max="16384" width="9.1640625" style="247"/>
  </cols>
  <sheetData>
    <row r="1" spans="1:21" x14ac:dyDescent="0.3">
      <c r="A1" s="54" t="s">
        <v>61</v>
      </c>
      <c r="B1" s="248"/>
      <c r="C1" s="286"/>
      <c r="E1" s="248"/>
      <c r="H1" s="248"/>
      <c r="L1" s="248"/>
      <c r="Q1" s="248"/>
    </row>
    <row r="2" spans="1:21" x14ac:dyDescent="0.3">
      <c r="A2" s="13" t="s">
        <v>405</v>
      </c>
      <c r="B2" s="248"/>
      <c r="C2" s="286"/>
      <c r="E2" s="248"/>
      <c r="H2" s="248"/>
      <c r="L2" s="248"/>
      <c r="Q2" s="248"/>
    </row>
    <row r="3" spans="1:21" s="308" customFormat="1" ht="21" x14ac:dyDescent="0.35">
      <c r="A3" s="59" t="str">
        <f>TAB00!B60&amp;" : "&amp;TAB00!C60</f>
        <v>TAB3.8 : Charges de pension non-capitalisées</v>
      </c>
      <c r="B3" s="59"/>
      <c r="C3" s="59"/>
      <c r="D3" s="59"/>
      <c r="E3" s="59"/>
      <c r="F3" s="59"/>
      <c r="G3" s="59"/>
      <c r="H3" s="59"/>
      <c r="I3" s="59"/>
      <c r="J3" s="59"/>
      <c r="K3" s="59"/>
      <c r="L3" s="59"/>
      <c r="M3" s="59"/>
      <c r="N3" s="59"/>
      <c r="O3" s="59"/>
      <c r="P3" s="59"/>
      <c r="Q3" s="59"/>
      <c r="R3" s="59"/>
      <c r="S3" s="59"/>
      <c r="T3" s="59"/>
      <c r="U3" s="59"/>
    </row>
    <row r="5" spans="1:21" x14ac:dyDescent="0.3">
      <c r="A5" s="350" t="s">
        <v>196</v>
      </c>
      <c r="B5" s="350"/>
      <c r="C5" s="350"/>
      <c r="D5" s="247"/>
    </row>
    <row r="6" spans="1:21" x14ac:dyDescent="0.3">
      <c r="A6" s="351"/>
      <c r="B6" s="351"/>
      <c r="C6" s="351"/>
      <c r="D6" s="351"/>
      <c r="E6" s="351"/>
      <c r="F6" s="351"/>
      <c r="G6" s="351"/>
      <c r="H6" s="351"/>
      <c r="I6" s="351"/>
      <c r="J6" s="351"/>
      <c r="K6" s="351"/>
    </row>
    <row r="7" spans="1:21" s="270" customFormat="1" x14ac:dyDescent="0.3">
      <c r="A7" s="256"/>
      <c r="B7" s="352"/>
    </row>
    <row r="8" spans="1:21" x14ac:dyDescent="0.3">
      <c r="A8" s="247" t="s">
        <v>197</v>
      </c>
      <c r="B8" s="294"/>
      <c r="C8" s="247"/>
      <c r="D8" s="247"/>
    </row>
    <row r="9" spans="1:21" x14ac:dyDescent="0.3">
      <c r="A9" s="247" t="s">
        <v>198</v>
      </c>
      <c r="B9" s="294"/>
      <c r="C9" s="247"/>
      <c r="D9" s="247"/>
    </row>
    <row r="10" spans="1:21" x14ac:dyDescent="0.3">
      <c r="A10" s="247" t="s">
        <v>199</v>
      </c>
      <c r="B10" s="294"/>
      <c r="C10" s="247"/>
      <c r="D10" s="247"/>
    </row>
    <row r="11" spans="1:21" x14ac:dyDescent="0.3">
      <c r="A11" s="247" t="s">
        <v>200</v>
      </c>
      <c r="B11" s="294"/>
      <c r="C11" s="247"/>
      <c r="D11" s="247"/>
    </row>
    <row r="12" spans="1:21" x14ac:dyDescent="0.3">
      <c r="A12" s="247" t="s">
        <v>201</v>
      </c>
      <c r="B12" s="294"/>
      <c r="C12" s="247"/>
      <c r="D12" s="247"/>
    </row>
    <row r="13" spans="1:21" x14ac:dyDescent="0.3">
      <c r="A13" s="247" t="s">
        <v>202</v>
      </c>
      <c r="B13" s="294"/>
      <c r="C13" s="247"/>
      <c r="D13" s="247"/>
    </row>
    <row r="14" spans="1:21" x14ac:dyDescent="0.3">
      <c r="A14" s="247" t="s">
        <v>203</v>
      </c>
      <c r="B14" s="294"/>
      <c r="C14" s="247"/>
      <c r="D14" s="247"/>
    </row>
    <row r="15" spans="1:21" x14ac:dyDescent="0.3">
      <c r="A15" s="247" t="s">
        <v>204</v>
      </c>
      <c r="B15" s="294"/>
      <c r="C15" s="247"/>
      <c r="D15" s="247"/>
    </row>
    <row r="16" spans="1:21" x14ac:dyDescent="0.3">
      <c r="A16" s="247" t="s">
        <v>205</v>
      </c>
      <c r="B16" s="294"/>
      <c r="C16" s="247"/>
      <c r="D16" s="247"/>
    </row>
    <row r="17" spans="1:4" x14ac:dyDescent="0.3">
      <c r="A17" s="247" t="s">
        <v>206</v>
      </c>
      <c r="B17" s="294"/>
      <c r="C17" s="247"/>
      <c r="D17" s="247"/>
    </row>
    <row r="18" spans="1:4" x14ac:dyDescent="0.3">
      <c r="A18" s="247" t="s">
        <v>207</v>
      </c>
      <c r="B18" s="294"/>
      <c r="C18" s="247"/>
      <c r="D18" s="247"/>
    </row>
    <row r="19" spans="1:4" x14ac:dyDescent="0.3">
      <c r="A19" s="247" t="s">
        <v>208</v>
      </c>
      <c r="B19" s="294"/>
      <c r="C19" s="247"/>
      <c r="D19" s="247"/>
    </row>
    <row r="20" spans="1:4" x14ac:dyDescent="0.3">
      <c r="A20" s="247" t="s">
        <v>209</v>
      </c>
      <c r="B20" s="294"/>
      <c r="C20" s="247"/>
      <c r="D20" s="247"/>
    </row>
    <row r="21" spans="1:4" x14ac:dyDescent="0.3">
      <c r="A21" s="247" t="s">
        <v>210</v>
      </c>
      <c r="B21" s="294"/>
      <c r="C21" s="247"/>
      <c r="D21" s="247"/>
    </row>
    <row r="22" spans="1:4" x14ac:dyDescent="0.3">
      <c r="A22" s="247" t="s">
        <v>211</v>
      </c>
      <c r="B22" s="294"/>
      <c r="C22" s="247"/>
      <c r="D22" s="247"/>
    </row>
    <row r="23" spans="1:4" x14ac:dyDescent="0.3">
      <c r="A23" s="247" t="s">
        <v>212</v>
      </c>
      <c r="B23" s="294"/>
      <c r="C23" s="247"/>
      <c r="D23" s="247"/>
    </row>
    <row r="24" spans="1:4" x14ac:dyDescent="0.3">
      <c r="A24" s="247" t="s">
        <v>213</v>
      </c>
      <c r="B24" s="294"/>
      <c r="C24" s="247"/>
      <c r="D24" s="247"/>
    </row>
    <row r="25" spans="1:4" x14ac:dyDescent="0.3">
      <c r="A25" s="247" t="s">
        <v>214</v>
      </c>
      <c r="B25" s="294"/>
      <c r="C25" s="247"/>
      <c r="D25" s="247"/>
    </row>
    <row r="26" spans="1:4" x14ac:dyDescent="0.3">
      <c r="A26" s="247" t="s">
        <v>215</v>
      </c>
      <c r="B26" s="294"/>
      <c r="C26" s="247"/>
      <c r="D26" s="247"/>
    </row>
    <row r="27" spans="1:4" x14ac:dyDescent="0.3">
      <c r="A27" s="247" t="s">
        <v>216</v>
      </c>
      <c r="B27" s="294"/>
      <c r="C27" s="247"/>
      <c r="D27" s="247"/>
    </row>
    <row r="28" spans="1:4" x14ac:dyDescent="0.3">
      <c r="A28" s="247" t="s">
        <v>217</v>
      </c>
      <c r="B28" s="294"/>
      <c r="C28" s="247"/>
      <c r="D28" s="247"/>
    </row>
    <row r="29" spans="1:4" x14ac:dyDescent="0.3">
      <c r="A29" s="247" t="s">
        <v>218</v>
      </c>
      <c r="B29" s="294"/>
      <c r="C29" s="247"/>
      <c r="D29" s="247"/>
    </row>
    <row r="30" spans="1:4" x14ac:dyDescent="0.3">
      <c r="A30" s="247" t="s">
        <v>373</v>
      </c>
      <c r="B30" s="294"/>
      <c r="C30" s="247"/>
      <c r="D30" s="247"/>
    </row>
    <row r="31" spans="1:4" x14ac:dyDescent="0.3">
      <c r="A31" s="256" t="s">
        <v>13</v>
      </c>
      <c r="B31" s="353">
        <f t="shared" ref="B31" si="0">SUM(B8:B30)</f>
        <v>0</v>
      </c>
      <c r="C31" s="247"/>
      <c r="D31" s="247"/>
    </row>
    <row r="33" spans="1:23" s="288" customFormat="1" x14ac:dyDescent="0.3">
      <c r="A33" s="287"/>
      <c r="B33" s="287"/>
      <c r="C33" s="287"/>
      <c r="D33" s="287"/>
      <c r="E33" s="287"/>
      <c r="F33" s="247"/>
      <c r="G33" s="247"/>
      <c r="H33" s="247"/>
      <c r="I33" s="247"/>
      <c r="J33" s="247"/>
      <c r="K33" s="247"/>
      <c r="N33" s="476" t="s">
        <v>332</v>
      </c>
      <c r="O33" s="477"/>
      <c r="P33" s="477"/>
      <c r="Q33" s="477"/>
      <c r="R33" s="477"/>
      <c r="S33" s="477"/>
      <c r="T33" s="477"/>
      <c r="U33" s="477"/>
      <c r="V33" s="477"/>
      <c r="W33" s="495"/>
    </row>
    <row r="34" spans="1:23" s="288" customFormat="1" ht="53.25" customHeight="1" x14ac:dyDescent="0.3">
      <c r="A34" s="289" t="s">
        <v>2</v>
      </c>
      <c r="B34" s="327" t="s">
        <v>376</v>
      </c>
      <c r="C34" s="327" t="s">
        <v>364</v>
      </c>
      <c r="D34" s="327" t="s">
        <v>375</v>
      </c>
      <c r="E34" s="327" t="s">
        <v>523</v>
      </c>
      <c r="F34" s="327" t="s">
        <v>374</v>
      </c>
      <c r="G34" s="327" t="s">
        <v>524</v>
      </c>
      <c r="H34" s="327" t="s">
        <v>340</v>
      </c>
      <c r="I34" s="327" t="s">
        <v>341</v>
      </c>
      <c r="J34" s="327" t="s">
        <v>342</v>
      </c>
      <c r="K34" s="327" t="s">
        <v>343</v>
      </c>
      <c r="L34" s="327" t="s">
        <v>441</v>
      </c>
      <c r="M34" s="354"/>
      <c r="N34" s="257" t="s">
        <v>333</v>
      </c>
      <c r="O34" s="257" t="s">
        <v>334</v>
      </c>
      <c r="P34" s="257" t="s">
        <v>371</v>
      </c>
      <c r="Q34" s="257" t="s">
        <v>335</v>
      </c>
      <c r="R34" s="257" t="s">
        <v>372</v>
      </c>
      <c r="S34" s="257" t="s">
        <v>372</v>
      </c>
      <c r="T34" s="257" t="s">
        <v>345</v>
      </c>
      <c r="U34" s="257" t="s">
        <v>346</v>
      </c>
      <c r="V34" s="257" t="s">
        <v>520</v>
      </c>
      <c r="W34" s="257" t="s">
        <v>521</v>
      </c>
    </row>
    <row r="35" spans="1:23" x14ac:dyDescent="0.3">
      <c r="A35" s="270" t="s">
        <v>154</v>
      </c>
      <c r="B35" s="294"/>
      <c r="C35" s="294"/>
      <c r="D35" s="294"/>
      <c r="E35" s="294"/>
      <c r="F35" s="294"/>
      <c r="G35" s="294"/>
      <c r="H35" s="294"/>
      <c r="I35" s="294"/>
      <c r="J35" s="294"/>
      <c r="K35" s="294"/>
      <c r="L35" s="294"/>
      <c r="N35" s="330">
        <f>IFERROR(IF(AND(ROUND(SUM(B35:B35),0)=0,ROUND(SUM(C35:C35),0)&gt;ROUND(SUM(B35:B35),0)),"INF",(ROUND(SUM(C35:C35),0)-ROUND(SUM(B35:B35),0))/ROUND(SUM(B35:B35),0)),0)</f>
        <v>0</v>
      </c>
      <c r="O35" s="330">
        <f t="shared" ref="O35:W38" si="1">IFERROR(IF(AND(ROUND(SUM(C35:C35),0)=0,ROUND(SUM(D35:D35),0)&gt;ROUND(SUM(C35:C35),0)),"INF",(ROUND(SUM(D35:D35),0)-ROUND(SUM(C35:C35),0))/ROUND(SUM(C35:C35),0)),0)</f>
        <v>0</v>
      </c>
      <c r="P35" s="330">
        <f t="shared" si="1"/>
        <v>0</v>
      </c>
      <c r="Q35" s="330">
        <f t="shared" si="1"/>
        <v>0</v>
      </c>
      <c r="R35" s="330">
        <f t="shared" si="1"/>
        <v>0</v>
      </c>
      <c r="S35" s="330">
        <f t="shared" si="1"/>
        <v>0</v>
      </c>
      <c r="T35" s="330">
        <f t="shared" si="1"/>
        <v>0</v>
      </c>
      <c r="U35" s="330">
        <f t="shared" si="1"/>
        <v>0</v>
      </c>
      <c r="V35" s="330">
        <f t="shared" si="1"/>
        <v>0</v>
      </c>
      <c r="W35" s="330">
        <f t="shared" si="1"/>
        <v>0</v>
      </c>
    </row>
    <row r="36" spans="1:23" x14ac:dyDescent="0.3">
      <c r="A36" s="270" t="s">
        <v>155</v>
      </c>
      <c r="B36" s="294"/>
      <c r="C36" s="294"/>
      <c r="D36" s="294"/>
      <c r="E36" s="294"/>
      <c r="F36" s="294"/>
      <c r="G36" s="294"/>
      <c r="H36" s="294"/>
      <c r="I36" s="294"/>
      <c r="J36" s="294"/>
      <c r="K36" s="294"/>
      <c r="L36" s="294"/>
      <c r="N36" s="330">
        <f>IFERROR(IF(AND(ROUND(SUM(B36:B36),0)=0,ROUND(SUM(C36:C36),0)&gt;ROUND(SUM(B36:B36),0)),"INF",(ROUND(SUM(C36:C36),0)-ROUND(SUM(B36:B36),0))/ROUND(SUM(B36:B36),0)),0)</f>
        <v>0</v>
      </c>
      <c r="O36" s="330">
        <f t="shared" si="1"/>
        <v>0</v>
      </c>
      <c r="P36" s="330">
        <f t="shared" si="1"/>
        <v>0</v>
      </c>
      <c r="Q36" s="330">
        <f t="shared" si="1"/>
        <v>0</v>
      </c>
      <c r="R36" s="330">
        <f t="shared" si="1"/>
        <v>0</v>
      </c>
      <c r="S36" s="330">
        <f t="shared" si="1"/>
        <v>0</v>
      </c>
      <c r="T36" s="330">
        <f t="shared" si="1"/>
        <v>0</v>
      </c>
      <c r="U36" s="330">
        <f t="shared" si="1"/>
        <v>0</v>
      </c>
      <c r="V36" s="330">
        <f t="shared" si="1"/>
        <v>0</v>
      </c>
      <c r="W36" s="330">
        <f t="shared" si="1"/>
        <v>0</v>
      </c>
    </row>
    <row r="37" spans="1:23" x14ac:dyDescent="0.3">
      <c r="A37" s="270" t="s">
        <v>156</v>
      </c>
      <c r="B37" s="294"/>
      <c r="C37" s="294"/>
      <c r="D37" s="294"/>
      <c r="E37" s="294"/>
      <c r="F37" s="294"/>
      <c r="G37" s="294"/>
      <c r="H37" s="294"/>
      <c r="I37" s="294"/>
      <c r="J37" s="294"/>
      <c r="K37" s="294"/>
      <c r="L37" s="294"/>
      <c r="N37" s="330">
        <f>IFERROR(IF(AND(ROUND(SUM(B37:B37),0)=0,ROUND(SUM(C37:C37),0)&gt;ROUND(SUM(B37:B37),0)),"INF",(ROUND(SUM(C37:C37),0)-ROUND(SUM(B37:B37),0))/ROUND(SUM(B37:B37),0)),0)</f>
        <v>0</v>
      </c>
      <c r="O37" s="330">
        <f t="shared" si="1"/>
        <v>0</v>
      </c>
      <c r="P37" s="330">
        <f t="shared" si="1"/>
        <v>0</v>
      </c>
      <c r="Q37" s="330">
        <f t="shared" si="1"/>
        <v>0</v>
      </c>
      <c r="R37" s="330">
        <f t="shared" si="1"/>
        <v>0</v>
      </c>
      <c r="S37" s="330">
        <f t="shared" si="1"/>
        <v>0</v>
      </c>
      <c r="T37" s="330">
        <f t="shared" si="1"/>
        <v>0</v>
      </c>
      <c r="U37" s="330">
        <f t="shared" si="1"/>
        <v>0</v>
      </c>
      <c r="V37" s="330">
        <f t="shared" si="1"/>
        <v>0</v>
      </c>
      <c r="W37" s="330">
        <f t="shared" si="1"/>
        <v>0</v>
      </c>
    </row>
    <row r="38" spans="1:23" x14ac:dyDescent="0.3">
      <c r="A38" s="355" t="s">
        <v>302</v>
      </c>
      <c r="B38" s="356">
        <f t="shared" ref="B38:L38" si="2">SUM(B36:B37)</f>
        <v>0</v>
      </c>
      <c r="C38" s="356">
        <f t="shared" si="2"/>
        <v>0</v>
      </c>
      <c r="D38" s="356">
        <f t="shared" si="2"/>
        <v>0</v>
      </c>
      <c r="E38" s="356">
        <f t="shared" si="2"/>
        <v>0</v>
      </c>
      <c r="F38" s="356">
        <f t="shared" si="2"/>
        <v>0</v>
      </c>
      <c r="G38" s="356"/>
      <c r="H38" s="356">
        <f t="shared" si="2"/>
        <v>0</v>
      </c>
      <c r="I38" s="356">
        <f t="shared" si="2"/>
        <v>0</v>
      </c>
      <c r="J38" s="356">
        <f t="shared" si="2"/>
        <v>0</v>
      </c>
      <c r="K38" s="356">
        <f t="shared" si="2"/>
        <v>0</v>
      </c>
      <c r="L38" s="356">
        <f t="shared" si="2"/>
        <v>0</v>
      </c>
      <c r="N38" s="357">
        <f>IFERROR(IF(AND(ROUND(SUM(B38:B38),0)=0,ROUND(SUM(C38:C38),0)&gt;ROUND(SUM(B38:B38),0)),"INF",(ROUND(SUM(C38:C38),0)-ROUND(SUM(B38:B38),0))/ROUND(SUM(B38:B38),0)),0)</f>
        <v>0</v>
      </c>
      <c r="O38" s="357">
        <f t="shared" si="1"/>
        <v>0</v>
      </c>
      <c r="P38" s="357">
        <f t="shared" si="1"/>
        <v>0</v>
      </c>
      <c r="Q38" s="357">
        <f t="shared" si="1"/>
        <v>0</v>
      </c>
      <c r="R38" s="357">
        <f t="shared" si="1"/>
        <v>0</v>
      </c>
      <c r="S38" s="357">
        <f t="shared" si="1"/>
        <v>0</v>
      </c>
      <c r="T38" s="357">
        <f t="shared" si="1"/>
        <v>0</v>
      </c>
      <c r="U38" s="357">
        <f t="shared" si="1"/>
        <v>0</v>
      </c>
      <c r="V38" s="357">
        <f t="shared" si="1"/>
        <v>0</v>
      </c>
      <c r="W38" s="357">
        <f t="shared" si="1"/>
        <v>0</v>
      </c>
    </row>
  </sheetData>
  <mergeCells count="1">
    <mergeCell ref="N33:W33"/>
  </mergeCells>
  <phoneticPr fontId="23" type="noConversion"/>
  <conditionalFormatting sqref="C35:D37">
    <cfRule type="containsText" dxfId="750" priority="35" operator="containsText" text="ntitulé">
      <formula>NOT(ISERROR(SEARCH("ntitulé",C35)))</formula>
    </cfRule>
    <cfRule type="containsBlanks" dxfId="749" priority="36">
      <formula>LEN(TRIM(C35))=0</formula>
    </cfRule>
  </conditionalFormatting>
  <conditionalFormatting sqref="C35:D37">
    <cfRule type="containsText" dxfId="748" priority="34" operator="containsText" text="libre">
      <formula>NOT(ISERROR(SEARCH("libre",C35)))</formula>
    </cfRule>
  </conditionalFormatting>
  <conditionalFormatting sqref="E35:E37">
    <cfRule type="containsText" dxfId="747" priority="32" operator="containsText" text="ntitulé">
      <formula>NOT(ISERROR(SEARCH("ntitulé",E35)))</formula>
    </cfRule>
    <cfRule type="containsBlanks" dxfId="746" priority="33">
      <formula>LEN(TRIM(E35))=0</formula>
    </cfRule>
  </conditionalFormatting>
  <conditionalFormatting sqref="E35:E37">
    <cfRule type="containsText" dxfId="745" priority="31" operator="containsText" text="libre">
      <formula>NOT(ISERROR(SEARCH("libre",E35)))</formula>
    </cfRule>
  </conditionalFormatting>
  <conditionalFormatting sqref="F35:G37">
    <cfRule type="containsText" dxfId="744" priority="29" operator="containsText" text="ntitulé">
      <formula>NOT(ISERROR(SEARCH("ntitulé",F35)))</formula>
    </cfRule>
    <cfRule type="containsBlanks" dxfId="743" priority="30">
      <formula>LEN(TRIM(F35))=0</formula>
    </cfRule>
  </conditionalFormatting>
  <conditionalFormatting sqref="F35:G37">
    <cfRule type="containsText" dxfId="742" priority="28" operator="containsText" text="libre">
      <formula>NOT(ISERROR(SEARCH("libre",F35)))</formula>
    </cfRule>
  </conditionalFormatting>
  <conditionalFormatting sqref="H35:H37">
    <cfRule type="containsText" dxfId="741" priority="26" operator="containsText" text="ntitulé">
      <formula>NOT(ISERROR(SEARCH("ntitulé",H35)))</formula>
    </cfRule>
    <cfRule type="containsBlanks" dxfId="740" priority="27">
      <formula>LEN(TRIM(H35))=0</formula>
    </cfRule>
  </conditionalFormatting>
  <conditionalFormatting sqref="H35:H37">
    <cfRule type="containsText" dxfId="739" priority="25" operator="containsText" text="libre">
      <formula>NOT(ISERROR(SEARCH("libre",H35)))</formula>
    </cfRule>
  </conditionalFormatting>
  <conditionalFormatting sqref="I35:I37">
    <cfRule type="containsText" dxfId="738" priority="23" operator="containsText" text="ntitulé">
      <formula>NOT(ISERROR(SEARCH("ntitulé",I35)))</formula>
    </cfRule>
    <cfRule type="containsBlanks" dxfId="737" priority="24">
      <formula>LEN(TRIM(I35))=0</formula>
    </cfRule>
  </conditionalFormatting>
  <conditionalFormatting sqref="I35:I37">
    <cfRule type="containsText" dxfId="736" priority="22" operator="containsText" text="libre">
      <formula>NOT(ISERROR(SEARCH("libre",I35)))</formula>
    </cfRule>
  </conditionalFormatting>
  <conditionalFormatting sqref="J35:J37">
    <cfRule type="containsText" dxfId="735" priority="20" operator="containsText" text="ntitulé">
      <formula>NOT(ISERROR(SEARCH("ntitulé",J35)))</formula>
    </cfRule>
    <cfRule type="containsBlanks" dxfId="734" priority="21">
      <formula>LEN(TRIM(J35))=0</formula>
    </cfRule>
  </conditionalFormatting>
  <conditionalFormatting sqref="J35:J37">
    <cfRule type="containsText" dxfId="733" priority="19" operator="containsText" text="libre">
      <formula>NOT(ISERROR(SEARCH("libre",J35)))</formula>
    </cfRule>
  </conditionalFormatting>
  <conditionalFormatting sqref="K35:K37">
    <cfRule type="containsText" dxfId="732" priority="17" operator="containsText" text="ntitulé">
      <formula>NOT(ISERROR(SEARCH("ntitulé",K35)))</formula>
    </cfRule>
    <cfRule type="containsBlanks" dxfId="731" priority="18">
      <formula>LEN(TRIM(K35))=0</formula>
    </cfRule>
  </conditionalFormatting>
  <conditionalFormatting sqref="K35:K37">
    <cfRule type="containsText" dxfId="730" priority="16" operator="containsText" text="libre">
      <formula>NOT(ISERROR(SEARCH("libre",K35)))</formula>
    </cfRule>
  </conditionalFormatting>
  <conditionalFormatting sqref="L35:L37">
    <cfRule type="containsText" dxfId="729" priority="14" operator="containsText" text="ntitulé">
      <formula>NOT(ISERROR(SEARCH("ntitulé",L35)))</formula>
    </cfRule>
    <cfRule type="containsBlanks" dxfId="728" priority="15">
      <formula>LEN(TRIM(L35))=0</formula>
    </cfRule>
  </conditionalFormatting>
  <conditionalFormatting sqref="L35:L37">
    <cfRule type="containsText" dxfId="727" priority="13" operator="containsText" text="libre">
      <formula>NOT(ISERROR(SEARCH("libre",L35)))</formula>
    </cfRule>
  </conditionalFormatting>
  <conditionalFormatting sqref="B8:B30">
    <cfRule type="containsText" dxfId="726" priority="11" operator="containsText" text="ntitulé">
      <formula>NOT(ISERROR(SEARCH("ntitulé",B8)))</formula>
    </cfRule>
    <cfRule type="containsBlanks" dxfId="725" priority="12">
      <formula>LEN(TRIM(B8))=0</formula>
    </cfRule>
  </conditionalFormatting>
  <conditionalFormatting sqref="B8:B30">
    <cfRule type="containsText" dxfId="724" priority="10" operator="containsText" text="libre">
      <formula>NOT(ISERROR(SEARCH("libre",B8)))</formula>
    </cfRule>
  </conditionalFormatting>
  <conditionalFormatting sqref="B35:B37">
    <cfRule type="containsText" dxfId="723" priority="2" operator="containsText" text="ntitulé">
      <formula>NOT(ISERROR(SEARCH("ntitulé",B35)))</formula>
    </cfRule>
    <cfRule type="containsBlanks" dxfId="722" priority="3">
      <formula>LEN(TRIM(B35))=0</formula>
    </cfRule>
  </conditionalFormatting>
  <conditionalFormatting sqref="B35:B37">
    <cfRule type="containsText" dxfId="721" priority="1" operator="containsText" text="libre">
      <formula>NOT(ISERROR(SEARCH("libre",B35)))</formula>
    </cfRule>
  </conditionalFormatting>
  <hyperlinks>
    <hyperlink ref="A1" location="TAB00!A1" display="Retour page de garde" xr:uid="{00000000-0004-0000-1900-000000000000}"/>
    <hyperlink ref="A2" location="'TAB4'!A1" display="Retour TAB5" xr:uid="{9C85D25B-1CF3-4779-ABB6-1F22A4B965F4}"/>
  </hyperlinks>
  <pageMargins left="0.7" right="0.7" top="0.75" bottom="0.75" header="0.3" footer="0.3"/>
  <pageSetup paperSize="9" scale="72" fitToHeight="0"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W30"/>
  <sheetViews>
    <sheetView zoomScale="90" zoomScaleNormal="90" workbookViewId="0">
      <selection activeCell="W6" sqref="W6"/>
    </sheetView>
  </sheetViews>
  <sheetFormatPr baseColWidth="10" defaultColWidth="9.1640625" defaultRowHeight="15" x14ac:dyDescent="0.3"/>
  <cols>
    <col min="1" max="1" width="55.6640625" style="270" customWidth="1"/>
    <col min="2" max="4" width="19" style="247" customWidth="1"/>
    <col min="5" max="7" width="19" style="270" customWidth="1"/>
    <col min="8" max="12" width="19" style="247" customWidth="1"/>
    <col min="13" max="13" width="1.33203125" style="247" customWidth="1"/>
    <col min="14" max="20" width="7.6640625" style="247" customWidth="1"/>
    <col min="21" max="16384" width="9.1640625" style="247"/>
  </cols>
  <sheetData>
    <row r="1" spans="1:23" x14ac:dyDescent="0.3">
      <c r="A1" s="54" t="s">
        <v>61</v>
      </c>
      <c r="B1" s="248"/>
      <c r="C1" s="248"/>
      <c r="D1" s="248"/>
      <c r="E1" s="286"/>
      <c r="H1" s="248"/>
      <c r="J1" s="248"/>
      <c r="L1" s="248"/>
      <c r="O1" s="248"/>
      <c r="Q1" s="248"/>
      <c r="S1" s="248"/>
    </row>
    <row r="2" spans="1:23" x14ac:dyDescent="0.3">
      <c r="A2" s="13" t="s">
        <v>405</v>
      </c>
      <c r="B2" s="248"/>
      <c r="C2" s="248"/>
      <c r="D2" s="248"/>
      <c r="E2" s="286"/>
      <c r="H2" s="248"/>
      <c r="J2" s="248"/>
      <c r="L2" s="248"/>
      <c r="O2" s="248"/>
      <c r="Q2" s="248"/>
      <c r="S2" s="248"/>
    </row>
    <row r="3" spans="1:23" s="308" customFormat="1" ht="43.9" customHeight="1" x14ac:dyDescent="0.35">
      <c r="A3" s="496" t="str">
        <f>TAB00!B61&amp;" : "&amp;TAB00!C61</f>
        <v>TAB3.9 : Charges émanant de factures d’achat d'électricité émises par un fournisseur commercial pour l'alimentation de la clientèle propre du GRD</v>
      </c>
      <c r="B3" s="496"/>
      <c r="C3" s="496"/>
      <c r="D3" s="496"/>
      <c r="E3" s="496"/>
      <c r="F3" s="496"/>
      <c r="G3" s="496"/>
      <c r="H3" s="496"/>
      <c r="I3" s="496"/>
      <c r="J3" s="496"/>
      <c r="K3" s="496"/>
      <c r="L3" s="496"/>
      <c r="M3" s="496"/>
      <c r="N3" s="496"/>
      <c r="O3" s="496"/>
      <c r="P3" s="496"/>
      <c r="Q3" s="496"/>
      <c r="R3" s="496"/>
      <c r="S3" s="496"/>
      <c r="T3" s="496"/>
      <c r="U3" s="496"/>
      <c r="V3" s="496"/>
    </row>
    <row r="4" spans="1:23" ht="7.9" customHeight="1" x14ac:dyDescent="0.3"/>
    <row r="5" spans="1:23" x14ac:dyDescent="0.3">
      <c r="A5" s="497" t="s">
        <v>256</v>
      </c>
      <c r="B5" s="498"/>
      <c r="C5" s="498"/>
      <c r="D5" s="498"/>
      <c r="E5" s="498"/>
      <c r="F5" s="498"/>
      <c r="G5" s="498"/>
      <c r="H5" s="498"/>
      <c r="I5" s="498"/>
      <c r="J5" s="498"/>
      <c r="K5" s="498"/>
      <c r="L5" s="499"/>
      <c r="N5" s="476" t="s">
        <v>332</v>
      </c>
      <c r="O5" s="477"/>
      <c r="P5" s="477"/>
      <c r="Q5" s="477"/>
      <c r="R5" s="477"/>
      <c r="S5" s="477"/>
      <c r="T5" s="477"/>
      <c r="U5" s="477"/>
      <c r="V5" s="477"/>
      <c r="W5" s="477"/>
    </row>
    <row r="6" spans="1:23" s="358" customFormat="1" ht="33" customHeight="1" x14ac:dyDescent="0.3">
      <c r="A6" s="257" t="s">
        <v>2</v>
      </c>
      <c r="B6" s="327" t="s">
        <v>376</v>
      </c>
      <c r="C6" s="327" t="s">
        <v>364</v>
      </c>
      <c r="D6" s="327" t="s">
        <v>375</v>
      </c>
      <c r="E6" s="327" t="s">
        <v>523</v>
      </c>
      <c r="F6" s="327" t="s">
        <v>374</v>
      </c>
      <c r="G6" s="327" t="s">
        <v>524</v>
      </c>
      <c r="H6" s="327" t="s">
        <v>340</v>
      </c>
      <c r="I6" s="327" t="s">
        <v>341</v>
      </c>
      <c r="J6" s="327" t="s">
        <v>342</v>
      </c>
      <c r="K6" s="327" t="s">
        <v>343</v>
      </c>
      <c r="L6" s="327" t="s">
        <v>441</v>
      </c>
      <c r="M6" s="354"/>
      <c r="N6" s="257" t="s">
        <v>333</v>
      </c>
      <c r="O6" s="257" t="s">
        <v>334</v>
      </c>
      <c r="P6" s="257" t="s">
        <v>371</v>
      </c>
      <c r="Q6" s="257" t="s">
        <v>335</v>
      </c>
      <c r="R6" s="257" t="s">
        <v>372</v>
      </c>
      <c r="S6" s="257" t="s">
        <v>372</v>
      </c>
      <c r="T6" s="257" t="s">
        <v>345</v>
      </c>
      <c r="U6" s="257" t="s">
        <v>346</v>
      </c>
      <c r="V6" s="257" t="s">
        <v>520</v>
      </c>
      <c r="W6" s="257" t="s">
        <v>521</v>
      </c>
    </row>
    <row r="7" spans="1:23" s="255" customFormat="1" ht="31.9" customHeight="1" x14ac:dyDescent="0.3">
      <c r="A7" s="299" t="s">
        <v>254</v>
      </c>
      <c r="B7" s="329"/>
      <c r="C7" s="329"/>
      <c r="D7" s="329"/>
      <c r="E7" s="329"/>
      <c r="F7" s="329"/>
      <c r="G7" s="329"/>
      <c r="H7" s="329"/>
      <c r="I7" s="329"/>
      <c r="J7" s="329"/>
      <c r="K7" s="329"/>
      <c r="L7" s="329"/>
      <c r="M7" s="359"/>
      <c r="N7" s="301">
        <f>IFERROR(IF(AND(ROUND(SUM(B7:B7),0)=0,ROUND(SUM(C7:C7),0)&gt;ROUND(SUM(B7:B7),0)),"INF",(ROUND(SUM(C7:C7),0)-ROUND(SUM(B7:B7),0))/ROUND(SUM(B7:B7),0)),0)</f>
        <v>0</v>
      </c>
      <c r="O7" s="301">
        <f t="shared" ref="O7:W9" si="0">IFERROR(IF(AND(ROUND(SUM(C7:C7),0)=0,ROUND(SUM(D7:D7),0)&gt;ROUND(SUM(C7:C7),0)),"INF",(ROUND(SUM(D7:D7),0)-ROUND(SUM(C7:C7),0))/ROUND(SUM(C7:C7),0)),0)</f>
        <v>0</v>
      </c>
      <c r="P7" s="301">
        <f t="shared" si="0"/>
        <v>0</v>
      </c>
      <c r="Q7" s="301">
        <f t="shared" si="0"/>
        <v>0</v>
      </c>
      <c r="R7" s="301">
        <f t="shared" si="0"/>
        <v>0</v>
      </c>
      <c r="S7" s="301">
        <f t="shared" si="0"/>
        <v>0</v>
      </c>
      <c r="T7" s="301">
        <f t="shared" si="0"/>
        <v>0</v>
      </c>
      <c r="U7" s="301">
        <f t="shared" si="0"/>
        <v>0</v>
      </c>
      <c r="V7" s="301">
        <f t="shared" si="0"/>
        <v>0</v>
      </c>
      <c r="W7" s="301">
        <f t="shared" si="0"/>
        <v>0</v>
      </c>
    </row>
    <row r="8" spans="1:23" s="255" customFormat="1" ht="31.9" customHeight="1" x14ac:dyDescent="0.3">
      <c r="A8" s="302" t="s">
        <v>298</v>
      </c>
      <c r="B8" s="329"/>
      <c r="C8" s="329"/>
      <c r="D8" s="329"/>
      <c r="E8" s="329"/>
      <c r="F8" s="294"/>
      <c r="G8" s="294"/>
      <c r="H8" s="294"/>
      <c r="I8" s="294"/>
      <c r="J8" s="294"/>
      <c r="K8" s="294"/>
      <c r="L8" s="294"/>
      <c r="M8" s="359"/>
      <c r="N8" s="301">
        <f>IFERROR(IF(AND(ROUND(SUM(B8:B8),0)=0,ROUND(SUM(C8:C8),0)&gt;ROUND(SUM(B8:B8),0)),"INF",(ROUND(SUM(C8:C8),0)-ROUND(SUM(B8:B8),0))/ROUND(SUM(B8:B8),0)),0)</f>
        <v>0</v>
      </c>
      <c r="O8" s="301">
        <f t="shared" si="0"/>
        <v>0</v>
      </c>
      <c r="P8" s="301">
        <f t="shared" si="0"/>
        <v>0</v>
      </c>
      <c r="Q8" s="301">
        <f t="shared" si="0"/>
        <v>0</v>
      </c>
      <c r="R8" s="301">
        <f t="shared" si="0"/>
        <v>0</v>
      </c>
      <c r="S8" s="301">
        <f t="shared" si="0"/>
        <v>0</v>
      </c>
      <c r="T8" s="301">
        <f t="shared" si="0"/>
        <v>0</v>
      </c>
      <c r="U8" s="301">
        <f t="shared" si="0"/>
        <v>0</v>
      </c>
      <c r="V8" s="301">
        <f t="shared" si="0"/>
        <v>0</v>
      </c>
      <c r="W8" s="301">
        <f t="shared" si="0"/>
        <v>0</v>
      </c>
    </row>
    <row r="9" spans="1:23" s="255" customFormat="1" x14ac:dyDescent="0.3">
      <c r="A9" s="299" t="s">
        <v>303</v>
      </c>
      <c r="B9" s="247">
        <f t="shared" ref="B9:C9" si="1">B8*B7</f>
        <v>0</v>
      </c>
      <c r="C9" s="247">
        <f t="shared" si="1"/>
        <v>0</v>
      </c>
      <c r="D9" s="247">
        <f t="shared" ref="D9:L9" si="2">D8*D7</f>
        <v>0</v>
      </c>
      <c r="E9" s="247">
        <f t="shared" si="2"/>
        <v>0</v>
      </c>
      <c r="F9" s="247">
        <f t="shared" si="2"/>
        <v>0</v>
      </c>
      <c r="G9" s="247">
        <f t="shared" si="2"/>
        <v>0</v>
      </c>
      <c r="H9" s="247">
        <f t="shared" si="2"/>
        <v>0</v>
      </c>
      <c r="I9" s="247">
        <f t="shared" si="2"/>
        <v>0</v>
      </c>
      <c r="J9" s="247">
        <f t="shared" si="2"/>
        <v>0</v>
      </c>
      <c r="K9" s="247">
        <f t="shared" si="2"/>
        <v>0</v>
      </c>
      <c r="L9" s="247">
        <f t="shared" si="2"/>
        <v>0</v>
      </c>
      <c r="M9" s="359"/>
      <c r="N9" s="295">
        <f>IFERROR(IF(AND(ROUND(SUM(B9:B9),0)=0,ROUND(SUM(C9:C9),0)&gt;ROUND(SUM(B9:B9),0)),"INF",(ROUND(SUM(C9:C9),0)-ROUND(SUM(B9:B9),0))/ROUND(SUM(B9:B9),0)),0)</f>
        <v>0</v>
      </c>
      <c r="O9" s="295">
        <f t="shared" si="0"/>
        <v>0</v>
      </c>
      <c r="P9" s="295">
        <f t="shared" si="0"/>
        <v>0</v>
      </c>
      <c r="Q9" s="295">
        <f t="shared" si="0"/>
        <v>0</v>
      </c>
      <c r="R9" s="295">
        <f t="shared" si="0"/>
        <v>0</v>
      </c>
      <c r="S9" s="295">
        <f t="shared" si="0"/>
        <v>0</v>
      </c>
      <c r="T9" s="295">
        <f t="shared" si="0"/>
        <v>0</v>
      </c>
      <c r="U9" s="295">
        <f t="shared" si="0"/>
        <v>0</v>
      </c>
      <c r="V9" s="295">
        <f t="shared" si="0"/>
        <v>0</v>
      </c>
      <c r="W9" s="295">
        <f t="shared" si="0"/>
        <v>0</v>
      </c>
    </row>
    <row r="10" spans="1:23" x14ac:dyDescent="0.3">
      <c r="F10" s="247"/>
      <c r="G10" s="247"/>
      <c r="N10" s="270"/>
    </row>
    <row r="11" spans="1:23" x14ac:dyDescent="0.3">
      <c r="A11" s="497" t="s">
        <v>258</v>
      </c>
      <c r="B11" s="498"/>
      <c r="C11" s="498"/>
      <c r="D11" s="498"/>
      <c r="E11" s="498"/>
      <c r="F11" s="498"/>
      <c r="G11" s="498"/>
      <c r="H11" s="498"/>
      <c r="I11" s="498"/>
      <c r="J11" s="498"/>
      <c r="K11" s="498"/>
      <c r="L11" s="499"/>
      <c r="N11" s="476" t="s">
        <v>332</v>
      </c>
      <c r="O11" s="477"/>
      <c r="P11" s="477"/>
      <c r="Q11" s="477"/>
      <c r="R11" s="477"/>
      <c r="S11" s="477"/>
      <c r="T11" s="477"/>
      <c r="U11" s="477"/>
      <c r="V11" s="477"/>
      <c r="W11" s="477"/>
    </row>
    <row r="12" spans="1:23" s="358" customFormat="1" ht="32.25" customHeight="1" x14ac:dyDescent="0.3">
      <c r="A12" s="257" t="s">
        <v>2</v>
      </c>
      <c r="B12" s="327" t="s">
        <v>376</v>
      </c>
      <c r="C12" s="327" t="s">
        <v>364</v>
      </c>
      <c r="D12" s="327" t="s">
        <v>375</v>
      </c>
      <c r="E12" s="327" t="s">
        <v>523</v>
      </c>
      <c r="F12" s="327" t="s">
        <v>374</v>
      </c>
      <c r="G12" s="327" t="s">
        <v>524</v>
      </c>
      <c r="H12" s="327" t="s">
        <v>340</v>
      </c>
      <c r="I12" s="327" t="s">
        <v>341</v>
      </c>
      <c r="J12" s="327" t="s">
        <v>342</v>
      </c>
      <c r="K12" s="327" t="s">
        <v>343</v>
      </c>
      <c r="L12" s="327" t="s">
        <v>441</v>
      </c>
      <c r="M12" s="354"/>
      <c r="N12" s="257" t="s">
        <v>333</v>
      </c>
      <c r="O12" s="257" t="s">
        <v>334</v>
      </c>
      <c r="P12" s="257" t="s">
        <v>371</v>
      </c>
      <c r="Q12" s="257" t="s">
        <v>335</v>
      </c>
      <c r="R12" s="257" t="s">
        <v>372</v>
      </c>
      <c r="S12" s="257" t="s">
        <v>372</v>
      </c>
      <c r="T12" s="257" t="s">
        <v>345</v>
      </c>
      <c r="U12" s="257" t="s">
        <v>346</v>
      </c>
      <c r="V12" s="257" t="s">
        <v>520</v>
      </c>
      <c r="W12" s="257" t="s">
        <v>521</v>
      </c>
    </row>
    <row r="13" spans="1:23" s="255" customFormat="1" ht="31.9" customHeight="1" x14ac:dyDescent="0.3">
      <c r="A13" s="299" t="s">
        <v>254</v>
      </c>
      <c r="B13" s="329"/>
      <c r="C13" s="329"/>
      <c r="D13" s="329"/>
      <c r="E13" s="329"/>
      <c r="F13" s="329"/>
      <c r="G13" s="329"/>
      <c r="H13" s="329"/>
      <c r="I13" s="329"/>
      <c r="J13" s="329"/>
      <c r="K13" s="329"/>
      <c r="L13" s="329"/>
      <c r="M13" s="359"/>
      <c r="N13" s="301">
        <f>IFERROR(IF(AND(ROUND(SUM(B13:B13),0)=0,ROUND(SUM(C13:C13),0)&gt;ROUND(SUM(B13:B13),0)),"INF",(ROUND(SUM(C13:C13),0)-ROUND(SUM(B13:B13),0))/ROUND(SUM(B13:B13),0)),0)</f>
        <v>0</v>
      </c>
      <c r="O13" s="301">
        <f t="shared" ref="O13:W15" si="3">IFERROR(IF(AND(ROUND(SUM(C13:C13),0)=0,ROUND(SUM(D13:D13),0)&gt;ROUND(SUM(C13:C13),0)),"INF",(ROUND(SUM(D13:D13),0)-ROUND(SUM(C13:C13),0))/ROUND(SUM(C13:C13),0)),0)</f>
        <v>0</v>
      </c>
      <c r="P13" s="301">
        <f t="shared" si="3"/>
        <v>0</v>
      </c>
      <c r="Q13" s="301">
        <f t="shared" si="3"/>
        <v>0</v>
      </c>
      <c r="R13" s="301">
        <f t="shared" si="3"/>
        <v>0</v>
      </c>
      <c r="S13" s="301">
        <f t="shared" si="3"/>
        <v>0</v>
      </c>
      <c r="T13" s="301">
        <f t="shared" si="3"/>
        <v>0</v>
      </c>
      <c r="U13" s="301">
        <f t="shared" si="3"/>
        <v>0</v>
      </c>
      <c r="V13" s="301">
        <f t="shared" si="3"/>
        <v>0</v>
      </c>
      <c r="W13" s="301">
        <f t="shared" si="3"/>
        <v>0</v>
      </c>
    </row>
    <row r="14" spans="1:23" s="255" customFormat="1" x14ac:dyDescent="0.3">
      <c r="A14" s="302" t="s">
        <v>298</v>
      </c>
      <c r="B14" s="329"/>
      <c r="C14" s="329"/>
      <c r="D14" s="329"/>
      <c r="E14" s="329"/>
      <c r="F14" s="294"/>
      <c r="G14" s="294"/>
      <c r="H14" s="294"/>
      <c r="I14" s="294"/>
      <c r="J14" s="294"/>
      <c r="K14" s="294"/>
      <c r="L14" s="294"/>
      <c r="M14" s="359"/>
      <c r="N14" s="301">
        <f>IFERROR(IF(AND(ROUND(SUM(B14:B14),0)=0,ROUND(SUM(C14:C14),0)&gt;ROUND(SUM(B14:B14),0)),"INF",(ROUND(SUM(C14:C14),0)-ROUND(SUM(B14:B14),0))/ROUND(SUM(B14:B14),0)),0)</f>
        <v>0</v>
      </c>
      <c r="O14" s="301">
        <f t="shared" si="3"/>
        <v>0</v>
      </c>
      <c r="P14" s="301">
        <f t="shared" si="3"/>
        <v>0</v>
      </c>
      <c r="Q14" s="301">
        <f t="shared" si="3"/>
        <v>0</v>
      </c>
      <c r="R14" s="301">
        <f t="shared" si="3"/>
        <v>0</v>
      </c>
      <c r="S14" s="301">
        <f t="shared" si="3"/>
        <v>0</v>
      </c>
      <c r="T14" s="301">
        <f t="shared" si="3"/>
        <v>0</v>
      </c>
      <c r="U14" s="301">
        <f t="shared" si="3"/>
        <v>0</v>
      </c>
      <c r="V14" s="301">
        <f t="shared" si="3"/>
        <v>0</v>
      </c>
      <c r="W14" s="301">
        <f t="shared" si="3"/>
        <v>0</v>
      </c>
    </row>
    <row r="15" spans="1:23" s="255" customFormat="1" x14ac:dyDescent="0.3">
      <c r="A15" s="299" t="s">
        <v>303</v>
      </c>
      <c r="B15" s="247">
        <f t="shared" ref="B15:C15" si="4">B14*B13</f>
        <v>0</v>
      </c>
      <c r="C15" s="247">
        <f t="shared" si="4"/>
        <v>0</v>
      </c>
      <c r="D15" s="247">
        <f t="shared" ref="D15:L15" si="5">D14*D13</f>
        <v>0</v>
      </c>
      <c r="E15" s="247">
        <f t="shared" si="5"/>
        <v>0</v>
      </c>
      <c r="F15" s="247">
        <f t="shared" si="5"/>
        <v>0</v>
      </c>
      <c r="G15" s="247">
        <f t="shared" si="5"/>
        <v>0</v>
      </c>
      <c r="H15" s="247">
        <f t="shared" si="5"/>
        <v>0</v>
      </c>
      <c r="I15" s="247">
        <f t="shared" si="5"/>
        <v>0</v>
      </c>
      <c r="J15" s="247">
        <f t="shared" si="5"/>
        <v>0</v>
      </c>
      <c r="K15" s="247">
        <f t="shared" si="5"/>
        <v>0</v>
      </c>
      <c r="L15" s="247">
        <f t="shared" si="5"/>
        <v>0</v>
      </c>
      <c r="M15" s="359"/>
      <c r="N15" s="295">
        <f>IFERROR(IF(AND(ROUND(SUM(B15:B15),0)=0,ROUND(SUM(C15:C15),0)&gt;ROUND(SUM(B15:B15),0)),"INF",(ROUND(SUM(C15:C15),0)-ROUND(SUM(B15:B15),0))/ROUND(SUM(B15:B15),0)),0)</f>
        <v>0</v>
      </c>
      <c r="O15" s="295">
        <f t="shared" si="3"/>
        <v>0</v>
      </c>
      <c r="P15" s="295">
        <f t="shared" si="3"/>
        <v>0</v>
      </c>
      <c r="Q15" s="295">
        <f t="shared" si="3"/>
        <v>0</v>
      </c>
      <c r="R15" s="295">
        <f t="shared" si="3"/>
        <v>0</v>
      </c>
      <c r="S15" s="295">
        <f t="shared" si="3"/>
        <v>0</v>
      </c>
      <c r="T15" s="295">
        <f t="shared" si="3"/>
        <v>0</v>
      </c>
      <c r="U15" s="295">
        <f t="shared" si="3"/>
        <v>0</v>
      </c>
      <c r="V15" s="295">
        <f t="shared" si="3"/>
        <v>0</v>
      </c>
      <c r="W15" s="295">
        <f t="shared" si="3"/>
        <v>0</v>
      </c>
    </row>
    <row r="16" spans="1:23" x14ac:dyDescent="0.3">
      <c r="F16" s="247"/>
      <c r="G16" s="247"/>
      <c r="N16" s="270"/>
    </row>
    <row r="17" spans="1:23" x14ac:dyDescent="0.3">
      <c r="A17" s="497" t="s">
        <v>13</v>
      </c>
      <c r="B17" s="498"/>
      <c r="C17" s="498"/>
      <c r="D17" s="498"/>
      <c r="E17" s="498"/>
      <c r="F17" s="498"/>
      <c r="G17" s="498"/>
      <c r="H17" s="498"/>
      <c r="I17" s="498"/>
      <c r="J17" s="498"/>
      <c r="K17" s="498"/>
      <c r="L17" s="499"/>
      <c r="N17" s="476" t="s">
        <v>332</v>
      </c>
      <c r="O17" s="477"/>
      <c r="P17" s="477"/>
      <c r="Q17" s="477"/>
      <c r="R17" s="477"/>
      <c r="S17" s="477"/>
      <c r="T17" s="477"/>
      <c r="U17" s="477"/>
      <c r="V17" s="477"/>
      <c r="W17" s="477"/>
    </row>
    <row r="18" spans="1:23" s="358" customFormat="1" ht="36.75" customHeight="1" x14ac:dyDescent="0.3">
      <c r="A18" s="257" t="s">
        <v>2</v>
      </c>
      <c r="B18" s="327" t="s">
        <v>376</v>
      </c>
      <c r="C18" s="327" t="s">
        <v>364</v>
      </c>
      <c r="D18" s="327" t="s">
        <v>375</v>
      </c>
      <c r="E18" s="327" t="s">
        <v>523</v>
      </c>
      <c r="F18" s="327" t="s">
        <v>374</v>
      </c>
      <c r="G18" s="327" t="s">
        <v>524</v>
      </c>
      <c r="H18" s="327" t="s">
        <v>340</v>
      </c>
      <c r="I18" s="327" t="s">
        <v>341</v>
      </c>
      <c r="J18" s="327" t="s">
        <v>342</v>
      </c>
      <c r="K18" s="327" t="s">
        <v>343</v>
      </c>
      <c r="L18" s="327" t="s">
        <v>441</v>
      </c>
      <c r="M18" s="354"/>
      <c r="N18" s="257" t="s">
        <v>333</v>
      </c>
      <c r="O18" s="257" t="s">
        <v>334</v>
      </c>
      <c r="P18" s="257" t="s">
        <v>371</v>
      </c>
      <c r="Q18" s="257" t="s">
        <v>335</v>
      </c>
      <c r="R18" s="257" t="s">
        <v>372</v>
      </c>
      <c r="S18" s="257" t="s">
        <v>372</v>
      </c>
      <c r="T18" s="257" t="s">
        <v>345</v>
      </c>
      <c r="U18" s="257" t="s">
        <v>346</v>
      </c>
      <c r="V18" s="257" t="s">
        <v>520</v>
      </c>
      <c r="W18" s="257" t="s">
        <v>521</v>
      </c>
    </row>
    <row r="19" spans="1:23" s="255" customFormat="1" ht="31.9" customHeight="1" x14ac:dyDescent="0.3">
      <c r="A19" s="299" t="s">
        <v>254</v>
      </c>
      <c r="B19" s="254">
        <f t="shared" ref="B19:C19" si="6">SUM(B7,B13)</f>
        <v>0</v>
      </c>
      <c r="C19" s="254">
        <f t="shared" si="6"/>
        <v>0</v>
      </c>
      <c r="D19" s="254">
        <f t="shared" ref="D19:L19" si="7">SUM(D7,D13)</f>
        <v>0</v>
      </c>
      <c r="E19" s="254">
        <f t="shared" si="7"/>
        <v>0</v>
      </c>
      <c r="F19" s="254">
        <f t="shared" si="7"/>
        <v>0</v>
      </c>
      <c r="G19" s="254">
        <f t="shared" ref="G19" si="8">SUM(G7,G13)</f>
        <v>0</v>
      </c>
      <c r="H19" s="254">
        <f t="shared" si="7"/>
        <v>0</v>
      </c>
      <c r="I19" s="254">
        <f t="shared" si="7"/>
        <v>0</v>
      </c>
      <c r="J19" s="254">
        <f t="shared" si="7"/>
        <v>0</v>
      </c>
      <c r="K19" s="254">
        <f t="shared" si="7"/>
        <v>0</v>
      </c>
      <c r="L19" s="254">
        <f t="shared" si="7"/>
        <v>0</v>
      </c>
      <c r="M19" s="359"/>
      <c r="N19" s="301">
        <f>IFERROR(IF(AND(ROUND(SUM(B19:B19),0)=0,ROUND(SUM(C19:C19),0)&gt;ROUND(SUM(B19:B19),0)),"INF",(ROUND(SUM(C19:C19),0)-ROUND(SUM(B19:B19),0))/ROUND(SUM(B19:B19),0)),0)</f>
        <v>0</v>
      </c>
      <c r="O19" s="301">
        <f t="shared" ref="O19:W21" si="9">IFERROR(IF(AND(ROUND(SUM(C19:C19),0)=0,ROUND(SUM(D19:D19),0)&gt;ROUND(SUM(C19:C19),0)),"INF",(ROUND(SUM(D19:D19),0)-ROUND(SUM(C19:C19),0))/ROUND(SUM(C19:C19),0)),0)</f>
        <v>0</v>
      </c>
      <c r="P19" s="301">
        <f t="shared" si="9"/>
        <v>0</v>
      </c>
      <c r="Q19" s="301">
        <f t="shared" si="9"/>
        <v>0</v>
      </c>
      <c r="R19" s="301">
        <f t="shared" si="9"/>
        <v>0</v>
      </c>
      <c r="S19" s="301">
        <f t="shared" si="9"/>
        <v>0</v>
      </c>
      <c r="T19" s="301">
        <f t="shared" si="9"/>
        <v>0</v>
      </c>
      <c r="U19" s="301">
        <f t="shared" si="9"/>
        <v>0</v>
      </c>
      <c r="V19" s="301">
        <f t="shared" si="9"/>
        <v>0</v>
      </c>
      <c r="W19" s="301">
        <f t="shared" si="9"/>
        <v>0</v>
      </c>
    </row>
    <row r="20" spans="1:23" s="255" customFormat="1" x14ac:dyDescent="0.3">
      <c r="A20" s="302" t="s">
        <v>298</v>
      </c>
      <c r="B20" s="254">
        <f t="shared" ref="B20:C20" si="10">IFERROR(B21/B19,0)</f>
        <v>0</v>
      </c>
      <c r="C20" s="254">
        <f t="shared" si="10"/>
        <v>0</v>
      </c>
      <c r="D20" s="254">
        <f t="shared" ref="D20:L20" si="11">IFERROR(D21/D19,0)</f>
        <v>0</v>
      </c>
      <c r="E20" s="254">
        <f t="shared" si="11"/>
        <v>0</v>
      </c>
      <c r="F20" s="254">
        <f t="shared" si="11"/>
        <v>0</v>
      </c>
      <c r="G20" s="254">
        <f>IFERROR(G21/G19,0)</f>
        <v>0</v>
      </c>
      <c r="H20" s="254">
        <f t="shared" si="11"/>
        <v>0</v>
      </c>
      <c r="I20" s="254">
        <f t="shared" si="11"/>
        <v>0</v>
      </c>
      <c r="J20" s="254">
        <f t="shared" si="11"/>
        <v>0</v>
      </c>
      <c r="K20" s="254">
        <f t="shared" si="11"/>
        <v>0</v>
      </c>
      <c r="L20" s="254">
        <f t="shared" si="11"/>
        <v>0</v>
      </c>
      <c r="M20" s="359"/>
      <c r="N20" s="301">
        <f>IFERROR(IF(AND(ROUND(SUM(B20:B20),0)=0,ROUND(SUM(C20:C20),0)&gt;ROUND(SUM(B20:B20),0)),"INF",(ROUND(SUM(C20:C20),0)-ROUND(SUM(B20:B20),0))/ROUND(SUM(B20:B20),0)),0)</f>
        <v>0</v>
      </c>
      <c r="O20" s="301">
        <f t="shared" si="9"/>
        <v>0</v>
      </c>
      <c r="P20" s="301">
        <f t="shared" si="9"/>
        <v>0</v>
      </c>
      <c r="Q20" s="301">
        <f t="shared" si="9"/>
        <v>0</v>
      </c>
      <c r="R20" s="301">
        <f t="shared" si="9"/>
        <v>0</v>
      </c>
      <c r="S20" s="301">
        <f t="shared" si="9"/>
        <v>0</v>
      </c>
      <c r="T20" s="301">
        <f t="shared" si="9"/>
        <v>0</v>
      </c>
      <c r="U20" s="301">
        <f t="shared" si="9"/>
        <v>0</v>
      </c>
      <c r="V20" s="301">
        <f t="shared" si="9"/>
        <v>0</v>
      </c>
      <c r="W20" s="301">
        <f t="shared" si="9"/>
        <v>0</v>
      </c>
    </row>
    <row r="21" spans="1:23" s="255" customFormat="1" x14ac:dyDescent="0.3">
      <c r="A21" s="299" t="s">
        <v>303</v>
      </c>
      <c r="B21" s="254">
        <f t="shared" ref="B21:C21" si="12">SUM(B9,B15)</f>
        <v>0</v>
      </c>
      <c r="C21" s="254">
        <f t="shared" si="12"/>
        <v>0</v>
      </c>
      <c r="D21" s="254">
        <f t="shared" ref="D21:L21" si="13">SUM(D9,D15)</f>
        <v>0</v>
      </c>
      <c r="E21" s="254">
        <f t="shared" si="13"/>
        <v>0</v>
      </c>
      <c r="F21" s="254">
        <f t="shared" si="13"/>
        <v>0</v>
      </c>
      <c r="G21" s="254">
        <f t="shared" ref="G21" si="14">SUM(G9,G15)</f>
        <v>0</v>
      </c>
      <c r="H21" s="254">
        <f t="shared" si="13"/>
        <v>0</v>
      </c>
      <c r="I21" s="254">
        <f t="shared" si="13"/>
        <v>0</v>
      </c>
      <c r="J21" s="254">
        <f t="shared" si="13"/>
        <v>0</v>
      </c>
      <c r="K21" s="254">
        <f t="shared" si="13"/>
        <v>0</v>
      </c>
      <c r="L21" s="254">
        <f t="shared" si="13"/>
        <v>0</v>
      </c>
      <c r="M21" s="359"/>
      <c r="N21" s="295">
        <f>IFERROR(IF(AND(ROUND(SUM(B21:B21),0)=0,ROUND(SUM(C21:C21),0)&gt;ROUND(SUM(B21:B21),0)),"INF",(ROUND(SUM(C21:C21),0)-ROUND(SUM(B21:B21),0))/ROUND(SUM(B21:B21),0)),0)</f>
        <v>0</v>
      </c>
      <c r="O21" s="295">
        <f t="shared" si="9"/>
        <v>0</v>
      </c>
      <c r="P21" s="295">
        <f t="shared" si="9"/>
        <v>0</v>
      </c>
      <c r="Q21" s="295">
        <f t="shared" si="9"/>
        <v>0</v>
      </c>
      <c r="R21" s="295">
        <f t="shared" si="9"/>
        <v>0</v>
      </c>
      <c r="S21" s="295">
        <f t="shared" si="9"/>
        <v>0</v>
      </c>
      <c r="T21" s="295">
        <f t="shared" si="9"/>
        <v>0</v>
      </c>
      <c r="U21" s="295">
        <f t="shared" si="9"/>
        <v>0</v>
      </c>
      <c r="V21" s="295">
        <f t="shared" si="9"/>
        <v>0</v>
      </c>
      <c r="W21" s="295">
        <f t="shared" si="9"/>
        <v>0</v>
      </c>
    </row>
    <row r="24" spans="1:23" ht="15.75" thickBot="1" x14ac:dyDescent="0.35">
      <c r="A24" s="500" t="s">
        <v>153</v>
      </c>
      <c r="B24" s="500"/>
      <c r="C24" s="500"/>
      <c r="D24" s="500"/>
      <c r="E24" s="500"/>
      <c r="F24" s="500"/>
      <c r="G24" s="500"/>
      <c r="H24" s="500"/>
      <c r="I24" s="500"/>
      <c r="J24" s="500"/>
      <c r="K24" s="500"/>
      <c r="L24" s="500"/>
      <c r="M24" s="500"/>
      <c r="N24" s="500"/>
      <c r="O24" s="500"/>
      <c r="P24" s="500"/>
      <c r="Q24" s="500"/>
      <c r="R24" s="500"/>
      <c r="S24" s="500"/>
      <c r="T24" s="500"/>
    </row>
    <row r="25" spans="1:23" ht="33.75" customHeight="1" thickBot="1" x14ac:dyDescent="0.4">
      <c r="A25" s="305" t="s">
        <v>249</v>
      </c>
      <c r="B25" s="306"/>
      <c r="C25" s="306"/>
      <c r="D25" s="493" t="s">
        <v>195</v>
      </c>
      <c r="E25" s="494"/>
      <c r="F25" s="494"/>
      <c r="G25" s="494"/>
      <c r="H25" s="494"/>
      <c r="I25" s="494"/>
      <c r="J25" s="494"/>
      <c r="K25" s="494"/>
      <c r="L25" s="494"/>
      <c r="M25" s="494"/>
      <c r="N25" s="494"/>
      <c r="O25" s="494"/>
      <c r="P25" s="494"/>
      <c r="Q25" s="494"/>
      <c r="R25" s="494"/>
      <c r="S25" s="494"/>
      <c r="T25" s="494"/>
      <c r="U25" s="494"/>
      <c r="V25" s="494"/>
    </row>
    <row r="26" spans="1:23" ht="39.75" customHeight="1" thickBot="1" x14ac:dyDescent="0.35">
      <c r="A26" s="297">
        <v>2025</v>
      </c>
      <c r="B26" s="479"/>
      <c r="C26" s="480"/>
      <c r="D26" s="480"/>
      <c r="E26" s="480"/>
      <c r="F26" s="480"/>
      <c r="G26" s="480"/>
      <c r="H26" s="480"/>
      <c r="I26" s="480"/>
      <c r="J26" s="480"/>
      <c r="K26" s="480"/>
      <c r="L26" s="480"/>
      <c r="M26" s="480"/>
      <c r="N26" s="480"/>
      <c r="O26" s="480"/>
      <c r="P26" s="480"/>
      <c r="Q26" s="480"/>
      <c r="R26" s="480"/>
      <c r="S26" s="480"/>
      <c r="T26" s="480"/>
      <c r="U26" s="480"/>
      <c r="V26" s="481"/>
    </row>
    <row r="27" spans="1:23" ht="52.5" customHeight="1" thickBot="1" x14ac:dyDescent="0.35">
      <c r="A27" s="298">
        <v>2026</v>
      </c>
      <c r="B27" s="482"/>
      <c r="C27" s="483"/>
      <c r="D27" s="483"/>
      <c r="E27" s="483"/>
      <c r="F27" s="483"/>
      <c r="G27" s="483"/>
      <c r="H27" s="483"/>
      <c r="I27" s="483"/>
      <c r="J27" s="483"/>
      <c r="K27" s="483"/>
      <c r="L27" s="483"/>
      <c r="M27" s="483"/>
      <c r="N27" s="483"/>
      <c r="O27" s="483"/>
      <c r="P27" s="483"/>
      <c r="Q27" s="483"/>
      <c r="R27" s="483"/>
      <c r="S27" s="483"/>
      <c r="T27" s="483"/>
      <c r="U27" s="483"/>
      <c r="V27" s="484"/>
    </row>
    <row r="28" spans="1:23" ht="54.75" customHeight="1" thickBot="1" x14ac:dyDescent="0.35">
      <c r="A28" s="298">
        <v>2027</v>
      </c>
      <c r="B28" s="485"/>
      <c r="C28" s="486"/>
      <c r="D28" s="486"/>
      <c r="E28" s="486"/>
      <c r="F28" s="486"/>
      <c r="G28" s="486"/>
      <c r="H28" s="486"/>
      <c r="I28" s="486"/>
      <c r="J28" s="486"/>
      <c r="K28" s="486"/>
      <c r="L28" s="486"/>
      <c r="M28" s="486"/>
      <c r="N28" s="486"/>
      <c r="O28" s="486"/>
      <c r="P28" s="486"/>
      <c r="Q28" s="486"/>
      <c r="R28" s="486"/>
      <c r="S28" s="486"/>
      <c r="T28" s="486"/>
      <c r="U28" s="486"/>
      <c r="V28" s="487"/>
    </row>
    <row r="29" spans="1:23" ht="42.75" customHeight="1" thickBot="1" x14ac:dyDescent="0.35">
      <c r="A29" s="298">
        <v>2028</v>
      </c>
      <c r="B29" s="485"/>
      <c r="C29" s="486"/>
      <c r="D29" s="486"/>
      <c r="E29" s="486"/>
      <c r="F29" s="486"/>
      <c r="G29" s="486"/>
      <c r="H29" s="486"/>
      <c r="I29" s="486"/>
      <c r="J29" s="486"/>
      <c r="K29" s="486"/>
      <c r="L29" s="486"/>
      <c r="M29" s="486"/>
      <c r="N29" s="486"/>
      <c r="O29" s="486"/>
      <c r="P29" s="486"/>
      <c r="Q29" s="486"/>
      <c r="R29" s="486"/>
      <c r="S29" s="486"/>
      <c r="T29" s="486"/>
      <c r="U29" s="486"/>
      <c r="V29" s="487"/>
    </row>
    <row r="30" spans="1:23" ht="49.5" customHeight="1" thickBot="1" x14ac:dyDescent="0.35">
      <c r="A30" s="298">
        <v>2029</v>
      </c>
      <c r="B30" s="485"/>
      <c r="C30" s="486"/>
      <c r="D30" s="486"/>
      <c r="E30" s="486"/>
      <c r="F30" s="486"/>
      <c r="G30" s="486"/>
      <c r="H30" s="486"/>
      <c r="I30" s="486"/>
      <c r="J30" s="486"/>
      <c r="K30" s="486"/>
      <c r="L30" s="486"/>
      <c r="M30" s="486"/>
      <c r="N30" s="486"/>
      <c r="O30" s="486"/>
      <c r="P30" s="486"/>
      <c r="Q30" s="486"/>
      <c r="R30" s="486"/>
      <c r="S30" s="486"/>
      <c r="T30" s="486"/>
      <c r="U30" s="486"/>
      <c r="V30" s="487"/>
    </row>
  </sheetData>
  <mergeCells count="14">
    <mergeCell ref="A3:V3"/>
    <mergeCell ref="N5:W5"/>
    <mergeCell ref="N11:W11"/>
    <mergeCell ref="B27:V27"/>
    <mergeCell ref="B28:V28"/>
    <mergeCell ref="B29:V29"/>
    <mergeCell ref="B30:V30"/>
    <mergeCell ref="A5:L5"/>
    <mergeCell ref="A11:L11"/>
    <mergeCell ref="A24:T24"/>
    <mergeCell ref="A17:L17"/>
    <mergeCell ref="N17:W17"/>
    <mergeCell ref="D25:V25"/>
    <mergeCell ref="B26:V26"/>
  </mergeCells>
  <phoneticPr fontId="23" type="noConversion"/>
  <conditionalFormatting sqref="F14:G14">
    <cfRule type="containsText" dxfId="720" priority="72" operator="containsText" text="ntitulé">
      <formula>NOT(ISERROR(SEARCH("ntitulé",F14)))</formula>
    </cfRule>
    <cfRule type="containsBlanks" dxfId="719" priority="73">
      <formula>LEN(TRIM(F14))=0</formula>
    </cfRule>
  </conditionalFormatting>
  <conditionalFormatting sqref="F14:G14">
    <cfRule type="containsText" dxfId="718" priority="71" operator="containsText" text="libre">
      <formula>NOT(ISERROR(SEARCH("libre",F14)))</formula>
    </cfRule>
  </conditionalFormatting>
  <conditionalFormatting sqref="H14">
    <cfRule type="containsText" dxfId="717" priority="69" operator="containsText" text="ntitulé">
      <formula>NOT(ISERROR(SEARCH("ntitulé",H14)))</formula>
    </cfRule>
    <cfRule type="containsBlanks" dxfId="716" priority="70">
      <formula>LEN(TRIM(H14))=0</formula>
    </cfRule>
  </conditionalFormatting>
  <conditionalFormatting sqref="H14">
    <cfRule type="containsText" dxfId="715" priority="68" operator="containsText" text="libre">
      <formula>NOT(ISERROR(SEARCH("libre",H14)))</formula>
    </cfRule>
  </conditionalFormatting>
  <conditionalFormatting sqref="I14">
    <cfRule type="containsText" dxfId="714" priority="66" operator="containsText" text="ntitulé">
      <formula>NOT(ISERROR(SEARCH("ntitulé",I14)))</formula>
    </cfRule>
    <cfRule type="containsBlanks" dxfId="713" priority="67">
      <formula>LEN(TRIM(I14))=0</formula>
    </cfRule>
  </conditionalFormatting>
  <conditionalFormatting sqref="I14">
    <cfRule type="containsText" dxfId="712" priority="65" operator="containsText" text="libre">
      <formula>NOT(ISERROR(SEARCH("libre",I14)))</formula>
    </cfRule>
  </conditionalFormatting>
  <conditionalFormatting sqref="J14">
    <cfRule type="containsText" dxfId="711" priority="63" operator="containsText" text="ntitulé">
      <formula>NOT(ISERROR(SEARCH("ntitulé",J14)))</formula>
    </cfRule>
    <cfRule type="containsBlanks" dxfId="710" priority="64">
      <formula>LEN(TRIM(J14))=0</formula>
    </cfRule>
  </conditionalFormatting>
  <conditionalFormatting sqref="J14">
    <cfRule type="containsText" dxfId="709" priority="62" operator="containsText" text="libre">
      <formula>NOT(ISERROR(SEARCH("libre",J14)))</formula>
    </cfRule>
  </conditionalFormatting>
  <conditionalFormatting sqref="K14">
    <cfRule type="containsText" dxfId="708" priority="60" operator="containsText" text="ntitulé">
      <formula>NOT(ISERROR(SEARCH("ntitulé",K14)))</formula>
    </cfRule>
    <cfRule type="containsBlanks" dxfId="707" priority="61">
      <formula>LEN(TRIM(K14))=0</formula>
    </cfRule>
  </conditionalFormatting>
  <conditionalFormatting sqref="K14">
    <cfRule type="containsText" dxfId="706" priority="59" operator="containsText" text="libre">
      <formula>NOT(ISERROR(SEARCH("libre",K14)))</formula>
    </cfRule>
  </conditionalFormatting>
  <conditionalFormatting sqref="L14">
    <cfRule type="containsText" dxfId="705" priority="57" operator="containsText" text="ntitulé">
      <formula>NOT(ISERROR(SEARCH("ntitulé",L14)))</formula>
    </cfRule>
    <cfRule type="containsBlanks" dxfId="704" priority="58">
      <formula>LEN(TRIM(L14))=0</formula>
    </cfRule>
  </conditionalFormatting>
  <conditionalFormatting sqref="L14">
    <cfRule type="containsText" dxfId="703" priority="56" operator="containsText" text="libre">
      <formula>NOT(ISERROR(SEARCH("libre",L14)))</formula>
    </cfRule>
  </conditionalFormatting>
  <conditionalFormatting sqref="B13:E13">
    <cfRule type="containsText" dxfId="702" priority="93" operator="containsText" text="ntitulé">
      <formula>NOT(ISERROR(SEARCH("ntitulé",B13)))</formula>
    </cfRule>
    <cfRule type="containsBlanks" dxfId="701" priority="94">
      <formula>LEN(TRIM(B13))=0</formula>
    </cfRule>
  </conditionalFormatting>
  <conditionalFormatting sqref="B13:E13">
    <cfRule type="containsText" dxfId="700" priority="92" operator="containsText" text="libre">
      <formula>NOT(ISERROR(SEARCH("libre",B13)))</formula>
    </cfRule>
  </conditionalFormatting>
  <conditionalFormatting sqref="F13:G13">
    <cfRule type="containsText" dxfId="699" priority="90" operator="containsText" text="ntitulé">
      <formula>NOT(ISERROR(SEARCH("ntitulé",F13)))</formula>
    </cfRule>
    <cfRule type="containsBlanks" dxfId="698" priority="91">
      <formula>LEN(TRIM(F13))=0</formula>
    </cfRule>
  </conditionalFormatting>
  <conditionalFormatting sqref="F13:G13">
    <cfRule type="containsText" dxfId="697" priority="89" operator="containsText" text="libre">
      <formula>NOT(ISERROR(SEARCH("libre",F13)))</formula>
    </cfRule>
  </conditionalFormatting>
  <conditionalFormatting sqref="H13">
    <cfRule type="containsText" dxfId="696" priority="87" operator="containsText" text="ntitulé">
      <formula>NOT(ISERROR(SEARCH("ntitulé",H13)))</formula>
    </cfRule>
    <cfRule type="containsBlanks" dxfId="695" priority="88">
      <formula>LEN(TRIM(H13))=0</formula>
    </cfRule>
  </conditionalFormatting>
  <conditionalFormatting sqref="H13">
    <cfRule type="containsText" dxfId="694" priority="86" operator="containsText" text="libre">
      <formula>NOT(ISERROR(SEARCH("libre",H13)))</formula>
    </cfRule>
  </conditionalFormatting>
  <conditionalFormatting sqref="I13">
    <cfRule type="containsText" dxfId="693" priority="84" operator="containsText" text="ntitulé">
      <formula>NOT(ISERROR(SEARCH("ntitulé",I13)))</formula>
    </cfRule>
    <cfRule type="containsBlanks" dxfId="692" priority="85">
      <formula>LEN(TRIM(I13))=0</formula>
    </cfRule>
  </conditionalFormatting>
  <conditionalFormatting sqref="I13">
    <cfRule type="containsText" dxfId="691" priority="83" operator="containsText" text="libre">
      <formula>NOT(ISERROR(SEARCH("libre",I13)))</formula>
    </cfRule>
  </conditionalFormatting>
  <conditionalFormatting sqref="J13">
    <cfRule type="containsText" dxfId="690" priority="81" operator="containsText" text="ntitulé">
      <formula>NOT(ISERROR(SEARCH("ntitulé",J13)))</formula>
    </cfRule>
    <cfRule type="containsBlanks" dxfId="689" priority="82">
      <formula>LEN(TRIM(J13))=0</formula>
    </cfRule>
  </conditionalFormatting>
  <conditionalFormatting sqref="J13">
    <cfRule type="containsText" dxfId="688" priority="80" operator="containsText" text="libre">
      <formula>NOT(ISERROR(SEARCH("libre",J13)))</formula>
    </cfRule>
  </conditionalFormatting>
  <conditionalFormatting sqref="K13">
    <cfRule type="containsText" dxfId="687" priority="78" operator="containsText" text="ntitulé">
      <formula>NOT(ISERROR(SEARCH("ntitulé",K13)))</formula>
    </cfRule>
    <cfRule type="containsBlanks" dxfId="686" priority="79">
      <formula>LEN(TRIM(K13))=0</formula>
    </cfRule>
  </conditionalFormatting>
  <conditionalFormatting sqref="K13">
    <cfRule type="containsText" dxfId="685" priority="77" operator="containsText" text="libre">
      <formula>NOT(ISERROR(SEARCH("libre",K13)))</formula>
    </cfRule>
  </conditionalFormatting>
  <conditionalFormatting sqref="L13">
    <cfRule type="containsText" dxfId="684" priority="75" operator="containsText" text="ntitulé">
      <formula>NOT(ISERROR(SEARCH("ntitulé",L13)))</formula>
    </cfRule>
    <cfRule type="containsBlanks" dxfId="683" priority="76">
      <formula>LEN(TRIM(L13))=0</formula>
    </cfRule>
  </conditionalFormatting>
  <conditionalFormatting sqref="L13">
    <cfRule type="containsText" dxfId="682" priority="74" operator="containsText" text="libre">
      <formula>NOT(ISERROR(SEARCH("libre",L13)))</formula>
    </cfRule>
  </conditionalFormatting>
  <conditionalFormatting sqref="B14:D14">
    <cfRule type="containsText" dxfId="681" priority="54" operator="containsText" text="ntitulé">
      <formula>NOT(ISERROR(SEARCH("ntitulé",B14)))</formula>
    </cfRule>
    <cfRule type="containsBlanks" dxfId="680" priority="55">
      <formula>LEN(TRIM(B14))=0</formula>
    </cfRule>
  </conditionalFormatting>
  <conditionalFormatting sqref="B14:D14">
    <cfRule type="containsText" dxfId="679" priority="53" operator="containsText" text="libre">
      <formula>NOT(ISERROR(SEARCH("libre",B14)))</formula>
    </cfRule>
  </conditionalFormatting>
  <conditionalFormatting sqref="E14">
    <cfRule type="containsText" dxfId="678" priority="51" operator="containsText" text="ntitulé">
      <formula>NOT(ISERROR(SEARCH("ntitulé",E14)))</formula>
    </cfRule>
    <cfRule type="containsBlanks" dxfId="677" priority="52">
      <formula>LEN(TRIM(E14))=0</formula>
    </cfRule>
  </conditionalFormatting>
  <conditionalFormatting sqref="E14">
    <cfRule type="containsText" dxfId="676" priority="50" operator="containsText" text="libre">
      <formula>NOT(ISERROR(SEARCH("libre",E14)))</formula>
    </cfRule>
  </conditionalFormatting>
  <conditionalFormatting sqref="B7:E7">
    <cfRule type="containsText" dxfId="675" priority="138" operator="containsText" text="ntitulé">
      <formula>NOT(ISERROR(SEARCH("ntitulé",B7)))</formula>
    </cfRule>
    <cfRule type="containsBlanks" dxfId="674" priority="139">
      <formula>LEN(TRIM(B7))=0</formula>
    </cfRule>
  </conditionalFormatting>
  <conditionalFormatting sqref="B7:E7">
    <cfRule type="containsText" dxfId="673" priority="137" operator="containsText" text="libre">
      <formula>NOT(ISERROR(SEARCH("libre",B7)))</formula>
    </cfRule>
  </conditionalFormatting>
  <conditionalFormatting sqref="F7:G7">
    <cfRule type="containsText" dxfId="672" priority="135" operator="containsText" text="ntitulé">
      <formula>NOT(ISERROR(SEARCH("ntitulé",F7)))</formula>
    </cfRule>
    <cfRule type="containsBlanks" dxfId="671" priority="136">
      <formula>LEN(TRIM(F7))=0</formula>
    </cfRule>
  </conditionalFormatting>
  <conditionalFormatting sqref="F7:G7">
    <cfRule type="containsText" dxfId="670" priority="134" operator="containsText" text="libre">
      <formula>NOT(ISERROR(SEARCH("libre",F7)))</formula>
    </cfRule>
  </conditionalFormatting>
  <conditionalFormatting sqref="H7">
    <cfRule type="containsText" dxfId="669" priority="132" operator="containsText" text="ntitulé">
      <formula>NOT(ISERROR(SEARCH("ntitulé",H7)))</formula>
    </cfRule>
    <cfRule type="containsBlanks" dxfId="668" priority="133">
      <formula>LEN(TRIM(H7))=0</formula>
    </cfRule>
  </conditionalFormatting>
  <conditionalFormatting sqref="H7">
    <cfRule type="containsText" dxfId="667" priority="131" operator="containsText" text="libre">
      <formula>NOT(ISERROR(SEARCH("libre",H7)))</formula>
    </cfRule>
  </conditionalFormatting>
  <conditionalFormatting sqref="I7">
    <cfRule type="containsText" dxfId="666" priority="129" operator="containsText" text="ntitulé">
      <formula>NOT(ISERROR(SEARCH("ntitulé",I7)))</formula>
    </cfRule>
    <cfRule type="containsBlanks" dxfId="665" priority="130">
      <formula>LEN(TRIM(I7))=0</formula>
    </cfRule>
  </conditionalFormatting>
  <conditionalFormatting sqref="I7">
    <cfRule type="containsText" dxfId="664" priority="128" operator="containsText" text="libre">
      <formula>NOT(ISERROR(SEARCH("libre",I7)))</formula>
    </cfRule>
  </conditionalFormatting>
  <conditionalFormatting sqref="J7">
    <cfRule type="containsText" dxfId="663" priority="126" operator="containsText" text="ntitulé">
      <formula>NOT(ISERROR(SEARCH("ntitulé",J7)))</formula>
    </cfRule>
    <cfRule type="containsBlanks" dxfId="662" priority="127">
      <formula>LEN(TRIM(J7))=0</formula>
    </cfRule>
  </conditionalFormatting>
  <conditionalFormatting sqref="J7">
    <cfRule type="containsText" dxfId="661" priority="125" operator="containsText" text="libre">
      <formula>NOT(ISERROR(SEARCH("libre",J7)))</formula>
    </cfRule>
  </conditionalFormatting>
  <conditionalFormatting sqref="K7">
    <cfRule type="containsText" dxfId="660" priority="123" operator="containsText" text="ntitulé">
      <formula>NOT(ISERROR(SEARCH("ntitulé",K7)))</formula>
    </cfRule>
    <cfRule type="containsBlanks" dxfId="659" priority="124">
      <formula>LEN(TRIM(K7))=0</formula>
    </cfRule>
  </conditionalFormatting>
  <conditionalFormatting sqref="K7">
    <cfRule type="containsText" dxfId="658" priority="122" operator="containsText" text="libre">
      <formula>NOT(ISERROR(SEARCH("libre",K7)))</formula>
    </cfRule>
  </conditionalFormatting>
  <conditionalFormatting sqref="L7">
    <cfRule type="containsText" dxfId="657" priority="120" operator="containsText" text="ntitulé">
      <formula>NOT(ISERROR(SEARCH("ntitulé",L7)))</formula>
    </cfRule>
    <cfRule type="containsBlanks" dxfId="656" priority="121">
      <formula>LEN(TRIM(L7))=0</formula>
    </cfRule>
  </conditionalFormatting>
  <conditionalFormatting sqref="L7">
    <cfRule type="containsText" dxfId="655" priority="119" operator="containsText" text="libre">
      <formula>NOT(ISERROR(SEARCH("libre",L7)))</formula>
    </cfRule>
  </conditionalFormatting>
  <conditionalFormatting sqref="F8:G8">
    <cfRule type="containsText" dxfId="654" priority="117" operator="containsText" text="ntitulé">
      <formula>NOT(ISERROR(SEARCH("ntitulé",F8)))</formula>
    </cfRule>
    <cfRule type="containsBlanks" dxfId="653" priority="118">
      <formula>LEN(TRIM(F8))=0</formula>
    </cfRule>
  </conditionalFormatting>
  <conditionalFormatting sqref="F8:G8">
    <cfRule type="containsText" dxfId="652" priority="116" operator="containsText" text="libre">
      <formula>NOT(ISERROR(SEARCH("libre",F8)))</formula>
    </cfRule>
  </conditionalFormatting>
  <conditionalFormatting sqref="H8">
    <cfRule type="containsText" dxfId="651" priority="114" operator="containsText" text="ntitulé">
      <formula>NOT(ISERROR(SEARCH("ntitulé",H8)))</formula>
    </cfRule>
    <cfRule type="containsBlanks" dxfId="650" priority="115">
      <formula>LEN(TRIM(H8))=0</formula>
    </cfRule>
  </conditionalFormatting>
  <conditionalFormatting sqref="H8">
    <cfRule type="containsText" dxfId="649" priority="113" operator="containsText" text="libre">
      <formula>NOT(ISERROR(SEARCH("libre",H8)))</formula>
    </cfRule>
  </conditionalFormatting>
  <conditionalFormatting sqref="I8">
    <cfRule type="containsText" dxfId="648" priority="111" operator="containsText" text="ntitulé">
      <formula>NOT(ISERROR(SEARCH("ntitulé",I8)))</formula>
    </cfRule>
    <cfRule type="containsBlanks" dxfId="647" priority="112">
      <formula>LEN(TRIM(I8))=0</formula>
    </cfRule>
  </conditionalFormatting>
  <conditionalFormatting sqref="I8">
    <cfRule type="containsText" dxfId="646" priority="110" operator="containsText" text="libre">
      <formula>NOT(ISERROR(SEARCH("libre",I8)))</formula>
    </cfRule>
  </conditionalFormatting>
  <conditionalFormatting sqref="J8">
    <cfRule type="containsText" dxfId="645" priority="108" operator="containsText" text="ntitulé">
      <formula>NOT(ISERROR(SEARCH("ntitulé",J8)))</formula>
    </cfRule>
    <cfRule type="containsBlanks" dxfId="644" priority="109">
      <formula>LEN(TRIM(J8))=0</formula>
    </cfRule>
  </conditionalFormatting>
  <conditionalFormatting sqref="J8">
    <cfRule type="containsText" dxfId="643" priority="107" operator="containsText" text="libre">
      <formula>NOT(ISERROR(SEARCH("libre",J8)))</formula>
    </cfRule>
  </conditionalFormatting>
  <conditionalFormatting sqref="K8">
    <cfRule type="containsText" dxfId="642" priority="105" operator="containsText" text="ntitulé">
      <formula>NOT(ISERROR(SEARCH("ntitulé",K8)))</formula>
    </cfRule>
    <cfRule type="containsBlanks" dxfId="641" priority="106">
      <formula>LEN(TRIM(K8))=0</formula>
    </cfRule>
  </conditionalFormatting>
  <conditionalFormatting sqref="K8">
    <cfRule type="containsText" dxfId="640" priority="104" operator="containsText" text="libre">
      <formula>NOT(ISERROR(SEARCH("libre",K8)))</formula>
    </cfRule>
  </conditionalFormatting>
  <conditionalFormatting sqref="L8">
    <cfRule type="containsText" dxfId="639" priority="102" operator="containsText" text="ntitulé">
      <formula>NOT(ISERROR(SEARCH("ntitulé",L8)))</formula>
    </cfRule>
    <cfRule type="containsBlanks" dxfId="638" priority="103">
      <formula>LEN(TRIM(L8))=0</formula>
    </cfRule>
  </conditionalFormatting>
  <conditionalFormatting sqref="L8">
    <cfRule type="containsText" dxfId="637" priority="101" operator="containsText" text="libre">
      <formula>NOT(ISERROR(SEARCH("libre",L8)))</formula>
    </cfRule>
  </conditionalFormatting>
  <conditionalFormatting sqref="B8:D8">
    <cfRule type="containsText" dxfId="636" priority="99" operator="containsText" text="ntitulé">
      <formula>NOT(ISERROR(SEARCH("ntitulé",B8)))</formula>
    </cfRule>
    <cfRule type="containsBlanks" dxfId="635" priority="100">
      <formula>LEN(TRIM(B8))=0</formula>
    </cfRule>
  </conditionalFormatting>
  <conditionalFormatting sqref="B8:D8">
    <cfRule type="containsText" dxfId="634" priority="98" operator="containsText" text="libre">
      <formula>NOT(ISERROR(SEARCH("libre",B8)))</formula>
    </cfRule>
  </conditionalFormatting>
  <conditionalFormatting sqref="E8">
    <cfRule type="containsText" dxfId="633" priority="96" operator="containsText" text="ntitulé">
      <formula>NOT(ISERROR(SEARCH("ntitulé",E8)))</formula>
    </cfRule>
    <cfRule type="containsBlanks" dxfId="632" priority="97">
      <formula>LEN(TRIM(E8))=0</formula>
    </cfRule>
  </conditionalFormatting>
  <conditionalFormatting sqref="E8">
    <cfRule type="containsText" dxfId="631" priority="95" operator="containsText" text="libre">
      <formula>NOT(ISERROR(SEARCH("libre",E8)))</formula>
    </cfRule>
  </conditionalFormatting>
  <conditionalFormatting sqref="B26:B27">
    <cfRule type="containsBlanks" dxfId="630" priority="2">
      <formula>LEN(TRIM(B26))=0</formula>
    </cfRule>
  </conditionalFormatting>
  <conditionalFormatting sqref="B28:B30">
    <cfRule type="containsBlanks" dxfId="629" priority="1">
      <formula>LEN(TRIM(B28))=0</formula>
    </cfRule>
  </conditionalFormatting>
  <hyperlinks>
    <hyperlink ref="A1" location="TAB00!A1" display="Retour page de garde" xr:uid="{00000000-0004-0000-1A00-000000000000}"/>
    <hyperlink ref="A2" location="'TAB4'!A1" display="Retour TAB5" xr:uid="{017CD45A-2996-4C04-87CD-8535F8153921}"/>
  </hyperlinks>
  <pageMargins left="0.7" right="0.7" top="0.75" bottom="0.75" header="0.3" footer="0.3"/>
  <pageSetup paperSize="9" scale="72" fitToHeight="0" orientation="landscape" verticalDpi="300" r:id="rId1"/>
  <rowBreaks count="1" manualBreakCount="1">
    <brk id="23" max="1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D30"/>
  <sheetViews>
    <sheetView zoomScaleNormal="100" workbookViewId="0">
      <selection activeCell="A25" sqref="A25:V30"/>
    </sheetView>
  </sheetViews>
  <sheetFormatPr baseColWidth="10" defaultColWidth="9.1640625" defaultRowHeight="15" x14ac:dyDescent="0.3"/>
  <cols>
    <col min="1" max="1" width="45.5" style="270" customWidth="1"/>
    <col min="2" max="4" width="16.6640625" style="247" customWidth="1"/>
    <col min="5" max="7" width="16.6640625" style="270" customWidth="1"/>
    <col min="8" max="12" width="16.6640625" style="247" customWidth="1"/>
    <col min="13" max="13" width="3.6640625" style="247" customWidth="1"/>
    <col min="14" max="26" width="8.5" style="247" customWidth="1"/>
    <col min="27" max="16384" width="9.1640625" style="247"/>
  </cols>
  <sheetData>
    <row r="1" spans="1:23" x14ac:dyDescent="0.3">
      <c r="A1" s="54" t="s">
        <v>61</v>
      </c>
      <c r="B1" s="248"/>
      <c r="C1" s="248"/>
      <c r="D1" s="248"/>
      <c r="E1" s="286"/>
      <c r="H1" s="248"/>
      <c r="J1" s="248"/>
      <c r="L1" s="248"/>
      <c r="M1" s="248"/>
      <c r="Q1" s="248"/>
      <c r="S1" s="248"/>
      <c r="U1" s="248"/>
    </row>
    <row r="2" spans="1:23" x14ac:dyDescent="0.3">
      <c r="A2" s="13" t="s">
        <v>405</v>
      </c>
      <c r="B2" s="248"/>
      <c r="C2" s="248"/>
      <c r="D2" s="248"/>
      <c r="E2" s="286"/>
      <c r="H2" s="248"/>
      <c r="J2" s="248"/>
      <c r="L2" s="248"/>
      <c r="M2" s="248"/>
      <c r="Q2" s="248"/>
      <c r="S2" s="248"/>
      <c r="U2" s="248"/>
    </row>
    <row r="3" spans="1:23" s="308" customFormat="1" ht="21" x14ac:dyDescent="0.35">
      <c r="A3" s="59" t="str">
        <f>TAB00!B62&amp;" : "&amp;TAB00!C62</f>
        <v>TAB3.10 : Charges de distribution supportées par le GRD pour l'alimentation de clientèle propre</v>
      </c>
      <c r="B3" s="59"/>
      <c r="C3" s="59"/>
      <c r="D3" s="59"/>
      <c r="E3" s="59"/>
      <c r="F3" s="59"/>
      <c r="G3" s="59"/>
      <c r="H3" s="59"/>
      <c r="I3" s="59"/>
      <c r="J3" s="59"/>
      <c r="K3" s="59"/>
      <c r="L3" s="59"/>
      <c r="M3" s="59"/>
      <c r="N3" s="59"/>
      <c r="O3" s="59"/>
      <c r="P3" s="59"/>
      <c r="Q3" s="59"/>
      <c r="R3" s="59"/>
      <c r="S3" s="59"/>
      <c r="T3" s="59"/>
      <c r="U3" s="59"/>
      <c r="V3" s="59"/>
    </row>
    <row r="5" spans="1:23" x14ac:dyDescent="0.3">
      <c r="A5" s="497" t="s">
        <v>256</v>
      </c>
      <c r="B5" s="498"/>
      <c r="C5" s="498"/>
      <c r="D5" s="498"/>
      <c r="E5" s="498"/>
      <c r="F5" s="498"/>
      <c r="G5" s="498"/>
      <c r="H5" s="498"/>
      <c r="I5" s="498"/>
      <c r="J5" s="498"/>
      <c r="K5" s="498"/>
      <c r="L5" s="499"/>
      <c r="N5" s="477" t="s">
        <v>332</v>
      </c>
      <c r="O5" s="477"/>
      <c r="P5" s="477"/>
      <c r="Q5" s="477"/>
      <c r="R5" s="477"/>
      <c r="S5" s="477"/>
      <c r="T5" s="477"/>
      <c r="U5" s="477"/>
      <c r="V5" s="477"/>
      <c r="W5" s="477"/>
    </row>
    <row r="6" spans="1:23" s="358" customFormat="1" ht="31.5" customHeight="1" x14ac:dyDescent="0.3">
      <c r="A6" s="257" t="s">
        <v>2</v>
      </c>
      <c r="B6" s="327" t="s">
        <v>376</v>
      </c>
      <c r="C6" s="327" t="s">
        <v>364</v>
      </c>
      <c r="D6" s="327" t="s">
        <v>375</v>
      </c>
      <c r="E6" s="327" t="s">
        <v>523</v>
      </c>
      <c r="F6" s="327" t="s">
        <v>374</v>
      </c>
      <c r="G6" s="327" t="s">
        <v>524</v>
      </c>
      <c r="H6" s="327" t="s">
        <v>340</v>
      </c>
      <c r="I6" s="327" t="s">
        <v>341</v>
      </c>
      <c r="J6" s="327" t="s">
        <v>342</v>
      </c>
      <c r="K6" s="327" t="s">
        <v>343</v>
      </c>
      <c r="L6" s="327" t="s">
        <v>441</v>
      </c>
      <c r="M6" s="354"/>
      <c r="N6" s="257" t="s">
        <v>333</v>
      </c>
      <c r="O6" s="257" t="s">
        <v>334</v>
      </c>
      <c r="P6" s="257" t="s">
        <v>371</v>
      </c>
      <c r="Q6" s="257" t="s">
        <v>335</v>
      </c>
      <c r="R6" s="257" t="s">
        <v>372</v>
      </c>
      <c r="S6" s="257" t="s">
        <v>372</v>
      </c>
      <c r="T6" s="257" t="s">
        <v>345</v>
      </c>
      <c r="U6" s="257" t="s">
        <v>346</v>
      </c>
      <c r="V6" s="257" t="s">
        <v>520</v>
      </c>
      <c r="W6" s="257" t="s">
        <v>521</v>
      </c>
    </row>
    <row r="7" spans="1:23" s="255" customFormat="1" x14ac:dyDescent="0.3">
      <c r="A7" s="299" t="s">
        <v>254</v>
      </c>
      <c r="B7" s="329"/>
      <c r="C7" s="329"/>
      <c r="D7" s="329"/>
      <c r="E7" s="329"/>
      <c r="F7" s="329"/>
      <c r="G7" s="329"/>
      <c r="H7" s="329"/>
      <c r="I7" s="329"/>
      <c r="J7" s="329"/>
      <c r="K7" s="329"/>
      <c r="L7" s="329"/>
      <c r="N7" s="301">
        <f>IFERROR(IF(AND(ROUND(SUM(B7:B7),0)=0,ROUND(SUM(C7:C7),0)&gt;ROUND(SUM(B7:B7),0)),"INF",(ROUND(SUM(C7:C7),0)-ROUND(SUM(B7:B7),0))/ROUND(SUM(B7:B7),0)),0)</f>
        <v>0</v>
      </c>
      <c r="O7" s="301">
        <f t="shared" ref="O7:W9" si="0">IFERROR(IF(AND(ROUND(SUM(C7:C7),0)=0,ROUND(SUM(D7:D7),0)&gt;ROUND(SUM(C7:C7),0)),"INF",(ROUND(SUM(D7:D7),0)-ROUND(SUM(C7:C7),0))/ROUND(SUM(C7:C7),0)),0)</f>
        <v>0</v>
      </c>
      <c r="P7" s="301">
        <f t="shared" si="0"/>
        <v>0</v>
      </c>
      <c r="Q7" s="301">
        <f t="shared" si="0"/>
        <v>0</v>
      </c>
      <c r="R7" s="301">
        <f t="shared" si="0"/>
        <v>0</v>
      </c>
      <c r="S7" s="301">
        <f t="shared" si="0"/>
        <v>0</v>
      </c>
      <c r="T7" s="301">
        <f t="shared" si="0"/>
        <v>0</v>
      </c>
      <c r="U7" s="301">
        <f t="shared" si="0"/>
        <v>0</v>
      </c>
      <c r="V7" s="301">
        <f t="shared" si="0"/>
        <v>0</v>
      </c>
      <c r="W7" s="301">
        <f t="shared" si="0"/>
        <v>0</v>
      </c>
    </row>
    <row r="8" spans="1:23" s="255" customFormat="1" x14ac:dyDescent="0.3">
      <c r="A8" s="302" t="s">
        <v>304</v>
      </c>
      <c r="B8" s="329"/>
      <c r="C8" s="329"/>
      <c r="D8" s="329"/>
      <c r="E8" s="329"/>
      <c r="F8" s="294"/>
      <c r="G8" s="294"/>
      <c r="H8" s="294"/>
      <c r="I8" s="294"/>
      <c r="J8" s="294"/>
      <c r="K8" s="294"/>
      <c r="L8" s="294"/>
      <c r="N8" s="301">
        <f>IFERROR(IF(AND(ROUND(SUM(B8:B8),0)=0,ROUND(SUM(C8:C8),0)&gt;ROUND(SUM(B8:B8),0)),"INF",(ROUND(SUM(C8:C8),0)-ROUND(SUM(B8:B8),0))/ROUND(SUM(B8:B8),0)),0)</f>
        <v>0</v>
      </c>
      <c r="O8" s="301">
        <f t="shared" si="0"/>
        <v>0</v>
      </c>
      <c r="P8" s="301">
        <f t="shared" si="0"/>
        <v>0</v>
      </c>
      <c r="Q8" s="301">
        <f t="shared" si="0"/>
        <v>0</v>
      </c>
      <c r="R8" s="301">
        <f t="shared" si="0"/>
        <v>0</v>
      </c>
      <c r="S8" s="301">
        <f t="shared" si="0"/>
        <v>0</v>
      </c>
      <c r="T8" s="301">
        <f t="shared" si="0"/>
        <v>0</v>
      </c>
      <c r="U8" s="301">
        <f t="shared" si="0"/>
        <v>0</v>
      </c>
      <c r="V8" s="301">
        <f t="shared" si="0"/>
        <v>0</v>
      </c>
      <c r="W8" s="301">
        <f t="shared" si="0"/>
        <v>0</v>
      </c>
    </row>
    <row r="9" spans="1:23" s="255" customFormat="1" x14ac:dyDescent="0.3">
      <c r="A9" s="299" t="s">
        <v>305</v>
      </c>
      <c r="B9" s="247">
        <f t="shared" ref="B9:C9" si="1">B8*B7</f>
        <v>0</v>
      </c>
      <c r="C9" s="247">
        <f t="shared" si="1"/>
        <v>0</v>
      </c>
      <c r="D9" s="247">
        <f t="shared" ref="D9:L9" si="2">D8*D7</f>
        <v>0</v>
      </c>
      <c r="E9" s="247">
        <f t="shared" si="2"/>
        <v>0</v>
      </c>
      <c r="F9" s="247">
        <f t="shared" si="2"/>
        <v>0</v>
      </c>
      <c r="G9" s="247">
        <f t="shared" si="2"/>
        <v>0</v>
      </c>
      <c r="H9" s="247">
        <f t="shared" si="2"/>
        <v>0</v>
      </c>
      <c r="I9" s="247">
        <f t="shared" si="2"/>
        <v>0</v>
      </c>
      <c r="J9" s="247">
        <f t="shared" si="2"/>
        <v>0</v>
      </c>
      <c r="K9" s="247">
        <f t="shared" si="2"/>
        <v>0</v>
      </c>
      <c r="L9" s="247">
        <f t="shared" si="2"/>
        <v>0</v>
      </c>
      <c r="N9" s="295">
        <f>IFERROR(IF(AND(ROUND(SUM(B9:B9),0)=0,ROUND(SUM(C9:C9),0)&gt;ROUND(SUM(B9:B9),0)),"INF",(ROUND(SUM(C9:C9),0)-ROUND(SUM(B9:B9),0))/ROUND(SUM(B9:B9),0)),0)</f>
        <v>0</v>
      </c>
      <c r="O9" s="295">
        <f t="shared" si="0"/>
        <v>0</v>
      </c>
      <c r="P9" s="295">
        <f t="shared" si="0"/>
        <v>0</v>
      </c>
      <c r="Q9" s="295">
        <f t="shared" si="0"/>
        <v>0</v>
      </c>
      <c r="R9" s="295">
        <f t="shared" si="0"/>
        <v>0</v>
      </c>
      <c r="S9" s="295">
        <f t="shared" si="0"/>
        <v>0</v>
      </c>
      <c r="T9" s="295">
        <f t="shared" si="0"/>
        <v>0</v>
      </c>
      <c r="U9" s="295">
        <f t="shared" si="0"/>
        <v>0</v>
      </c>
      <c r="V9" s="295">
        <f t="shared" si="0"/>
        <v>0</v>
      </c>
      <c r="W9" s="295">
        <f t="shared" si="0"/>
        <v>0</v>
      </c>
    </row>
    <row r="10" spans="1:23" s="255" customFormat="1" x14ac:dyDescent="0.3">
      <c r="A10" s="270"/>
      <c r="B10" s="247"/>
      <c r="C10" s="247"/>
      <c r="D10" s="247"/>
      <c r="E10" s="270"/>
      <c r="F10" s="247"/>
      <c r="G10" s="247"/>
      <c r="H10" s="247"/>
      <c r="I10" s="247"/>
      <c r="J10" s="247"/>
      <c r="K10" s="247"/>
      <c r="L10" s="247"/>
      <c r="N10" s="270"/>
      <c r="O10" s="270"/>
      <c r="P10" s="270"/>
      <c r="Q10" s="247"/>
      <c r="R10" s="247"/>
      <c r="S10" s="247"/>
      <c r="T10" s="247"/>
      <c r="U10" s="247"/>
      <c r="V10" s="247"/>
      <c r="W10" s="103"/>
    </row>
    <row r="11" spans="1:23" x14ac:dyDescent="0.3">
      <c r="A11" s="497" t="s">
        <v>258</v>
      </c>
      <c r="B11" s="498"/>
      <c r="C11" s="498"/>
      <c r="D11" s="498"/>
      <c r="E11" s="498"/>
      <c r="F11" s="498"/>
      <c r="G11" s="498"/>
      <c r="H11" s="498"/>
      <c r="I11" s="498"/>
      <c r="J11" s="498"/>
      <c r="K11" s="498"/>
      <c r="L11" s="499"/>
      <c r="N11" s="477" t="s">
        <v>332</v>
      </c>
      <c r="O11" s="477"/>
      <c r="P11" s="477"/>
      <c r="Q11" s="477"/>
      <c r="R11" s="477"/>
      <c r="S11" s="477"/>
      <c r="T11" s="477"/>
      <c r="U11" s="477"/>
      <c r="V11" s="477"/>
      <c r="W11" s="477"/>
    </row>
    <row r="12" spans="1:23" s="358" customFormat="1" ht="34.5" customHeight="1" x14ac:dyDescent="0.3">
      <c r="A12" s="257" t="s">
        <v>2</v>
      </c>
      <c r="B12" s="327" t="s">
        <v>376</v>
      </c>
      <c r="C12" s="327" t="s">
        <v>364</v>
      </c>
      <c r="D12" s="327" t="s">
        <v>375</v>
      </c>
      <c r="E12" s="327" t="s">
        <v>523</v>
      </c>
      <c r="F12" s="327" t="s">
        <v>374</v>
      </c>
      <c r="G12" s="327" t="s">
        <v>524</v>
      </c>
      <c r="H12" s="327" t="s">
        <v>340</v>
      </c>
      <c r="I12" s="327" t="s">
        <v>341</v>
      </c>
      <c r="J12" s="327" t="s">
        <v>342</v>
      </c>
      <c r="K12" s="327" t="s">
        <v>343</v>
      </c>
      <c r="L12" s="327" t="s">
        <v>441</v>
      </c>
      <c r="M12" s="354"/>
      <c r="N12" s="257" t="s">
        <v>333</v>
      </c>
      <c r="O12" s="257" t="s">
        <v>334</v>
      </c>
      <c r="P12" s="257" t="s">
        <v>371</v>
      </c>
      <c r="Q12" s="257" t="s">
        <v>335</v>
      </c>
      <c r="R12" s="257" t="s">
        <v>372</v>
      </c>
      <c r="S12" s="257" t="s">
        <v>372</v>
      </c>
      <c r="T12" s="257" t="s">
        <v>345</v>
      </c>
      <c r="U12" s="257" t="s">
        <v>346</v>
      </c>
      <c r="V12" s="257" t="s">
        <v>520</v>
      </c>
      <c r="W12" s="257" t="s">
        <v>521</v>
      </c>
    </row>
    <row r="13" spans="1:23" s="255" customFormat="1" x14ac:dyDescent="0.3">
      <c r="A13" s="299" t="s">
        <v>254</v>
      </c>
      <c r="B13" s="329"/>
      <c r="C13" s="329"/>
      <c r="D13" s="329"/>
      <c r="E13" s="329"/>
      <c r="F13" s="329"/>
      <c r="G13" s="329"/>
      <c r="H13" s="329"/>
      <c r="I13" s="329"/>
      <c r="J13" s="329"/>
      <c r="K13" s="329"/>
      <c r="L13" s="329"/>
      <c r="N13" s="301">
        <f>IFERROR(IF(AND(ROUND(SUM(B13:B13),0)=0,ROUND(SUM(C13:C13),0)&gt;ROUND(SUM(B13:B13),0)),"INF",(ROUND(SUM(C13:C13),0)-ROUND(SUM(B13:B13),0))/ROUND(SUM(B13:B13),0)),0)</f>
        <v>0</v>
      </c>
      <c r="O13" s="301">
        <f t="shared" ref="O13:W15" si="3">IFERROR(IF(AND(ROUND(SUM(C13:C13),0)=0,ROUND(SUM(D13:D13),0)&gt;ROUND(SUM(C13:C13),0)),"INF",(ROUND(SUM(D13:D13),0)-ROUND(SUM(C13:C13),0))/ROUND(SUM(C13:C13),0)),0)</f>
        <v>0</v>
      </c>
      <c r="P13" s="301">
        <f t="shared" si="3"/>
        <v>0</v>
      </c>
      <c r="Q13" s="301">
        <f t="shared" si="3"/>
        <v>0</v>
      </c>
      <c r="R13" s="301">
        <f t="shared" si="3"/>
        <v>0</v>
      </c>
      <c r="S13" s="301">
        <f t="shared" si="3"/>
        <v>0</v>
      </c>
      <c r="T13" s="301">
        <f t="shared" si="3"/>
        <v>0</v>
      </c>
      <c r="U13" s="301">
        <f t="shared" si="3"/>
        <v>0</v>
      </c>
      <c r="V13" s="301">
        <f t="shared" si="3"/>
        <v>0</v>
      </c>
      <c r="W13" s="301">
        <f t="shared" si="3"/>
        <v>0</v>
      </c>
    </row>
    <row r="14" spans="1:23" s="255" customFormat="1" x14ac:dyDescent="0.3">
      <c r="A14" s="302" t="s">
        <v>304</v>
      </c>
      <c r="B14" s="329"/>
      <c r="C14" s="329"/>
      <c r="D14" s="329"/>
      <c r="E14" s="329"/>
      <c r="F14" s="294"/>
      <c r="G14" s="294"/>
      <c r="H14" s="294"/>
      <c r="I14" s="294"/>
      <c r="J14" s="294"/>
      <c r="K14" s="294"/>
      <c r="L14" s="294"/>
      <c r="N14" s="301">
        <f>IFERROR(IF(AND(ROUND(SUM(B14:B14),0)=0,ROUND(SUM(C14:C14),0)&gt;ROUND(SUM(B14:B14),0)),"INF",(ROUND(SUM(C14:C14),0)-ROUND(SUM(B14:B14),0))/ROUND(SUM(B14:B14),0)),0)</f>
        <v>0</v>
      </c>
      <c r="O14" s="301">
        <f t="shared" si="3"/>
        <v>0</v>
      </c>
      <c r="P14" s="301">
        <f t="shared" si="3"/>
        <v>0</v>
      </c>
      <c r="Q14" s="301">
        <f t="shared" si="3"/>
        <v>0</v>
      </c>
      <c r="R14" s="301">
        <f t="shared" si="3"/>
        <v>0</v>
      </c>
      <c r="S14" s="301">
        <f t="shared" si="3"/>
        <v>0</v>
      </c>
      <c r="T14" s="301">
        <f t="shared" si="3"/>
        <v>0</v>
      </c>
      <c r="U14" s="301">
        <f t="shared" si="3"/>
        <v>0</v>
      </c>
      <c r="V14" s="301">
        <f t="shared" si="3"/>
        <v>0</v>
      </c>
      <c r="W14" s="301">
        <f t="shared" si="3"/>
        <v>0</v>
      </c>
    </row>
    <row r="15" spans="1:23" s="255" customFormat="1" x14ac:dyDescent="0.3">
      <c r="A15" s="299" t="s">
        <v>305</v>
      </c>
      <c r="B15" s="247">
        <f t="shared" ref="B15:C15" si="4">B14*B13</f>
        <v>0</v>
      </c>
      <c r="C15" s="247">
        <f t="shared" si="4"/>
        <v>0</v>
      </c>
      <c r="D15" s="247">
        <f t="shared" ref="D15:L15" si="5">D14*D13</f>
        <v>0</v>
      </c>
      <c r="E15" s="247">
        <f t="shared" si="5"/>
        <v>0</v>
      </c>
      <c r="F15" s="247">
        <f t="shared" si="5"/>
        <v>0</v>
      </c>
      <c r="G15" s="247">
        <f t="shared" si="5"/>
        <v>0</v>
      </c>
      <c r="H15" s="247">
        <f t="shared" si="5"/>
        <v>0</v>
      </c>
      <c r="I15" s="247">
        <f t="shared" si="5"/>
        <v>0</v>
      </c>
      <c r="J15" s="247">
        <f t="shared" si="5"/>
        <v>0</v>
      </c>
      <c r="K15" s="247">
        <f t="shared" si="5"/>
        <v>0</v>
      </c>
      <c r="L15" s="247">
        <f t="shared" si="5"/>
        <v>0</v>
      </c>
      <c r="N15" s="295">
        <f>IFERROR(IF(AND(ROUND(SUM(B15:B15),0)=0,ROUND(SUM(C15:C15),0)&gt;ROUND(SUM(B15:B15),0)),"INF",(ROUND(SUM(C15:C15),0)-ROUND(SUM(B15:B15),0))/ROUND(SUM(B15:B15),0)),0)</f>
        <v>0</v>
      </c>
      <c r="O15" s="295">
        <f t="shared" si="3"/>
        <v>0</v>
      </c>
      <c r="P15" s="295">
        <f t="shared" si="3"/>
        <v>0</v>
      </c>
      <c r="Q15" s="295">
        <f t="shared" si="3"/>
        <v>0</v>
      </c>
      <c r="R15" s="295">
        <f t="shared" si="3"/>
        <v>0</v>
      </c>
      <c r="S15" s="295">
        <f t="shared" si="3"/>
        <v>0</v>
      </c>
      <c r="T15" s="295">
        <f t="shared" si="3"/>
        <v>0</v>
      </c>
      <c r="U15" s="295">
        <f t="shared" si="3"/>
        <v>0</v>
      </c>
      <c r="V15" s="295">
        <f t="shared" si="3"/>
        <v>0</v>
      </c>
      <c r="W15" s="295">
        <f t="shared" si="3"/>
        <v>0</v>
      </c>
    </row>
    <row r="16" spans="1:23" s="255" customFormat="1" x14ac:dyDescent="0.3">
      <c r="A16" s="270"/>
      <c r="B16" s="247"/>
      <c r="C16" s="247"/>
      <c r="D16" s="247"/>
      <c r="E16" s="270"/>
      <c r="F16" s="247"/>
      <c r="G16" s="247"/>
      <c r="H16" s="247"/>
      <c r="I16" s="247"/>
      <c r="J16" s="247"/>
      <c r="K16" s="247"/>
      <c r="L16" s="247"/>
      <c r="N16" s="270"/>
      <c r="O16" s="270"/>
      <c r="P16" s="270"/>
      <c r="Q16" s="247"/>
      <c r="R16" s="247"/>
      <c r="S16" s="247"/>
      <c r="T16" s="247"/>
      <c r="U16" s="247"/>
      <c r="V16" s="247"/>
      <c r="W16" s="103"/>
    </row>
    <row r="17" spans="1:30" x14ac:dyDescent="0.3">
      <c r="A17" s="497" t="s">
        <v>13</v>
      </c>
      <c r="B17" s="498"/>
      <c r="C17" s="498"/>
      <c r="D17" s="498"/>
      <c r="E17" s="498"/>
      <c r="F17" s="498"/>
      <c r="G17" s="498"/>
      <c r="H17" s="498"/>
      <c r="I17" s="498"/>
      <c r="J17" s="498"/>
      <c r="K17" s="498"/>
      <c r="L17" s="499"/>
      <c r="N17" s="477" t="s">
        <v>332</v>
      </c>
      <c r="O17" s="477"/>
      <c r="P17" s="477"/>
      <c r="Q17" s="477"/>
      <c r="R17" s="477"/>
      <c r="S17" s="477"/>
      <c r="T17" s="477"/>
      <c r="U17" s="477"/>
      <c r="V17" s="477"/>
      <c r="W17" s="477"/>
    </row>
    <row r="18" spans="1:30" s="358" customFormat="1" ht="39" customHeight="1" x14ac:dyDescent="0.3">
      <c r="A18" s="257" t="s">
        <v>2</v>
      </c>
      <c r="B18" s="327" t="s">
        <v>376</v>
      </c>
      <c r="C18" s="327" t="s">
        <v>364</v>
      </c>
      <c r="D18" s="327" t="s">
        <v>375</v>
      </c>
      <c r="E18" s="327" t="s">
        <v>523</v>
      </c>
      <c r="F18" s="327" t="s">
        <v>374</v>
      </c>
      <c r="G18" s="327" t="s">
        <v>524</v>
      </c>
      <c r="H18" s="327" t="s">
        <v>340</v>
      </c>
      <c r="I18" s="327" t="s">
        <v>341</v>
      </c>
      <c r="J18" s="327" t="s">
        <v>342</v>
      </c>
      <c r="K18" s="327" t="s">
        <v>343</v>
      </c>
      <c r="L18" s="327" t="s">
        <v>441</v>
      </c>
      <c r="M18" s="354"/>
      <c r="N18" s="257" t="s">
        <v>333</v>
      </c>
      <c r="O18" s="257" t="s">
        <v>334</v>
      </c>
      <c r="P18" s="257" t="s">
        <v>371</v>
      </c>
      <c r="Q18" s="257" t="s">
        <v>335</v>
      </c>
      <c r="R18" s="257" t="s">
        <v>372</v>
      </c>
      <c r="S18" s="257" t="s">
        <v>372</v>
      </c>
      <c r="T18" s="257" t="s">
        <v>345</v>
      </c>
      <c r="U18" s="257" t="s">
        <v>346</v>
      </c>
      <c r="V18" s="257" t="s">
        <v>520</v>
      </c>
      <c r="W18" s="257" t="s">
        <v>521</v>
      </c>
    </row>
    <row r="19" spans="1:30" s="255" customFormat="1" ht="31.9" customHeight="1" x14ac:dyDescent="0.3">
      <c r="A19" s="299" t="s">
        <v>254</v>
      </c>
      <c r="B19" s="254">
        <f t="shared" ref="B19:C19" si="6">SUM(B7,B13)</f>
        <v>0</v>
      </c>
      <c r="C19" s="254">
        <f t="shared" si="6"/>
        <v>0</v>
      </c>
      <c r="D19" s="254">
        <f t="shared" ref="D19:L19" si="7">SUM(D7,D13)</f>
        <v>0</v>
      </c>
      <c r="E19" s="254">
        <f t="shared" si="7"/>
        <v>0</v>
      </c>
      <c r="F19" s="254">
        <f t="shared" si="7"/>
        <v>0</v>
      </c>
      <c r="G19" s="254">
        <f t="shared" ref="G19" si="8">SUM(G7,G13)</f>
        <v>0</v>
      </c>
      <c r="H19" s="254">
        <f t="shared" si="7"/>
        <v>0</v>
      </c>
      <c r="I19" s="254">
        <f t="shared" si="7"/>
        <v>0</v>
      </c>
      <c r="J19" s="254">
        <f t="shared" si="7"/>
        <v>0</v>
      </c>
      <c r="K19" s="254">
        <f t="shared" si="7"/>
        <v>0</v>
      </c>
      <c r="L19" s="254">
        <f t="shared" si="7"/>
        <v>0</v>
      </c>
      <c r="M19" s="359"/>
      <c r="N19" s="301">
        <f>IFERROR(IF(AND(ROUND(SUM(B19:B19),0)=0,ROUND(SUM(C19:C19),0)&gt;ROUND(SUM(B19:B19),0)),"INF",(ROUND(SUM(C19:C19),0)-ROUND(SUM(B19:B19),0))/ROUND(SUM(B19:B19),0)),0)</f>
        <v>0</v>
      </c>
      <c r="O19" s="301">
        <f t="shared" ref="O19:W21" si="9">IFERROR(IF(AND(ROUND(SUM(C19:C19),0)=0,ROUND(SUM(D19:D19),0)&gt;ROUND(SUM(C19:C19),0)),"INF",(ROUND(SUM(D19:D19),0)-ROUND(SUM(C19:C19),0))/ROUND(SUM(C19:C19),0)),0)</f>
        <v>0</v>
      </c>
      <c r="P19" s="301">
        <f t="shared" si="9"/>
        <v>0</v>
      </c>
      <c r="Q19" s="301">
        <f t="shared" si="9"/>
        <v>0</v>
      </c>
      <c r="R19" s="301">
        <f t="shared" si="9"/>
        <v>0</v>
      </c>
      <c r="S19" s="301">
        <f t="shared" si="9"/>
        <v>0</v>
      </c>
      <c r="T19" s="301">
        <f t="shared" si="9"/>
        <v>0</v>
      </c>
      <c r="U19" s="301">
        <f t="shared" si="9"/>
        <v>0</v>
      </c>
      <c r="V19" s="301">
        <f t="shared" si="9"/>
        <v>0</v>
      </c>
      <c r="W19" s="301">
        <f t="shared" si="9"/>
        <v>0</v>
      </c>
    </row>
    <row r="20" spans="1:30" s="255" customFormat="1" x14ac:dyDescent="0.3">
      <c r="A20" s="302" t="s">
        <v>304</v>
      </c>
      <c r="B20" s="254">
        <f t="shared" ref="B20:C20" si="10">IFERROR(B21/B19,0)</f>
        <v>0</v>
      </c>
      <c r="C20" s="254">
        <f t="shared" si="10"/>
        <v>0</v>
      </c>
      <c r="D20" s="254">
        <f t="shared" ref="D20:L20" si="11">IFERROR(D21/D19,0)</f>
        <v>0</v>
      </c>
      <c r="E20" s="254">
        <f t="shared" si="11"/>
        <v>0</v>
      </c>
      <c r="F20" s="254">
        <f t="shared" si="11"/>
        <v>0</v>
      </c>
      <c r="G20" s="254">
        <f t="shared" ref="G20" si="12">IFERROR(G21/G19,0)</f>
        <v>0</v>
      </c>
      <c r="H20" s="254">
        <f t="shared" si="11"/>
        <v>0</v>
      </c>
      <c r="I20" s="254">
        <f t="shared" si="11"/>
        <v>0</v>
      </c>
      <c r="J20" s="254">
        <f t="shared" si="11"/>
        <v>0</v>
      </c>
      <c r="K20" s="254">
        <f t="shared" si="11"/>
        <v>0</v>
      </c>
      <c r="L20" s="254">
        <f t="shared" si="11"/>
        <v>0</v>
      </c>
      <c r="M20" s="359"/>
      <c r="N20" s="301">
        <f>IFERROR(IF(AND(ROUND(SUM(B20:B20),0)=0,ROUND(SUM(C20:C20),0)&gt;ROUND(SUM(B20:B20),0)),"INF",(ROUND(SUM(C20:C20),0)-ROUND(SUM(B20:B20),0))/ROUND(SUM(B20:B20),0)),0)</f>
        <v>0</v>
      </c>
      <c r="O20" s="301">
        <f t="shared" si="9"/>
        <v>0</v>
      </c>
      <c r="P20" s="301">
        <f t="shared" si="9"/>
        <v>0</v>
      </c>
      <c r="Q20" s="301">
        <f t="shared" si="9"/>
        <v>0</v>
      </c>
      <c r="R20" s="301">
        <f t="shared" si="9"/>
        <v>0</v>
      </c>
      <c r="S20" s="301">
        <f t="shared" si="9"/>
        <v>0</v>
      </c>
      <c r="T20" s="301">
        <f t="shared" si="9"/>
        <v>0</v>
      </c>
      <c r="U20" s="301">
        <f t="shared" si="9"/>
        <v>0</v>
      </c>
      <c r="V20" s="301">
        <f t="shared" si="9"/>
        <v>0</v>
      </c>
      <c r="W20" s="301">
        <f t="shared" si="9"/>
        <v>0</v>
      </c>
    </row>
    <row r="21" spans="1:30" s="255" customFormat="1" x14ac:dyDescent="0.3">
      <c r="A21" s="299" t="s">
        <v>303</v>
      </c>
      <c r="B21" s="254">
        <f t="shared" ref="B21:C21" si="13">SUM(B9,B15)</f>
        <v>0</v>
      </c>
      <c r="C21" s="254">
        <f t="shared" si="13"/>
        <v>0</v>
      </c>
      <c r="D21" s="254">
        <f t="shared" ref="D21:L21" si="14">SUM(D9,D15)</f>
        <v>0</v>
      </c>
      <c r="E21" s="254">
        <f t="shared" si="14"/>
        <v>0</v>
      </c>
      <c r="F21" s="254">
        <f t="shared" si="14"/>
        <v>0</v>
      </c>
      <c r="G21" s="254">
        <f t="shared" ref="G21" si="15">SUM(G9,G15)</f>
        <v>0</v>
      </c>
      <c r="H21" s="254">
        <f t="shared" si="14"/>
        <v>0</v>
      </c>
      <c r="I21" s="254">
        <f t="shared" si="14"/>
        <v>0</v>
      </c>
      <c r="J21" s="254">
        <f t="shared" si="14"/>
        <v>0</v>
      </c>
      <c r="K21" s="254">
        <f t="shared" si="14"/>
        <v>0</v>
      </c>
      <c r="L21" s="254">
        <f t="shared" si="14"/>
        <v>0</v>
      </c>
      <c r="M21" s="359"/>
      <c r="N21" s="295">
        <f>IFERROR(IF(AND(ROUND(SUM(B21:B21),0)=0,ROUND(SUM(C21:C21),0)&gt;ROUND(SUM(B21:B21),0)),"INF",(ROUND(SUM(C21:C21),0)-ROUND(SUM(B21:B21),0))/ROUND(SUM(B21:B21),0)),0)</f>
        <v>0</v>
      </c>
      <c r="O21" s="295">
        <f t="shared" si="9"/>
        <v>0</v>
      </c>
      <c r="P21" s="295">
        <f t="shared" si="9"/>
        <v>0</v>
      </c>
      <c r="Q21" s="295">
        <f t="shared" si="9"/>
        <v>0</v>
      </c>
      <c r="R21" s="295">
        <f t="shared" si="9"/>
        <v>0</v>
      </c>
      <c r="S21" s="295">
        <f t="shared" si="9"/>
        <v>0</v>
      </c>
      <c r="T21" s="295">
        <f t="shared" si="9"/>
        <v>0</v>
      </c>
      <c r="U21" s="295">
        <f t="shared" si="9"/>
        <v>0</v>
      </c>
      <c r="V21" s="295">
        <f t="shared" si="9"/>
        <v>0</v>
      </c>
      <c r="W21" s="295">
        <f t="shared" si="9"/>
        <v>0</v>
      </c>
    </row>
    <row r="22" spans="1:30" s="255" customFormat="1" x14ac:dyDescent="0.3">
      <c r="A22" s="270"/>
      <c r="B22" s="247"/>
      <c r="C22" s="247"/>
      <c r="D22" s="247"/>
      <c r="E22" s="270"/>
      <c r="F22" s="270"/>
      <c r="G22" s="270"/>
      <c r="H22" s="247"/>
      <c r="I22" s="247"/>
      <c r="J22" s="247"/>
      <c r="K22" s="247"/>
      <c r="L22" s="247"/>
      <c r="M22" s="247"/>
      <c r="N22" s="247"/>
      <c r="O22" s="247"/>
      <c r="P22" s="247"/>
      <c r="Q22" s="247"/>
      <c r="R22" s="247"/>
      <c r="S22" s="247"/>
      <c r="T22" s="247"/>
      <c r="U22" s="247"/>
      <c r="W22" s="103"/>
      <c r="X22" s="103"/>
      <c r="Y22" s="103"/>
      <c r="Z22" s="103"/>
      <c r="AA22" s="103"/>
      <c r="AB22" s="103"/>
      <c r="AC22" s="103"/>
      <c r="AD22" s="103"/>
    </row>
    <row r="23" spans="1:30" x14ac:dyDescent="0.3">
      <c r="A23" s="361"/>
      <c r="B23" s="361"/>
      <c r="C23" s="361"/>
      <c r="D23" s="361"/>
      <c r="E23" s="361"/>
      <c r="F23" s="361"/>
      <c r="G23" s="361"/>
      <c r="H23" s="361"/>
      <c r="I23" s="361"/>
      <c r="J23" s="361"/>
      <c r="K23" s="361"/>
      <c r="L23" s="361"/>
      <c r="M23" s="361"/>
      <c r="N23" s="361"/>
      <c r="O23" s="361"/>
      <c r="P23" s="361"/>
      <c r="Q23" s="361"/>
      <c r="R23" s="361"/>
    </row>
    <row r="24" spans="1:30" ht="29.25" customHeight="1" thickBot="1" x14ac:dyDescent="0.35">
      <c r="A24" s="500" t="s">
        <v>322</v>
      </c>
      <c r="B24" s="500"/>
      <c r="C24" s="500"/>
      <c r="D24" s="500"/>
      <c r="E24" s="500"/>
      <c r="F24" s="500"/>
      <c r="G24" s="500"/>
      <c r="H24" s="500"/>
      <c r="I24" s="500"/>
      <c r="J24" s="500"/>
      <c r="K24" s="500"/>
      <c r="L24" s="500"/>
      <c r="M24" s="500"/>
      <c r="N24" s="500"/>
      <c r="O24" s="500"/>
      <c r="P24" s="500"/>
      <c r="Q24" s="500"/>
      <c r="R24" s="500"/>
      <c r="S24" s="500"/>
      <c r="T24" s="500"/>
      <c r="U24" s="500"/>
      <c r="V24" s="500"/>
    </row>
    <row r="25" spans="1:30" ht="36.75" customHeight="1" thickBot="1" x14ac:dyDescent="0.4">
      <c r="A25" s="305" t="s">
        <v>249</v>
      </c>
      <c r="B25" s="306"/>
      <c r="C25" s="306"/>
      <c r="D25" s="493" t="s">
        <v>195</v>
      </c>
      <c r="E25" s="494"/>
      <c r="F25" s="494"/>
      <c r="G25" s="494"/>
      <c r="H25" s="494"/>
      <c r="I25" s="494"/>
      <c r="J25" s="494"/>
      <c r="K25" s="494"/>
      <c r="L25" s="494"/>
      <c r="M25" s="494"/>
      <c r="N25" s="494"/>
      <c r="O25" s="494"/>
      <c r="P25" s="494"/>
      <c r="Q25" s="494"/>
      <c r="R25" s="494"/>
      <c r="S25" s="494"/>
      <c r="T25" s="494"/>
      <c r="U25" s="494"/>
      <c r="V25" s="494"/>
    </row>
    <row r="26" spans="1:30" ht="42" customHeight="1" thickBot="1" x14ac:dyDescent="0.35">
      <c r="A26" s="297">
        <v>2025</v>
      </c>
      <c r="B26" s="479"/>
      <c r="C26" s="480"/>
      <c r="D26" s="480"/>
      <c r="E26" s="480"/>
      <c r="F26" s="480"/>
      <c r="G26" s="480"/>
      <c r="H26" s="480"/>
      <c r="I26" s="480"/>
      <c r="J26" s="480"/>
      <c r="K26" s="480"/>
      <c r="L26" s="480"/>
      <c r="M26" s="480"/>
      <c r="N26" s="480"/>
      <c r="O26" s="480"/>
      <c r="P26" s="480"/>
      <c r="Q26" s="480"/>
      <c r="R26" s="480"/>
      <c r="S26" s="480"/>
      <c r="T26" s="480"/>
      <c r="U26" s="480"/>
      <c r="V26" s="481"/>
    </row>
    <row r="27" spans="1:30" ht="42" customHeight="1" thickBot="1" x14ac:dyDescent="0.35">
      <c r="A27" s="298">
        <v>2026</v>
      </c>
      <c r="B27" s="482"/>
      <c r="C27" s="483"/>
      <c r="D27" s="483"/>
      <c r="E27" s="483"/>
      <c r="F27" s="483"/>
      <c r="G27" s="483"/>
      <c r="H27" s="483"/>
      <c r="I27" s="483"/>
      <c r="J27" s="483"/>
      <c r="K27" s="483"/>
      <c r="L27" s="483"/>
      <c r="M27" s="483"/>
      <c r="N27" s="483"/>
      <c r="O27" s="483"/>
      <c r="P27" s="483"/>
      <c r="Q27" s="483"/>
      <c r="R27" s="483"/>
      <c r="S27" s="483"/>
      <c r="T27" s="483"/>
      <c r="U27" s="483"/>
      <c r="V27" s="484"/>
    </row>
    <row r="28" spans="1:30" ht="42" customHeight="1" thickBot="1" x14ac:dyDescent="0.35">
      <c r="A28" s="298">
        <v>2027</v>
      </c>
      <c r="B28" s="485"/>
      <c r="C28" s="486"/>
      <c r="D28" s="486"/>
      <c r="E28" s="486"/>
      <c r="F28" s="486"/>
      <c r="G28" s="486"/>
      <c r="H28" s="486"/>
      <c r="I28" s="486"/>
      <c r="J28" s="486"/>
      <c r="K28" s="486"/>
      <c r="L28" s="486"/>
      <c r="M28" s="486"/>
      <c r="N28" s="486"/>
      <c r="O28" s="486"/>
      <c r="P28" s="486"/>
      <c r="Q28" s="486"/>
      <c r="R28" s="486"/>
      <c r="S28" s="486"/>
      <c r="T28" s="486"/>
      <c r="U28" s="486"/>
      <c r="V28" s="487"/>
    </row>
    <row r="29" spans="1:30" ht="42" customHeight="1" thickBot="1" x14ac:dyDescent="0.35">
      <c r="A29" s="298">
        <v>2028</v>
      </c>
      <c r="B29" s="485"/>
      <c r="C29" s="486"/>
      <c r="D29" s="486"/>
      <c r="E29" s="486"/>
      <c r="F29" s="486"/>
      <c r="G29" s="486"/>
      <c r="H29" s="486"/>
      <c r="I29" s="486"/>
      <c r="J29" s="486"/>
      <c r="K29" s="486"/>
      <c r="L29" s="486"/>
      <c r="M29" s="486"/>
      <c r="N29" s="486"/>
      <c r="O29" s="486"/>
      <c r="P29" s="486"/>
      <c r="Q29" s="486"/>
      <c r="R29" s="486"/>
      <c r="S29" s="486"/>
      <c r="T29" s="486"/>
      <c r="U29" s="486"/>
      <c r="V29" s="487"/>
    </row>
    <row r="30" spans="1:30" ht="43.5" customHeight="1" thickBot="1" x14ac:dyDescent="0.35">
      <c r="A30" s="298">
        <v>2029</v>
      </c>
      <c r="B30" s="485"/>
      <c r="C30" s="486"/>
      <c r="D30" s="486"/>
      <c r="E30" s="486"/>
      <c r="F30" s="486"/>
      <c r="G30" s="486"/>
      <c r="H30" s="486"/>
      <c r="I30" s="486"/>
      <c r="J30" s="486"/>
      <c r="K30" s="486"/>
      <c r="L30" s="486"/>
      <c r="M30" s="486"/>
      <c r="N30" s="486"/>
      <c r="O30" s="486"/>
      <c r="P30" s="486"/>
      <c r="Q30" s="486"/>
      <c r="R30" s="486"/>
      <c r="S30" s="486"/>
      <c r="T30" s="486"/>
      <c r="U30" s="486"/>
      <c r="V30" s="487"/>
    </row>
  </sheetData>
  <mergeCells count="13">
    <mergeCell ref="A24:V24"/>
    <mergeCell ref="D25:V25"/>
    <mergeCell ref="A5:L5"/>
    <mergeCell ref="A11:L11"/>
    <mergeCell ref="A17:L17"/>
    <mergeCell ref="N5:W5"/>
    <mergeCell ref="N11:W11"/>
    <mergeCell ref="N17:W17"/>
    <mergeCell ref="B26:V26"/>
    <mergeCell ref="B27:V27"/>
    <mergeCell ref="B28:V28"/>
    <mergeCell ref="B29:V29"/>
    <mergeCell ref="B30:V30"/>
  </mergeCells>
  <phoneticPr fontId="23" type="noConversion"/>
  <conditionalFormatting sqref="E14">
    <cfRule type="containsText" dxfId="628" priority="51" operator="containsText" text="ntitulé">
      <formula>NOT(ISERROR(SEARCH("ntitulé",E14)))</formula>
    </cfRule>
    <cfRule type="containsBlanks" dxfId="627" priority="52">
      <formula>LEN(TRIM(E14))=0</formula>
    </cfRule>
  </conditionalFormatting>
  <conditionalFormatting sqref="E14">
    <cfRule type="containsText" dxfId="626" priority="50" operator="containsText" text="libre">
      <formula>NOT(ISERROR(SEARCH("libre",E14)))</formula>
    </cfRule>
  </conditionalFormatting>
  <conditionalFormatting sqref="B7:E7">
    <cfRule type="containsText" dxfId="625" priority="138" operator="containsText" text="ntitulé">
      <formula>NOT(ISERROR(SEARCH("ntitulé",B7)))</formula>
    </cfRule>
    <cfRule type="containsBlanks" dxfId="624" priority="139">
      <formula>LEN(TRIM(B7))=0</formula>
    </cfRule>
  </conditionalFormatting>
  <conditionalFormatting sqref="B7:E7">
    <cfRule type="containsText" dxfId="623" priority="137" operator="containsText" text="libre">
      <formula>NOT(ISERROR(SEARCH("libre",B7)))</formula>
    </cfRule>
  </conditionalFormatting>
  <conditionalFormatting sqref="F7:G7">
    <cfRule type="containsText" dxfId="622" priority="135" operator="containsText" text="ntitulé">
      <formula>NOT(ISERROR(SEARCH("ntitulé",F7)))</formula>
    </cfRule>
    <cfRule type="containsBlanks" dxfId="621" priority="136">
      <formula>LEN(TRIM(F7))=0</formula>
    </cfRule>
  </conditionalFormatting>
  <conditionalFormatting sqref="F7:G7">
    <cfRule type="containsText" dxfId="620" priority="134" operator="containsText" text="libre">
      <formula>NOT(ISERROR(SEARCH("libre",F7)))</formula>
    </cfRule>
  </conditionalFormatting>
  <conditionalFormatting sqref="H7">
    <cfRule type="containsText" dxfId="619" priority="132" operator="containsText" text="ntitulé">
      <formula>NOT(ISERROR(SEARCH("ntitulé",H7)))</formula>
    </cfRule>
    <cfRule type="containsBlanks" dxfId="618" priority="133">
      <formula>LEN(TRIM(H7))=0</formula>
    </cfRule>
  </conditionalFormatting>
  <conditionalFormatting sqref="H7">
    <cfRule type="containsText" dxfId="617" priority="131" operator="containsText" text="libre">
      <formula>NOT(ISERROR(SEARCH("libre",H7)))</formula>
    </cfRule>
  </conditionalFormatting>
  <conditionalFormatting sqref="I7">
    <cfRule type="containsText" dxfId="616" priority="129" operator="containsText" text="ntitulé">
      <formula>NOT(ISERROR(SEARCH("ntitulé",I7)))</formula>
    </cfRule>
    <cfRule type="containsBlanks" dxfId="615" priority="130">
      <formula>LEN(TRIM(I7))=0</formula>
    </cfRule>
  </conditionalFormatting>
  <conditionalFormatting sqref="I7">
    <cfRule type="containsText" dxfId="614" priority="128" operator="containsText" text="libre">
      <formula>NOT(ISERROR(SEARCH("libre",I7)))</formula>
    </cfRule>
  </conditionalFormatting>
  <conditionalFormatting sqref="J7">
    <cfRule type="containsText" dxfId="613" priority="126" operator="containsText" text="ntitulé">
      <formula>NOT(ISERROR(SEARCH("ntitulé",J7)))</formula>
    </cfRule>
    <cfRule type="containsBlanks" dxfId="612" priority="127">
      <formula>LEN(TRIM(J7))=0</formula>
    </cfRule>
  </conditionalFormatting>
  <conditionalFormatting sqref="J7">
    <cfRule type="containsText" dxfId="611" priority="125" operator="containsText" text="libre">
      <formula>NOT(ISERROR(SEARCH("libre",J7)))</formula>
    </cfRule>
  </conditionalFormatting>
  <conditionalFormatting sqref="K7">
    <cfRule type="containsText" dxfId="610" priority="123" operator="containsText" text="ntitulé">
      <formula>NOT(ISERROR(SEARCH("ntitulé",K7)))</formula>
    </cfRule>
    <cfRule type="containsBlanks" dxfId="609" priority="124">
      <formula>LEN(TRIM(K7))=0</formula>
    </cfRule>
  </conditionalFormatting>
  <conditionalFormatting sqref="K7">
    <cfRule type="containsText" dxfId="608" priority="122" operator="containsText" text="libre">
      <formula>NOT(ISERROR(SEARCH("libre",K7)))</formula>
    </cfRule>
  </conditionalFormatting>
  <conditionalFormatting sqref="L7">
    <cfRule type="containsText" dxfId="607" priority="120" operator="containsText" text="ntitulé">
      <formula>NOT(ISERROR(SEARCH("ntitulé",L7)))</formula>
    </cfRule>
    <cfRule type="containsBlanks" dxfId="606" priority="121">
      <formula>LEN(TRIM(L7))=0</formula>
    </cfRule>
  </conditionalFormatting>
  <conditionalFormatting sqref="L7">
    <cfRule type="containsText" dxfId="605" priority="119" operator="containsText" text="libre">
      <formula>NOT(ISERROR(SEARCH("libre",L7)))</formula>
    </cfRule>
  </conditionalFormatting>
  <conditionalFormatting sqref="F8:G8">
    <cfRule type="containsText" dxfId="604" priority="117" operator="containsText" text="ntitulé">
      <formula>NOT(ISERROR(SEARCH("ntitulé",F8)))</formula>
    </cfRule>
    <cfRule type="containsBlanks" dxfId="603" priority="118">
      <formula>LEN(TRIM(F8))=0</formula>
    </cfRule>
  </conditionalFormatting>
  <conditionalFormatting sqref="F8:G8">
    <cfRule type="containsText" dxfId="602" priority="116" operator="containsText" text="libre">
      <formula>NOT(ISERROR(SEARCH("libre",F8)))</formula>
    </cfRule>
  </conditionalFormatting>
  <conditionalFormatting sqref="H8">
    <cfRule type="containsText" dxfId="601" priority="114" operator="containsText" text="ntitulé">
      <formula>NOT(ISERROR(SEARCH("ntitulé",H8)))</formula>
    </cfRule>
    <cfRule type="containsBlanks" dxfId="600" priority="115">
      <formula>LEN(TRIM(H8))=0</formula>
    </cfRule>
  </conditionalFormatting>
  <conditionalFormatting sqref="H8">
    <cfRule type="containsText" dxfId="599" priority="113" operator="containsText" text="libre">
      <formula>NOT(ISERROR(SEARCH("libre",H8)))</formula>
    </cfRule>
  </conditionalFormatting>
  <conditionalFormatting sqref="I8">
    <cfRule type="containsText" dxfId="598" priority="111" operator="containsText" text="ntitulé">
      <formula>NOT(ISERROR(SEARCH("ntitulé",I8)))</formula>
    </cfRule>
    <cfRule type="containsBlanks" dxfId="597" priority="112">
      <formula>LEN(TRIM(I8))=0</formula>
    </cfRule>
  </conditionalFormatting>
  <conditionalFormatting sqref="I8">
    <cfRule type="containsText" dxfId="596" priority="110" operator="containsText" text="libre">
      <formula>NOT(ISERROR(SEARCH("libre",I8)))</formula>
    </cfRule>
  </conditionalFormatting>
  <conditionalFormatting sqref="J8">
    <cfRule type="containsText" dxfId="595" priority="108" operator="containsText" text="ntitulé">
      <formula>NOT(ISERROR(SEARCH("ntitulé",J8)))</formula>
    </cfRule>
    <cfRule type="containsBlanks" dxfId="594" priority="109">
      <formula>LEN(TRIM(J8))=0</formula>
    </cfRule>
  </conditionalFormatting>
  <conditionalFormatting sqref="J8">
    <cfRule type="containsText" dxfId="593" priority="107" operator="containsText" text="libre">
      <formula>NOT(ISERROR(SEARCH("libre",J8)))</formula>
    </cfRule>
  </conditionalFormatting>
  <conditionalFormatting sqref="K8">
    <cfRule type="containsText" dxfId="592" priority="105" operator="containsText" text="ntitulé">
      <formula>NOT(ISERROR(SEARCH("ntitulé",K8)))</formula>
    </cfRule>
    <cfRule type="containsBlanks" dxfId="591" priority="106">
      <formula>LEN(TRIM(K8))=0</formula>
    </cfRule>
  </conditionalFormatting>
  <conditionalFormatting sqref="K8">
    <cfRule type="containsText" dxfId="590" priority="104" operator="containsText" text="libre">
      <formula>NOT(ISERROR(SEARCH("libre",K8)))</formula>
    </cfRule>
  </conditionalFormatting>
  <conditionalFormatting sqref="L8">
    <cfRule type="containsText" dxfId="589" priority="102" operator="containsText" text="ntitulé">
      <formula>NOT(ISERROR(SEARCH("ntitulé",L8)))</formula>
    </cfRule>
    <cfRule type="containsBlanks" dxfId="588" priority="103">
      <formula>LEN(TRIM(L8))=0</formula>
    </cfRule>
  </conditionalFormatting>
  <conditionalFormatting sqref="L8">
    <cfRule type="containsText" dxfId="587" priority="101" operator="containsText" text="libre">
      <formula>NOT(ISERROR(SEARCH("libre",L8)))</formula>
    </cfRule>
  </conditionalFormatting>
  <conditionalFormatting sqref="B8:D8">
    <cfRule type="containsText" dxfId="586" priority="99" operator="containsText" text="ntitulé">
      <formula>NOT(ISERROR(SEARCH("ntitulé",B8)))</formula>
    </cfRule>
    <cfRule type="containsBlanks" dxfId="585" priority="100">
      <formula>LEN(TRIM(B8))=0</formula>
    </cfRule>
  </conditionalFormatting>
  <conditionalFormatting sqref="B8:D8">
    <cfRule type="containsText" dxfId="584" priority="98" operator="containsText" text="libre">
      <formula>NOT(ISERROR(SEARCH("libre",B8)))</formula>
    </cfRule>
  </conditionalFormatting>
  <conditionalFormatting sqref="E8">
    <cfRule type="containsText" dxfId="583" priority="96" operator="containsText" text="ntitulé">
      <formula>NOT(ISERROR(SEARCH("ntitulé",E8)))</formula>
    </cfRule>
    <cfRule type="containsBlanks" dxfId="582" priority="97">
      <formula>LEN(TRIM(E8))=0</formula>
    </cfRule>
  </conditionalFormatting>
  <conditionalFormatting sqref="E8">
    <cfRule type="containsText" dxfId="581" priority="95" operator="containsText" text="libre">
      <formula>NOT(ISERROR(SEARCH("libre",E8)))</formula>
    </cfRule>
  </conditionalFormatting>
  <conditionalFormatting sqref="B13:E13">
    <cfRule type="containsText" dxfId="580" priority="93" operator="containsText" text="ntitulé">
      <formula>NOT(ISERROR(SEARCH("ntitulé",B13)))</formula>
    </cfRule>
    <cfRule type="containsBlanks" dxfId="579" priority="94">
      <formula>LEN(TRIM(B13))=0</formula>
    </cfRule>
  </conditionalFormatting>
  <conditionalFormatting sqref="B13:E13">
    <cfRule type="containsText" dxfId="578" priority="92" operator="containsText" text="libre">
      <formula>NOT(ISERROR(SEARCH("libre",B13)))</formula>
    </cfRule>
  </conditionalFormatting>
  <conditionalFormatting sqref="F13:G13">
    <cfRule type="containsText" dxfId="577" priority="90" operator="containsText" text="ntitulé">
      <formula>NOT(ISERROR(SEARCH("ntitulé",F13)))</formula>
    </cfRule>
    <cfRule type="containsBlanks" dxfId="576" priority="91">
      <formula>LEN(TRIM(F13))=0</formula>
    </cfRule>
  </conditionalFormatting>
  <conditionalFormatting sqref="F13:G13">
    <cfRule type="containsText" dxfId="575" priority="89" operator="containsText" text="libre">
      <formula>NOT(ISERROR(SEARCH("libre",F13)))</formula>
    </cfRule>
  </conditionalFormatting>
  <conditionalFormatting sqref="H13">
    <cfRule type="containsText" dxfId="574" priority="87" operator="containsText" text="ntitulé">
      <formula>NOT(ISERROR(SEARCH("ntitulé",H13)))</formula>
    </cfRule>
    <cfRule type="containsBlanks" dxfId="573" priority="88">
      <formula>LEN(TRIM(H13))=0</formula>
    </cfRule>
  </conditionalFormatting>
  <conditionalFormatting sqref="H13">
    <cfRule type="containsText" dxfId="572" priority="86" operator="containsText" text="libre">
      <formula>NOT(ISERROR(SEARCH("libre",H13)))</formula>
    </cfRule>
  </conditionalFormatting>
  <conditionalFormatting sqref="I13">
    <cfRule type="containsText" dxfId="571" priority="84" operator="containsText" text="ntitulé">
      <formula>NOT(ISERROR(SEARCH("ntitulé",I13)))</formula>
    </cfRule>
    <cfRule type="containsBlanks" dxfId="570" priority="85">
      <formula>LEN(TRIM(I13))=0</formula>
    </cfRule>
  </conditionalFormatting>
  <conditionalFormatting sqref="I13">
    <cfRule type="containsText" dxfId="569" priority="83" operator="containsText" text="libre">
      <formula>NOT(ISERROR(SEARCH("libre",I13)))</formula>
    </cfRule>
  </conditionalFormatting>
  <conditionalFormatting sqref="J13">
    <cfRule type="containsText" dxfId="568" priority="81" operator="containsText" text="ntitulé">
      <formula>NOT(ISERROR(SEARCH("ntitulé",J13)))</formula>
    </cfRule>
    <cfRule type="containsBlanks" dxfId="567" priority="82">
      <formula>LEN(TRIM(J13))=0</formula>
    </cfRule>
  </conditionalFormatting>
  <conditionalFormatting sqref="J13">
    <cfRule type="containsText" dxfId="566" priority="80" operator="containsText" text="libre">
      <formula>NOT(ISERROR(SEARCH("libre",J13)))</formula>
    </cfRule>
  </conditionalFormatting>
  <conditionalFormatting sqref="K13">
    <cfRule type="containsText" dxfId="565" priority="78" operator="containsText" text="ntitulé">
      <formula>NOT(ISERROR(SEARCH("ntitulé",K13)))</formula>
    </cfRule>
    <cfRule type="containsBlanks" dxfId="564" priority="79">
      <formula>LEN(TRIM(K13))=0</formula>
    </cfRule>
  </conditionalFormatting>
  <conditionalFormatting sqref="K13">
    <cfRule type="containsText" dxfId="563" priority="77" operator="containsText" text="libre">
      <formula>NOT(ISERROR(SEARCH("libre",K13)))</formula>
    </cfRule>
  </conditionalFormatting>
  <conditionalFormatting sqref="L13">
    <cfRule type="containsText" dxfId="562" priority="75" operator="containsText" text="ntitulé">
      <formula>NOT(ISERROR(SEARCH("ntitulé",L13)))</formula>
    </cfRule>
    <cfRule type="containsBlanks" dxfId="561" priority="76">
      <formula>LEN(TRIM(L13))=0</formula>
    </cfRule>
  </conditionalFormatting>
  <conditionalFormatting sqref="L13">
    <cfRule type="containsText" dxfId="560" priority="74" operator="containsText" text="libre">
      <formula>NOT(ISERROR(SEARCH("libre",L13)))</formula>
    </cfRule>
  </conditionalFormatting>
  <conditionalFormatting sqref="F14:G14">
    <cfRule type="containsText" dxfId="559" priority="72" operator="containsText" text="ntitulé">
      <formula>NOT(ISERROR(SEARCH("ntitulé",F14)))</formula>
    </cfRule>
    <cfRule type="containsBlanks" dxfId="558" priority="73">
      <formula>LEN(TRIM(F14))=0</formula>
    </cfRule>
  </conditionalFormatting>
  <conditionalFormatting sqref="F14:G14">
    <cfRule type="containsText" dxfId="557" priority="71" operator="containsText" text="libre">
      <formula>NOT(ISERROR(SEARCH("libre",F14)))</formula>
    </cfRule>
  </conditionalFormatting>
  <conditionalFormatting sqref="H14">
    <cfRule type="containsText" dxfId="556" priority="69" operator="containsText" text="ntitulé">
      <formula>NOT(ISERROR(SEARCH("ntitulé",H14)))</formula>
    </cfRule>
    <cfRule type="containsBlanks" dxfId="555" priority="70">
      <formula>LEN(TRIM(H14))=0</formula>
    </cfRule>
  </conditionalFormatting>
  <conditionalFormatting sqref="H14">
    <cfRule type="containsText" dxfId="554" priority="68" operator="containsText" text="libre">
      <formula>NOT(ISERROR(SEARCH("libre",H14)))</formula>
    </cfRule>
  </conditionalFormatting>
  <conditionalFormatting sqref="I14">
    <cfRule type="containsText" dxfId="553" priority="66" operator="containsText" text="ntitulé">
      <formula>NOT(ISERROR(SEARCH("ntitulé",I14)))</formula>
    </cfRule>
    <cfRule type="containsBlanks" dxfId="552" priority="67">
      <formula>LEN(TRIM(I14))=0</formula>
    </cfRule>
  </conditionalFormatting>
  <conditionalFormatting sqref="I14">
    <cfRule type="containsText" dxfId="551" priority="65" operator="containsText" text="libre">
      <formula>NOT(ISERROR(SEARCH("libre",I14)))</formula>
    </cfRule>
  </conditionalFormatting>
  <conditionalFormatting sqref="J14">
    <cfRule type="containsText" dxfId="550" priority="63" operator="containsText" text="ntitulé">
      <formula>NOT(ISERROR(SEARCH("ntitulé",J14)))</formula>
    </cfRule>
    <cfRule type="containsBlanks" dxfId="549" priority="64">
      <formula>LEN(TRIM(J14))=0</formula>
    </cfRule>
  </conditionalFormatting>
  <conditionalFormatting sqref="J14">
    <cfRule type="containsText" dxfId="548" priority="62" operator="containsText" text="libre">
      <formula>NOT(ISERROR(SEARCH("libre",J14)))</formula>
    </cfRule>
  </conditionalFormatting>
  <conditionalFormatting sqref="K14">
    <cfRule type="containsText" dxfId="547" priority="60" operator="containsText" text="ntitulé">
      <formula>NOT(ISERROR(SEARCH("ntitulé",K14)))</formula>
    </cfRule>
    <cfRule type="containsBlanks" dxfId="546" priority="61">
      <formula>LEN(TRIM(K14))=0</formula>
    </cfRule>
  </conditionalFormatting>
  <conditionalFormatting sqref="K14">
    <cfRule type="containsText" dxfId="545" priority="59" operator="containsText" text="libre">
      <formula>NOT(ISERROR(SEARCH("libre",K14)))</formula>
    </cfRule>
  </conditionalFormatting>
  <conditionalFormatting sqref="L14">
    <cfRule type="containsText" dxfId="544" priority="57" operator="containsText" text="ntitulé">
      <formula>NOT(ISERROR(SEARCH("ntitulé",L14)))</formula>
    </cfRule>
    <cfRule type="containsBlanks" dxfId="543" priority="58">
      <formula>LEN(TRIM(L14))=0</formula>
    </cfRule>
  </conditionalFormatting>
  <conditionalFormatting sqref="L14">
    <cfRule type="containsText" dxfId="542" priority="56" operator="containsText" text="libre">
      <formula>NOT(ISERROR(SEARCH("libre",L14)))</formula>
    </cfRule>
  </conditionalFormatting>
  <conditionalFormatting sqref="B14:D14">
    <cfRule type="containsText" dxfId="541" priority="54" operator="containsText" text="ntitulé">
      <formula>NOT(ISERROR(SEARCH("ntitulé",B14)))</formula>
    </cfRule>
    <cfRule type="containsBlanks" dxfId="540" priority="55">
      <formula>LEN(TRIM(B14))=0</formula>
    </cfRule>
  </conditionalFormatting>
  <conditionalFormatting sqref="B14:D14">
    <cfRule type="containsText" dxfId="539" priority="53" operator="containsText" text="libre">
      <formula>NOT(ISERROR(SEARCH("libre",B14)))</formula>
    </cfRule>
  </conditionalFormatting>
  <conditionalFormatting sqref="B26:B27">
    <cfRule type="containsBlanks" dxfId="538" priority="2">
      <formula>LEN(TRIM(B26))=0</formula>
    </cfRule>
  </conditionalFormatting>
  <conditionalFormatting sqref="B28:B30">
    <cfRule type="containsBlanks" dxfId="537" priority="1">
      <formula>LEN(TRIM(B28))=0</formula>
    </cfRule>
  </conditionalFormatting>
  <hyperlinks>
    <hyperlink ref="A1" location="TAB00!A1" display="Retour page de garde" xr:uid="{00000000-0004-0000-1B00-000000000000}"/>
    <hyperlink ref="A2" location="'TAB4'!A1" display="Retour TAB5" xr:uid="{A94B5A6E-6D45-4124-AFA4-C3794D2C4F17}"/>
  </hyperlinks>
  <pageMargins left="0.7" right="0.7" top="0.75" bottom="0.75" header="0.3" footer="0.3"/>
  <pageSetup paperSize="9" scale="72" fitToHeight="0" orientation="landscape" verticalDpi="300" r:id="rId1"/>
  <rowBreaks count="1" manualBreakCount="1">
    <brk id="23" max="16" man="1"/>
  </rowBreaks>
  <ignoredErrors>
    <ignoredError sqref="B20:L2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55C4-A251-4457-A5A1-58B1DC057C14}">
  <dimension ref="A1:C8"/>
  <sheetViews>
    <sheetView workbookViewId="0">
      <selection activeCell="C36" sqref="C35:C36"/>
    </sheetView>
  </sheetViews>
  <sheetFormatPr baseColWidth="10" defaultRowHeight="13.5" x14ac:dyDescent="0.3"/>
  <sheetData>
    <row r="1" spans="1:3" x14ac:dyDescent="0.3">
      <c r="A1" s="191"/>
      <c r="B1" s="194" t="s">
        <v>382</v>
      </c>
      <c r="C1" s="194" t="s">
        <v>383</v>
      </c>
    </row>
    <row r="2" spans="1:3" x14ac:dyDescent="0.3">
      <c r="A2" s="191" t="s">
        <v>133</v>
      </c>
      <c r="B2" s="192">
        <v>-2.5800000000000046E-3</v>
      </c>
      <c r="C2" s="193">
        <v>5.5399999999999998E-3</v>
      </c>
    </row>
    <row r="3" spans="1:3" x14ac:dyDescent="0.3">
      <c r="A3" s="191" t="s">
        <v>134</v>
      </c>
      <c r="B3" s="192">
        <v>-1.6679999999999983E-2</v>
      </c>
      <c r="C3" s="193">
        <v>1.4400000000000001E-3</v>
      </c>
    </row>
    <row r="4" spans="1:3" x14ac:dyDescent="0.3">
      <c r="A4" s="191" t="s">
        <v>377</v>
      </c>
      <c r="B4" s="192">
        <v>-3.73E-2</v>
      </c>
      <c r="C4" s="193">
        <v>2.6099999999999999E-3</v>
      </c>
    </row>
    <row r="5" spans="1:3" x14ac:dyDescent="0.3">
      <c r="A5" s="191" t="s">
        <v>378</v>
      </c>
      <c r="B5" s="192">
        <v>-1.0309999999999996E-2</v>
      </c>
      <c r="C5" s="193">
        <v>7.7600000000000004E-3</v>
      </c>
    </row>
    <row r="6" spans="1:3" x14ac:dyDescent="0.3">
      <c r="A6" s="191" t="s">
        <v>379</v>
      </c>
      <c r="B6" s="192">
        <v>-3.075000000000001E-2</v>
      </c>
      <c r="C6" s="193">
        <v>5.9800000000000001E-3</v>
      </c>
    </row>
    <row r="7" spans="1:3" x14ac:dyDescent="0.3">
      <c r="A7" s="191" t="s">
        <v>380</v>
      </c>
      <c r="B7" s="192">
        <v>-4.4030000000000014E-2</v>
      </c>
      <c r="C7" s="193">
        <v>4.9300000000000004E-3</v>
      </c>
    </row>
    <row r="8" spans="1:3" x14ac:dyDescent="0.3">
      <c r="A8" s="191" t="s">
        <v>381</v>
      </c>
      <c r="B8" s="192">
        <v>-2.0330000000000004E-2</v>
      </c>
      <c r="C8" s="193">
        <v>9.3799999999999994E-3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W30"/>
  <sheetViews>
    <sheetView zoomScale="90" zoomScaleNormal="90" workbookViewId="0">
      <selection activeCell="A25" sqref="A25:V30"/>
    </sheetView>
  </sheetViews>
  <sheetFormatPr baseColWidth="10" defaultColWidth="9.1640625" defaultRowHeight="15" x14ac:dyDescent="0.3"/>
  <cols>
    <col min="1" max="1" width="45.5" style="270" customWidth="1"/>
    <col min="2" max="4" width="16.6640625" style="247" customWidth="1"/>
    <col min="5" max="7" width="16.6640625" style="270" customWidth="1"/>
    <col min="8" max="12" width="16.6640625" style="247" customWidth="1"/>
    <col min="13" max="13" width="1.6640625" style="247" customWidth="1"/>
    <col min="14" max="25" width="8.83203125" style="247" customWidth="1"/>
    <col min="26" max="16384" width="9.1640625" style="247"/>
  </cols>
  <sheetData>
    <row r="1" spans="1:23" x14ac:dyDescent="0.3">
      <c r="A1" s="54" t="s">
        <v>61</v>
      </c>
      <c r="B1" s="248"/>
      <c r="C1" s="248"/>
      <c r="D1" s="248"/>
      <c r="E1" s="286"/>
      <c r="H1" s="248"/>
      <c r="J1" s="248"/>
      <c r="L1" s="248"/>
      <c r="Q1" s="248"/>
      <c r="S1" s="248"/>
      <c r="U1" s="248"/>
    </row>
    <row r="2" spans="1:23" x14ac:dyDescent="0.3">
      <c r="A2" s="13" t="s">
        <v>405</v>
      </c>
      <c r="B2" s="248"/>
      <c r="C2" s="248"/>
      <c r="D2" s="248"/>
      <c r="E2" s="286"/>
      <c r="H2" s="248"/>
      <c r="J2" s="248"/>
      <c r="L2" s="248"/>
      <c r="Q2" s="248"/>
      <c r="S2" s="248"/>
      <c r="U2" s="248"/>
    </row>
    <row r="3" spans="1:23" s="308" customFormat="1" ht="21" x14ac:dyDescent="0.35">
      <c r="A3" s="59" t="str">
        <f>TAB00!B63&amp;" : "&amp;TAB00!C63</f>
        <v>TAB3.11 : Charges de transport supportées par le GRD pour l'alimentation de clientèle propre</v>
      </c>
      <c r="B3" s="59"/>
      <c r="C3" s="59"/>
      <c r="D3" s="59"/>
      <c r="E3" s="59"/>
      <c r="F3" s="59"/>
      <c r="G3" s="59"/>
      <c r="H3" s="59"/>
      <c r="I3" s="59"/>
      <c r="J3" s="59"/>
      <c r="K3" s="59"/>
      <c r="L3" s="59"/>
      <c r="M3" s="59"/>
      <c r="N3" s="59"/>
      <c r="O3" s="59"/>
      <c r="P3" s="59"/>
      <c r="Q3" s="59"/>
      <c r="R3" s="59"/>
      <c r="S3" s="59"/>
      <c r="T3" s="59"/>
      <c r="U3" s="59"/>
      <c r="V3" s="59"/>
    </row>
    <row r="5" spans="1:23" x14ac:dyDescent="0.3">
      <c r="A5" s="497" t="s">
        <v>256</v>
      </c>
      <c r="B5" s="498"/>
      <c r="C5" s="498"/>
      <c r="D5" s="498"/>
      <c r="E5" s="498"/>
      <c r="F5" s="498"/>
      <c r="G5" s="498"/>
      <c r="H5" s="498"/>
      <c r="I5" s="498"/>
      <c r="J5" s="498"/>
      <c r="K5" s="498"/>
      <c r="L5" s="499"/>
      <c r="N5" s="477" t="s">
        <v>332</v>
      </c>
      <c r="O5" s="477"/>
      <c r="P5" s="477"/>
      <c r="Q5" s="477"/>
      <c r="R5" s="477"/>
      <c r="S5" s="477"/>
      <c r="T5" s="477"/>
      <c r="U5" s="477"/>
      <c r="V5" s="477"/>
      <c r="W5" s="477"/>
    </row>
    <row r="6" spans="1:23" s="358" customFormat="1" ht="39" customHeight="1" x14ac:dyDescent="0.3">
      <c r="A6" s="257" t="s">
        <v>2</v>
      </c>
      <c r="B6" s="327" t="s">
        <v>376</v>
      </c>
      <c r="C6" s="327" t="s">
        <v>364</v>
      </c>
      <c r="D6" s="327" t="s">
        <v>375</v>
      </c>
      <c r="E6" s="327" t="s">
        <v>523</v>
      </c>
      <c r="F6" s="327" t="s">
        <v>374</v>
      </c>
      <c r="G6" s="327" t="s">
        <v>524</v>
      </c>
      <c r="H6" s="327" t="s">
        <v>340</v>
      </c>
      <c r="I6" s="327" t="s">
        <v>341</v>
      </c>
      <c r="J6" s="327" t="s">
        <v>342</v>
      </c>
      <c r="K6" s="327" t="s">
        <v>343</v>
      </c>
      <c r="L6" s="327" t="s">
        <v>441</v>
      </c>
      <c r="M6" s="354"/>
      <c r="N6" s="257" t="s">
        <v>333</v>
      </c>
      <c r="O6" s="257" t="s">
        <v>334</v>
      </c>
      <c r="P6" s="257" t="s">
        <v>371</v>
      </c>
      <c r="Q6" s="257" t="s">
        <v>335</v>
      </c>
      <c r="R6" s="257" t="s">
        <v>372</v>
      </c>
      <c r="S6" s="257" t="s">
        <v>372</v>
      </c>
      <c r="T6" s="257" t="s">
        <v>345</v>
      </c>
      <c r="U6" s="257" t="s">
        <v>346</v>
      </c>
      <c r="V6" s="257" t="s">
        <v>520</v>
      </c>
      <c r="W6" s="257" t="s">
        <v>521</v>
      </c>
    </row>
    <row r="7" spans="1:23" s="255" customFormat="1" x14ac:dyDescent="0.3">
      <c r="A7" s="299" t="s">
        <v>254</v>
      </c>
      <c r="B7" s="329"/>
      <c r="C7" s="329"/>
      <c r="D7" s="329"/>
      <c r="E7" s="329"/>
      <c r="F7" s="329"/>
      <c r="G7" s="329"/>
      <c r="H7" s="329"/>
      <c r="I7" s="329"/>
      <c r="J7" s="329"/>
      <c r="K7" s="329"/>
      <c r="L7" s="329"/>
      <c r="N7" s="301">
        <f>IFERROR(IF(AND(ROUND(SUM(B7:B7),0)=0,ROUND(SUM(C7:C7),0)&gt;ROUND(SUM(B7:B7),0)),"INF",(ROUND(SUM(C7:C7),0)-ROUND(SUM(B7:B7),0))/ROUND(SUM(B7:B7),0)),0)</f>
        <v>0</v>
      </c>
      <c r="O7" s="301">
        <f t="shared" ref="O7:W9" si="0">IFERROR(IF(AND(ROUND(SUM(C7:C7),0)=0,ROUND(SUM(D7:D7),0)&gt;ROUND(SUM(C7:C7),0)),"INF",(ROUND(SUM(D7:D7),0)-ROUND(SUM(C7:C7),0))/ROUND(SUM(C7:C7),0)),0)</f>
        <v>0</v>
      </c>
      <c r="P7" s="301">
        <f t="shared" si="0"/>
        <v>0</v>
      </c>
      <c r="Q7" s="301">
        <f t="shared" si="0"/>
        <v>0</v>
      </c>
      <c r="R7" s="301">
        <f t="shared" si="0"/>
        <v>0</v>
      </c>
      <c r="S7" s="301">
        <f t="shared" si="0"/>
        <v>0</v>
      </c>
      <c r="T7" s="301">
        <f t="shared" si="0"/>
        <v>0</v>
      </c>
      <c r="U7" s="301">
        <f t="shared" si="0"/>
        <v>0</v>
      </c>
      <c r="V7" s="301">
        <f t="shared" si="0"/>
        <v>0</v>
      </c>
      <c r="W7" s="301">
        <f t="shared" si="0"/>
        <v>0</v>
      </c>
    </row>
    <row r="8" spans="1:23" s="255" customFormat="1" x14ac:dyDescent="0.3">
      <c r="A8" s="302" t="s">
        <v>306</v>
      </c>
      <c r="B8" s="329"/>
      <c r="C8" s="329"/>
      <c r="D8" s="329"/>
      <c r="E8" s="329"/>
      <c r="F8" s="294"/>
      <c r="G8" s="294"/>
      <c r="H8" s="294"/>
      <c r="I8" s="294"/>
      <c r="J8" s="294"/>
      <c r="K8" s="294"/>
      <c r="L8" s="294"/>
      <c r="N8" s="301">
        <f>IFERROR(IF(AND(ROUND(SUM(B8:B8),0)=0,ROUND(SUM(C8:C8),0)&gt;ROUND(SUM(B8:B8),0)),"INF",(ROUND(SUM(C8:C8),0)-ROUND(SUM(B8:B8),0))/ROUND(SUM(B8:B8),0)),0)</f>
        <v>0</v>
      </c>
      <c r="O8" s="301">
        <f t="shared" si="0"/>
        <v>0</v>
      </c>
      <c r="P8" s="301">
        <f t="shared" si="0"/>
        <v>0</v>
      </c>
      <c r="Q8" s="301">
        <f t="shared" si="0"/>
        <v>0</v>
      </c>
      <c r="R8" s="301">
        <f t="shared" si="0"/>
        <v>0</v>
      </c>
      <c r="S8" s="301">
        <f t="shared" si="0"/>
        <v>0</v>
      </c>
      <c r="T8" s="301">
        <f t="shared" si="0"/>
        <v>0</v>
      </c>
      <c r="U8" s="301">
        <f t="shared" si="0"/>
        <v>0</v>
      </c>
      <c r="V8" s="301">
        <f t="shared" si="0"/>
        <v>0</v>
      </c>
      <c r="W8" s="301">
        <f t="shared" si="0"/>
        <v>0</v>
      </c>
    </row>
    <row r="9" spans="1:23" s="255" customFormat="1" x14ac:dyDescent="0.3">
      <c r="A9" s="299" t="s">
        <v>307</v>
      </c>
      <c r="B9" s="247">
        <f t="shared" ref="B9:C9" si="1">B8*B7</f>
        <v>0</v>
      </c>
      <c r="C9" s="247">
        <f t="shared" si="1"/>
        <v>0</v>
      </c>
      <c r="D9" s="247">
        <f t="shared" ref="D9:L9" si="2">D8*D7</f>
        <v>0</v>
      </c>
      <c r="E9" s="247">
        <f t="shared" si="2"/>
        <v>0</v>
      </c>
      <c r="F9" s="247">
        <f t="shared" si="2"/>
        <v>0</v>
      </c>
      <c r="G9" s="247">
        <f t="shared" si="2"/>
        <v>0</v>
      </c>
      <c r="H9" s="247">
        <f t="shared" si="2"/>
        <v>0</v>
      </c>
      <c r="I9" s="247">
        <f t="shared" si="2"/>
        <v>0</v>
      </c>
      <c r="J9" s="247">
        <f t="shared" si="2"/>
        <v>0</v>
      </c>
      <c r="K9" s="247">
        <f t="shared" si="2"/>
        <v>0</v>
      </c>
      <c r="L9" s="247">
        <f t="shared" si="2"/>
        <v>0</v>
      </c>
      <c r="N9" s="295">
        <f>IFERROR(IF(AND(ROUND(SUM(B9:B9),0)=0,ROUND(SUM(C9:C9),0)&gt;ROUND(SUM(B9:B9),0)),"INF",(ROUND(SUM(C9:C9),0)-ROUND(SUM(B9:B9),0))/ROUND(SUM(B9:B9),0)),0)</f>
        <v>0</v>
      </c>
      <c r="O9" s="295">
        <f t="shared" si="0"/>
        <v>0</v>
      </c>
      <c r="P9" s="295">
        <f t="shared" si="0"/>
        <v>0</v>
      </c>
      <c r="Q9" s="295">
        <f t="shared" si="0"/>
        <v>0</v>
      </c>
      <c r="R9" s="295">
        <f t="shared" si="0"/>
        <v>0</v>
      </c>
      <c r="S9" s="295">
        <f t="shared" si="0"/>
        <v>0</v>
      </c>
      <c r="T9" s="295">
        <f t="shared" si="0"/>
        <v>0</v>
      </c>
      <c r="U9" s="295">
        <f t="shared" si="0"/>
        <v>0</v>
      </c>
      <c r="V9" s="295">
        <f t="shared" si="0"/>
        <v>0</v>
      </c>
      <c r="W9" s="295">
        <f t="shared" si="0"/>
        <v>0</v>
      </c>
    </row>
    <row r="10" spans="1:23" x14ac:dyDescent="0.3">
      <c r="F10" s="247"/>
      <c r="G10" s="247"/>
      <c r="N10" s="270"/>
      <c r="O10" s="270"/>
      <c r="P10" s="270"/>
    </row>
    <row r="11" spans="1:23" x14ac:dyDescent="0.3">
      <c r="A11" s="497" t="s">
        <v>258</v>
      </c>
      <c r="B11" s="498"/>
      <c r="C11" s="498"/>
      <c r="D11" s="498"/>
      <c r="E11" s="498"/>
      <c r="F11" s="498"/>
      <c r="G11" s="498"/>
      <c r="H11" s="498"/>
      <c r="I11" s="498"/>
      <c r="J11" s="498"/>
      <c r="K11" s="498"/>
      <c r="L11" s="499"/>
      <c r="N11" s="477" t="s">
        <v>332</v>
      </c>
      <c r="O11" s="477"/>
      <c r="P11" s="477"/>
      <c r="Q11" s="477"/>
      <c r="R11" s="477"/>
      <c r="S11" s="477"/>
      <c r="T11" s="477"/>
      <c r="U11" s="477"/>
      <c r="V11" s="477"/>
      <c r="W11" s="477"/>
    </row>
    <row r="12" spans="1:23" s="358" customFormat="1" ht="38.25" customHeight="1" x14ac:dyDescent="0.3">
      <c r="A12" s="257" t="s">
        <v>2</v>
      </c>
      <c r="B12" s="327" t="s">
        <v>376</v>
      </c>
      <c r="C12" s="327" t="s">
        <v>364</v>
      </c>
      <c r="D12" s="327" t="s">
        <v>375</v>
      </c>
      <c r="E12" s="327" t="s">
        <v>523</v>
      </c>
      <c r="F12" s="327" t="s">
        <v>374</v>
      </c>
      <c r="G12" s="327" t="s">
        <v>524</v>
      </c>
      <c r="H12" s="327" t="s">
        <v>340</v>
      </c>
      <c r="I12" s="327" t="s">
        <v>341</v>
      </c>
      <c r="J12" s="327" t="s">
        <v>342</v>
      </c>
      <c r="K12" s="327" t="s">
        <v>343</v>
      </c>
      <c r="L12" s="327" t="s">
        <v>441</v>
      </c>
      <c r="M12" s="354"/>
      <c r="N12" s="257" t="s">
        <v>333</v>
      </c>
      <c r="O12" s="257" t="s">
        <v>334</v>
      </c>
      <c r="P12" s="257" t="s">
        <v>371</v>
      </c>
      <c r="Q12" s="257" t="s">
        <v>335</v>
      </c>
      <c r="R12" s="257" t="s">
        <v>372</v>
      </c>
      <c r="S12" s="257" t="s">
        <v>372</v>
      </c>
      <c r="T12" s="257" t="s">
        <v>345</v>
      </c>
      <c r="U12" s="257" t="s">
        <v>346</v>
      </c>
      <c r="V12" s="257" t="s">
        <v>520</v>
      </c>
      <c r="W12" s="257" t="s">
        <v>521</v>
      </c>
    </row>
    <row r="13" spans="1:23" x14ac:dyDescent="0.3">
      <c r="A13" s="299" t="s">
        <v>254</v>
      </c>
      <c r="B13" s="329"/>
      <c r="C13" s="329"/>
      <c r="D13" s="329"/>
      <c r="E13" s="329"/>
      <c r="F13" s="329"/>
      <c r="G13" s="329"/>
      <c r="H13" s="329"/>
      <c r="I13" s="329"/>
      <c r="J13" s="329"/>
      <c r="K13" s="329"/>
      <c r="L13" s="329"/>
      <c r="N13" s="301">
        <f>IFERROR(IF(AND(ROUND(SUM(B13:B13),0)=0,ROUND(SUM(C13:C13),0)&gt;ROUND(SUM(B13:B13),0)),"INF",(ROUND(SUM(C13:C13),0)-ROUND(SUM(B13:B13),0))/ROUND(SUM(B13:B13),0)),0)</f>
        <v>0</v>
      </c>
      <c r="O13" s="301">
        <f t="shared" ref="O13:W15" si="3">IFERROR(IF(AND(ROUND(SUM(C13:C13),0)=0,ROUND(SUM(D13:D13),0)&gt;ROUND(SUM(C13:C13),0)),"INF",(ROUND(SUM(D13:D13),0)-ROUND(SUM(C13:C13),0))/ROUND(SUM(C13:C13),0)),0)</f>
        <v>0</v>
      </c>
      <c r="P13" s="301">
        <f t="shared" si="3"/>
        <v>0</v>
      </c>
      <c r="Q13" s="301">
        <f t="shared" si="3"/>
        <v>0</v>
      </c>
      <c r="R13" s="301">
        <f t="shared" si="3"/>
        <v>0</v>
      </c>
      <c r="S13" s="301">
        <f t="shared" si="3"/>
        <v>0</v>
      </c>
      <c r="T13" s="301">
        <f t="shared" si="3"/>
        <v>0</v>
      </c>
      <c r="U13" s="301">
        <f t="shared" si="3"/>
        <v>0</v>
      </c>
      <c r="V13" s="301">
        <f t="shared" si="3"/>
        <v>0</v>
      </c>
      <c r="W13" s="301">
        <f t="shared" si="3"/>
        <v>0</v>
      </c>
    </row>
    <row r="14" spans="1:23" x14ac:dyDescent="0.3">
      <c r="A14" s="302" t="s">
        <v>304</v>
      </c>
      <c r="B14" s="329"/>
      <c r="C14" s="329"/>
      <c r="D14" s="329"/>
      <c r="E14" s="329"/>
      <c r="F14" s="294"/>
      <c r="G14" s="294"/>
      <c r="H14" s="294"/>
      <c r="I14" s="294"/>
      <c r="J14" s="294"/>
      <c r="K14" s="294"/>
      <c r="L14" s="294"/>
      <c r="N14" s="301">
        <f>IFERROR(IF(AND(ROUND(SUM(B14:B14),0)=0,ROUND(SUM(C14:C14),0)&gt;ROUND(SUM(B14:B14),0)),"INF",(ROUND(SUM(C14:C14),0)-ROUND(SUM(B14:B14),0))/ROUND(SUM(B14:B14),0)),0)</f>
        <v>0</v>
      </c>
      <c r="O14" s="301">
        <f t="shared" si="3"/>
        <v>0</v>
      </c>
      <c r="P14" s="301">
        <f t="shared" si="3"/>
        <v>0</v>
      </c>
      <c r="Q14" s="301">
        <f t="shared" si="3"/>
        <v>0</v>
      </c>
      <c r="R14" s="301">
        <f t="shared" si="3"/>
        <v>0</v>
      </c>
      <c r="S14" s="301">
        <f t="shared" si="3"/>
        <v>0</v>
      </c>
      <c r="T14" s="301">
        <f t="shared" si="3"/>
        <v>0</v>
      </c>
      <c r="U14" s="301">
        <f t="shared" si="3"/>
        <v>0</v>
      </c>
      <c r="V14" s="301">
        <f t="shared" si="3"/>
        <v>0</v>
      </c>
      <c r="W14" s="301">
        <f t="shared" si="3"/>
        <v>0</v>
      </c>
    </row>
    <row r="15" spans="1:23" x14ac:dyDescent="0.3">
      <c r="A15" s="299" t="s">
        <v>307</v>
      </c>
      <c r="B15" s="247">
        <f t="shared" ref="B15:C15" si="4">B14*B13</f>
        <v>0</v>
      </c>
      <c r="C15" s="247">
        <f t="shared" si="4"/>
        <v>0</v>
      </c>
      <c r="D15" s="247">
        <f t="shared" ref="D15:L15" si="5">D14*D13</f>
        <v>0</v>
      </c>
      <c r="E15" s="247">
        <f t="shared" si="5"/>
        <v>0</v>
      </c>
      <c r="F15" s="247">
        <f t="shared" si="5"/>
        <v>0</v>
      </c>
      <c r="G15" s="247">
        <f t="shared" si="5"/>
        <v>0</v>
      </c>
      <c r="H15" s="247">
        <f t="shared" si="5"/>
        <v>0</v>
      </c>
      <c r="I15" s="247">
        <f t="shared" si="5"/>
        <v>0</v>
      </c>
      <c r="J15" s="247">
        <f t="shared" si="5"/>
        <v>0</v>
      </c>
      <c r="K15" s="247">
        <f t="shared" si="5"/>
        <v>0</v>
      </c>
      <c r="L15" s="247">
        <f t="shared" si="5"/>
        <v>0</v>
      </c>
      <c r="N15" s="295">
        <f>IFERROR(IF(AND(ROUND(SUM(B15:B15),0)=0,ROUND(SUM(C15:C15),0)&gt;ROUND(SUM(B15:B15),0)),"INF",(ROUND(SUM(C15:C15),0)-ROUND(SUM(B15:B15),0))/ROUND(SUM(B15:B15),0)),0)</f>
        <v>0</v>
      </c>
      <c r="O15" s="295">
        <f t="shared" si="3"/>
        <v>0</v>
      </c>
      <c r="P15" s="295">
        <f t="shared" si="3"/>
        <v>0</v>
      </c>
      <c r="Q15" s="295">
        <f t="shared" si="3"/>
        <v>0</v>
      </c>
      <c r="R15" s="295">
        <f t="shared" si="3"/>
        <v>0</v>
      </c>
      <c r="S15" s="295">
        <f t="shared" si="3"/>
        <v>0</v>
      </c>
      <c r="T15" s="295">
        <f t="shared" si="3"/>
        <v>0</v>
      </c>
      <c r="U15" s="295">
        <f t="shared" si="3"/>
        <v>0</v>
      </c>
      <c r="V15" s="295">
        <f t="shared" si="3"/>
        <v>0</v>
      </c>
      <c r="W15" s="295">
        <f t="shared" si="3"/>
        <v>0</v>
      </c>
    </row>
    <row r="16" spans="1:23" x14ac:dyDescent="0.3">
      <c r="F16" s="247"/>
      <c r="G16" s="247"/>
      <c r="N16" s="270"/>
      <c r="O16" s="270"/>
      <c r="P16" s="270"/>
    </row>
    <row r="17" spans="1:23" x14ac:dyDescent="0.3">
      <c r="A17" s="497" t="s">
        <v>13</v>
      </c>
      <c r="B17" s="498"/>
      <c r="C17" s="498"/>
      <c r="D17" s="498"/>
      <c r="E17" s="498"/>
      <c r="F17" s="498"/>
      <c r="G17" s="498"/>
      <c r="H17" s="498"/>
      <c r="I17" s="498"/>
      <c r="J17" s="498"/>
      <c r="K17" s="498"/>
      <c r="L17" s="499"/>
      <c r="N17" s="477" t="s">
        <v>332</v>
      </c>
      <c r="O17" s="477"/>
      <c r="P17" s="477"/>
      <c r="Q17" s="477"/>
      <c r="R17" s="477"/>
      <c r="S17" s="477"/>
      <c r="T17" s="477"/>
      <c r="U17" s="477"/>
      <c r="V17" s="477"/>
      <c r="W17" s="477"/>
    </row>
    <row r="18" spans="1:23" s="358" customFormat="1" ht="37.5" customHeight="1" x14ac:dyDescent="0.3">
      <c r="A18" s="257" t="s">
        <v>2</v>
      </c>
      <c r="B18" s="327" t="s">
        <v>376</v>
      </c>
      <c r="C18" s="327" t="s">
        <v>364</v>
      </c>
      <c r="D18" s="327" t="s">
        <v>375</v>
      </c>
      <c r="E18" s="327" t="s">
        <v>523</v>
      </c>
      <c r="F18" s="327" t="s">
        <v>374</v>
      </c>
      <c r="G18" s="327" t="s">
        <v>524</v>
      </c>
      <c r="H18" s="327" t="s">
        <v>340</v>
      </c>
      <c r="I18" s="327" t="s">
        <v>341</v>
      </c>
      <c r="J18" s="327" t="s">
        <v>342</v>
      </c>
      <c r="K18" s="327" t="s">
        <v>343</v>
      </c>
      <c r="L18" s="327" t="s">
        <v>441</v>
      </c>
      <c r="M18" s="354"/>
      <c r="N18" s="257" t="s">
        <v>333</v>
      </c>
      <c r="O18" s="257" t="s">
        <v>334</v>
      </c>
      <c r="P18" s="257" t="s">
        <v>371</v>
      </c>
      <c r="Q18" s="257" t="s">
        <v>335</v>
      </c>
      <c r="R18" s="257" t="s">
        <v>372</v>
      </c>
      <c r="S18" s="257" t="s">
        <v>372</v>
      </c>
      <c r="T18" s="257" t="s">
        <v>345</v>
      </c>
      <c r="U18" s="257" t="s">
        <v>346</v>
      </c>
      <c r="V18" s="257" t="s">
        <v>520</v>
      </c>
      <c r="W18" s="257" t="s">
        <v>521</v>
      </c>
    </row>
    <row r="19" spans="1:23" x14ac:dyDescent="0.3">
      <c r="A19" s="299" t="s">
        <v>254</v>
      </c>
      <c r="B19" s="254">
        <f t="shared" ref="B19:C19" si="6">SUM(B7,B13)</f>
        <v>0</v>
      </c>
      <c r="C19" s="254">
        <f t="shared" si="6"/>
        <v>0</v>
      </c>
      <c r="D19" s="254">
        <f t="shared" ref="D19:L19" si="7">SUM(D7,D13)</f>
        <v>0</v>
      </c>
      <c r="E19" s="254">
        <f t="shared" si="7"/>
        <v>0</v>
      </c>
      <c r="F19" s="254">
        <f t="shared" si="7"/>
        <v>0</v>
      </c>
      <c r="G19" s="254">
        <f t="shared" ref="G19" si="8">SUM(G7,G13)</f>
        <v>0</v>
      </c>
      <c r="H19" s="254">
        <f t="shared" si="7"/>
        <v>0</v>
      </c>
      <c r="I19" s="254">
        <f t="shared" si="7"/>
        <v>0</v>
      </c>
      <c r="J19" s="254">
        <f t="shared" si="7"/>
        <v>0</v>
      </c>
      <c r="K19" s="254">
        <f t="shared" si="7"/>
        <v>0</v>
      </c>
      <c r="L19" s="254">
        <f t="shared" si="7"/>
        <v>0</v>
      </c>
      <c r="N19" s="301">
        <f>IFERROR(IF(AND(ROUND(SUM(B19:B19),0)=0,ROUND(SUM(C19:C19),0)&gt;ROUND(SUM(B19:B19),0)),"INF",(ROUND(SUM(C19:C19),0)-ROUND(SUM(B19:B19),0))/ROUND(SUM(B19:B19),0)),0)</f>
        <v>0</v>
      </c>
      <c r="O19" s="301">
        <f t="shared" ref="O19:W21" si="9">IFERROR(IF(AND(ROUND(SUM(C19:C19),0)=0,ROUND(SUM(D19:D19),0)&gt;ROUND(SUM(C19:C19),0)),"INF",(ROUND(SUM(D19:D19),0)-ROUND(SUM(C19:C19),0))/ROUND(SUM(C19:C19),0)),0)</f>
        <v>0</v>
      </c>
      <c r="P19" s="301">
        <f t="shared" si="9"/>
        <v>0</v>
      </c>
      <c r="Q19" s="301">
        <f t="shared" si="9"/>
        <v>0</v>
      </c>
      <c r="R19" s="301">
        <f t="shared" si="9"/>
        <v>0</v>
      </c>
      <c r="S19" s="301">
        <f t="shared" si="9"/>
        <v>0</v>
      </c>
      <c r="T19" s="301">
        <f t="shared" si="9"/>
        <v>0</v>
      </c>
      <c r="U19" s="301">
        <f t="shared" si="9"/>
        <v>0</v>
      </c>
      <c r="V19" s="301">
        <f t="shared" si="9"/>
        <v>0</v>
      </c>
      <c r="W19" s="301">
        <f t="shared" si="9"/>
        <v>0</v>
      </c>
    </row>
    <row r="20" spans="1:23" x14ac:dyDescent="0.3">
      <c r="A20" s="302" t="s">
        <v>304</v>
      </c>
      <c r="B20" s="254">
        <f t="shared" ref="B20:C20" si="10">IFERROR(B21/B19,0)</f>
        <v>0</v>
      </c>
      <c r="C20" s="254">
        <f t="shared" si="10"/>
        <v>0</v>
      </c>
      <c r="D20" s="254">
        <f t="shared" ref="D20:L20" si="11">IFERROR(D21/D19,0)</f>
        <v>0</v>
      </c>
      <c r="E20" s="254">
        <f t="shared" si="11"/>
        <v>0</v>
      </c>
      <c r="F20" s="254">
        <f t="shared" si="11"/>
        <v>0</v>
      </c>
      <c r="G20" s="254">
        <f t="shared" ref="G20" si="12">IFERROR(G21/G19,0)</f>
        <v>0</v>
      </c>
      <c r="H20" s="254">
        <f t="shared" si="11"/>
        <v>0</v>
      </c>
      <c r="I20" s="254">
        <f t="shared" si="11"/>
        <v>0</v>
      </c>
      <c r="J20" s="254">
        <f t="shared" si="11"/>
        <v>0</v>
      </c>
      <c r="K20" s="254">
        <f t="shared" si="11"/>
        <v>0</v>
      </c>
      <c r="L20" s="254">
        <f t="shared" si="11"/>
        <v>0</v>
      </c>
      <c r="N20" s="301">
        <f>IFERROR(IF(AND(ROUND(SUM(B20:B20),0)=0,ROUND(SUM(C20:C20),0)&gt;ROUND(SUM(B20:B20),0)),"INF",(ROUND(SUM(C20:C20),0)-ROUND(SUM(B20:B20),0))/ROUND(SUM(B20:B20),0)),0)</f>
        <v>0</v>
      </c>
      <c r="O20" s="301">
        <f t="shared" si="9"/>
        <v>0</v>
      </c>
      <c r="P20" s="301">
        <f t="shared" si="9"/>
        <v>0</v>
      </c>
      <c r="Q20" s="301">
        <f t="shared" si="9"/>
        <v>0</v>
      </c>
      <c r="R20" s="301">
        <f t="shared" si="9"/>
        <v>0</v>
      </c>
      <c r="S20" s="301">
        <f t="shared" si="9"/>
        <v>0</v>
      </c>
      <c r="T20" s="301">
        <f t="shared" si="9"/>
        <v>0</v>
      </c>
      <c r="U20" s="301">
        <f t="shared" si="9"/>
        <v>0</v>
      </c>
      <c r="V20" s="301">
        <f t="shared" si="9"/>
        <v>0</v>
      </c>
      <c r="W20" s="301">
        <f t="shared" si="9"/>
        <v>0</v>
      </c>
    </row>
    <row r="21" spans="1:23" x14ac:dyDescent="0.3">
      <c r="A21" s="299" t="s">
        <v>307</v>
      </c>
      <c r="B21" s="254">
        <f t="shared" ref="B21:C21" si="13">SUM(B9,B15)</f>
        <v>0</v>
      </c>
      <c r="C21" s="254">
        <f t="shared" si="13"/>
        <v>0</v>
      </c>
      <c r="D21" s="254">
        <f t="shared" ref="D21:L21" si="14">SUM(D9,D15)</f>
        <v>0</v>
      </c>
      <c r="E21" s="254">
        <f t="shared" si="14"/>
        <v>0</v>
      </c>
      <c r="F21" s="254">
        <f t="shared" si="14"/>
        <v>0</v>
      </c>
      <c r="G21" s="254">
        <f t="shared" ref="G21" si="15">SUM(G9,G15)</f>
        <v>0</v>
      </c>
      <c r="H21" s="254">
        <f t="shared" si="14"/>
        <v>0</v>
      </c>
      <c r="I21" s="254">
        <f t="shared" si="14"/>
        <v>0</v>
      </c>
      <c r="J21" s="254">
        <f t="shared" si="14"/>
        <v>0</v>
      </c>
      <c r="K21" s="254">
        <f t="shared" si="14"/>
        <v>0</v>
      </c>
      <c r="L21" s="254">
        <f t="shared" si="14"/>
        <v>0</v>
      </c>
      <c r="N21" s="295">
        <f>IFERROR(IF(AND(ROUND(SUM(B21:B21),0)=0,ROUND(SUM(C21:C21),0)&gt;ROUND(SUM(B21:B21),0)),"INF",(ROUND(SUM(C21:C21),0)-ROUND(SUM(B21:B21),0))/ROUND(SUM(B21:B21),0)),0)</f>
        <v>0</v>
      </c>
      <c r="O21" s="295">
        <f t="shared" si="9"/>
        <v>0</v>
      </c>
      <c r="P21" s="295">
        <f t="shared" si="9"/>
        <v>0</v>
      </c>
      <c r="Q21" s="295">
        <f t="shared" si="9"/>
        <v>0</v>
      </c>
      <c r="R21" s="295">
        <f t="shared" si="9"/>
        <v>0</v>
      </c>
      <c r="S21" s="295">
        <f t="shared" si="9"/>
        <v>0</v>
      </c>
      <c r="T21" s="295">
        <f t="shared" si="9"/>
        <v>0</v>
      </c>
      <c r="U21" s="295">
        <f t="shared" si="9"/>
        <v>0</v>
      </c>
      <c r="V21" s="295">
        <f t="shared" si="9"/>
        <v>0</v>
      </c>
      <c r="W21" s="295">
        <f t="shared" si="9"/>
        <v>0</v>
      </c>
    </row>
    <row r="22" spans="1:23" x14ac:dyDescent="0.3">
      <c r="A22" s="362"/>
      <c r="B22" s="362"/>
      <c r="C22" s="362"/>
      <c r="D22" s="362"/>
      <c r="E22" s="362"/>
      <c r="F22" s="247"/>
      <c r="G22" s="247"/>
      <c r="H22" s="362"/>
      <c r="I22" s="362"/>
      <c r="J22" s="362"/>
      <c r="K22" s="362"/>
      <c r="L22" s="362"/>
      <c r="M22" s="362"/>
      <c r="N22" s="362"/>
      <c r="O22" s="362"/>
      <c r="P22" s="362"/>
      <c r="Q22" s="362"/>
      <c r="R22" s="362"/>
      <c r="S22" s="362"/>
      <c r="U22" s="362"/>
    </row>
    <row r="23" spans="1:23" x14ac:dyDescent="0.3">
      <c r="A23" s="361"/>
      <c r="B23" s="361"/>
      <c r="C23" s="361"/>
      <c r="D23" s="361"/>
      <c r="E23" s="361"/>
      <c r="F23" s="361"/>
      <c r="G23" s="361"/>
      <c r="H23" s="361"/>
      <c r="I23" s="361"/>
      <c r="J23" s="361"/>
      <c r="K23" s="361"/>
      <c r="L23" s="361"/>
      <c r="M23" s="361"/>
      <c r="N23" s="361"/>
      <c r="O23" s="361"/>
      <c r="P23" s="361"/>
      <c r="Q23" s="361"/>
      <c r="R23" s="361"/>
    </row>
    <row r="24" spans="1:23" ht="15.75" thickBot="1" x14ac:dyDescent="0.35">
      <c r="A24" s="500" t="s">
        <v>319</v>
      </c>
      <c r="B24" s="500"/>
      <c r="C24" s="500"/>
      <c r="D24" s="500"/>
      <c r="E24" s="500"/>
      <c r="F24" s="500"/>
      <c r="G24" s="500"/>
      <c r="H24" s="500"/>
      <c r="I24" s="500"/>
      <c r="J24" s="500"/>
      <c r="K24" s="500"/>
      <c r="L24" s="500"/>
      <c r="M24" s="500"/>
      <c r="N24" s="500"/>
      <c r="O24" s="500"/>
      <c r="P24" s="500"/>
      <c r="Q24" s="500"/>
      <c r="R24" s="500"/>
      <c r="S24" s="500"/>
      <c r="T24" s="500"/>
      <c r="U24" s="500"/>
      <c r="V24" s="500"/>
    </row>
    <row r="25" spans="1:23" ht="15.75" customHeight="1" thickBot="1" x14ac:dyDescent="0.4">
      <c r="A25" s="305" t="s">
        <v>249</v>
      </c>
      <c r="B25" s="306"/>
      <c r="C25" s="306"/>
      <c r="D25" s="493" t="s">
        <v>195</v>
      </c>
      <c r="E25" s="494"/>
      <c r="F25" s="494"/>
      <c r="G25" s="494"/>
      <c r="H25" s="494"/>
      <c r="I25" s="494"/>
      <c r="J25" s="494"/>
      <c r="K25" s="494"/>
      <c r="L25" s="494"/>
      <c r="M25" s="494"/>
      <c r="N25" s="494"/>
      <c r="O25" s="494"/>
      <c r="P25" s="494"/>
      <c r="Q25" s="494"/>
      <c r="R25" s="494"/>
      <c r="S25" s="494"/>
      <c r="T25" s="494"/>
      <c r="U25" s="494"/>
      <c r="V25" s="494"/>
    </row>
    <row r="26" spans="1:23" ht="60" customHeight="1" thickBot="1" x14ac:dyDescent="0.35">
      <c r="A26" s="297">
        <v>2025</v>
      </c>
      <c r="B26" s="479"/>
      <c r="C26" s="480"/>
      <c r="D26" s="480"/>
      <c r="E26" s="480"/>
      <c r="F26" s="480"/>
      <c r="G26" s="480"/>
      <c r="H26" s="480"/>
      <c r="I26" s="480"/>
      <c r="J26" s="480"/>
      <c r="K26" s="480"/>
      <c r="L26" s="480"/>
      <c r="M26" s="480"/>
      <c r="N26" s="480"/>
      <c r="O26" s="480"/>
      <c r="P26" s="480"/>
      <c r="Q26" s="480"/>
      <c r="R26" s="480"/>
      <c r="S26" s="480"/>
      <c r="T26" s="480"/>
      <c r="U26" s="480"/>
      <c r="V26" s="481"/>
    </row>
    <row r="27" spans="1:23" ht="57" customHeight="1" thickBot="1" x14ac:dyDescent="0.35">
      <c r="A27" s="298">
        <v>2026</v>
      </c>
      <c r="B27" s="482"/>
      <c r="C27" s="483"/>
      <c r="D27" s="483"/>
      <c r="E27" s="483"/>
      <c r="F27" s="483"/>
      <c r="G27" s="483"/>
      <c r="H27" s="483"/>
      <c r="I27" s="483"/>
      <c r="J27" s="483"/>
      <c r="K27" s="483"/>
      <c r="L27" s="483"/>
      <c r="M27" s="483"/>
      <c r="N27" s="483"/>
      <c r="O27" s="483"/>
      <c r="P27" s="483"/>
      <c r="Q27" s="483"/>
      <c r="R27" s="483"/>
      <c r="S27" s="483"/>
      <c r="T27" s="483"/>
      <c r="U27" s="483"/>
      <c r="V27" s="484"/>
    </row>
    <row r="28" spans="1:23" ht="46.5" customHeight="1" thickBot="1" x14ac:dyDescent="0.35">
      <c r="A28" s="298">
        <v>2027</v>
      </c>
      <c r="B28" s="485"/>
      <c r="C28" s="486"/>
      <c r="D28" s="486"/>
      <c r="E28" s="486"/>
      <c r="F28" s="486"/>
      <c r="G28" s="486"/>
      <c r="H28" s="486"/>
      <c r="I28" s="486"/>
      <c r="J28" s="486"/>
      <c r="K28" s="486"/>
      <c r="L28" s="486"/>
      <c r="M28" s="486"/>
      <c r="N28" s="486"/>
      <c r="O28" s="486"/>
      <c r="P28" s="486"/>
      <c r="Q28" s="486"/>
      <c r="R28" s="486"/>
      <c r="S28" s="486"/>
      <c r="T28" s="486"/>
      <c r="U28" s="486"/>
      <c r="V28" s="487"/>
    </row>
    <row r="29" spans="1:23" ht="50.25" customHeight="1" thickBot="1" x14ac:dyDescent="0.35">
      <c r="A29" s="298">
        <v>2028</v>
      </c>
      <c r="B29" s="485"/>
      <c r="C29" s="486"/>
      <c r="D29" s="486"/>
      <c r="E29" s="486"/>
      <c r="F29" s="486"/>
      <c r="G29" s="486"/>
      <c r="H29" s="486"/>
      <c r="I29" s="486"/>
      <c r="J29" s="486"/>
      <c r="K29" s="486"/>
      <c r="L29" s="486"/>
      <c r="M29" s="486"/>
      <c r="N29" s="486"/>
      <c r="O29" s="486"/>
      <c r="P29" s="486"/>
      <c r="Q29" s="486"/>
      <c r="R29" s="486"/>
      <c r="S29" s="486"/>
      <c r="T29" s="486"/>
      <c r="U29" s="486"/>
      <c r="V29" s="487"/>
    </row>
    <row r="30" spans="1:23" ht="42.75" customHeight="1" thickBot="1" x14ac:dyDescent="0.35">
      <c r="A30" s="298">
        <v>2029</v>
      </c>
      <c r="B30" s="485"/>
      <c r="C30" s="486"/>
      <c r="D30" s="486"/>
      <c r="E30" s="486"/>
      <c r="F30" s="486"/>
      <c r="G30" s="486"/>
      <c r="H30" s="486"/>
      <c r="I30" s="486"/>
      <c r="J30" s="486"/>
      <c r="K30" s="486"/>
      <c r="L30" s="486"/>
      <c r="M30" s="486"/>
      <c r="N30" s="486"/>
      <c r="O30" s="486"/>
      <c r="P30" s="486"/>
      <c r="Q30" s="486"/>
      <c r="R30" s="486"/>
      <c r="S30" s="486"/>
      <c r="T30" s="486"/>
      <c r="U30" s="486"/>
      <c r="V30" s="487"/>
    </row>
  </sheetData>
  <mergeCells count="13">
    <mergeCell ref="B29:V29"/>
    <mergeCell ref="B30:V30"/>
    <mergeCell ref="B26:V26"/>
    <mergeCell ref="A5:L5"/>
    <mergeCell ref="A24:V24"/>
    <mergeCell ref="D25:V25"/>
    <mergeCell ref="A11:L11"/>
    <mergeCell ref="A17:L17"/>
    <mergeCell ref="B27:V27"/>
    <mergeCell ref="B28:V28"/>
    <mergeCell ref="N5:W5"/>
    <mergeCell ref="N11:W11"/>
    <mergeCell ref="N17:W17"/>
  </mergeCells>
  <phoneticPr fontId="23" type="noConversion"/>
  <conditionalFormatting sqref="B7:E7">
    <cfRule type="containsText" dxfId="536" priority="138" operator="containsText" text="ntitulé">
      <formula>NOT(ISERROR(SEARCH("ntitulé",B7)))</formula>
    </cfRule>
    <cfRule type="containsBlanks" dxfId="535" priority="139">
      <formula>LEN(TRIM(B7))=0</formula>
    </cfRule>
  </conditionalFormatting>
  <conditionalFormatting sqref="B7:E7">
    <cfRule type="containsText" dxfId="534" priority="137" operator="containsText" text="libre">
      <formula>NOT(ISERROR(SEARCH("libre",B7)))</formula>
    </cfRule>
  </conditionalFormatting>
  <conditionalFormatting sqref="F7:G7">
    <cfRule type="containsText" dxfId="533" priority="135" operator="containsText" text="ntitulé">
      <formula>NOT(ISERROR(SEARCH("ntitulé",F7)))</formula>
    </cfRule>
    <cfRule type="containsBlanks" dxfId="532" priority="136">
      <formula>LEN(TRIM(F7))=0</formula>
    </cfRule>
  </conditionalFormatting>
  <conditionalFormatting sqref="F7:G7">
    <cfRule type="containsText" dxfId="531" priority="134" operator="containsText" text="libre">
      <formula>NOT(ISERROR(SEARCH("libre",F7)))</formula>
    </cfRule>
  </conditionalFormatting>
  <conditionalFormatting sqref="H7">
    <cfRule type="containsText" dxfId="530" priority="132" operator="containsText" text="ntitulé">
      <formula>NOT(ISERROR(SEARCH("ntitulé",H7)))</formula>
    </cfRule>
    <cfRule type="containsBlanks" dxfId="529" priority="133">
      <formula>LEN(TRIM(H7))=0</formula>
    </cfRule>
  </conditionalFormatting>
  <conditionalFormatting sqref="H7">
    <cfRule type="containsText" dxfId="528" priority="131" operator="containsText" text="libre">
      <formula>NOT(ISERROR(SEARCH("libre",H7)))</formula>
    </cfRule>
  </conditionalFormatting>
  <conditionalFormatting sqref="I7">
    <cfRule type="containsText" dxfId="527" priority="129" operator="containsText" text="ntitulé">
      <formula>NOT(ISERROR(SEARCH("ntitulé",I7)))</formula>
    </cfRule>
    <cfRule type="containsBlanks" dxfId="526" priority="130">
      <formula>LEN(TRIM(I7))=0</formula>
    </cfRule>
  </conditionalFormatting>
  <conditionalFormatting sqref="I7">
    <cfRule type="containsText" dxfId="525" priority="128" operator="containsText" text="libre">
      <formula>NOT(ISERROR(SEARCH("libre",I7)))</formula>
    </cfRule>
  </conditionalFormatting>
  <conditionalFormatting sqref="J7">
    <cfRule type="containsText" dxfId="524" priority="126" operator="containsText" text="ntitulé">
      <formula>NOT(ISERROR(SEARCH("ntitulé",J7)))</formula>
    </cfRule>
    <cfRule type="containsBlanks" dxfId="523" priority="127">
      <formula>LEN(TRIM(J7))=0</formula>
    </cfRule>
  </conditionalFormatting>
  <conditionalFormatting sqref="J7">
    <cfRule type="containsText" dxfId="522" priority="125" operator="containsText" text="libre">
      <formula>NOT(ISERROR(SEARCH("libre",J7)))</formula>
    </cfRule>
  </conditionalFormatting>
  <conditionalFormatting sqref="K7">
    <cfRule type="containsText" dxfId="521" priority="123" operator="containsText" text="ntitulé">
      <formula>NOT(ISERROR(SEARCH("ntitulé",K7)))</formula>
    </cfRule>
    <cfRule type="containsBlanks" dxfId="520" priority="124">
      <formula>LEN(TRIM(K7))=0</formula>
    </cfRule>
  </conditionalFormatting>
  <conditionalFormatting sqref="K7">
    <cfRule type="containsText" dxfId="519" priority="122" operator="containsText" text="libre">
      <formula>NOT(ISERROR(SEARCH("libre",K7)))</formula>
    </cfRule>
  </conditionalFormatting>
  <conditionalFormatting sqref="L7">
    <cfRule type="containsText" dxfId="518" priority="120" operator="containsText" text="ntitulé">
      <formula>NOT(ISERROR(SEARCH("ntitulé",L7)))</formula>
    </cfRule>
    <cfRule type="containsBlanks" dxfId="517" priority="121">
      <formula>LEN(TRIM(L7))=0</formula>
    </cfRule>
  </conditionalFormatting>
  <conditionalFormatting sqref="L7">
    <cfRule type="containsText" dxfId="516" priority="119" operator="containsText" text="libre">
      <formula>NOT(ISERROR(SEARCH("libre",L7)))</formula>
    </cfRule>
  </conditionalFormatting>
  <conditionalFormatting sqref="F8:G8">
    <cfRule type="containsText" dxfId="515" priority="117" operator="containsText" text="ntitulé">
      <formula>NOT(ISERROR(SEARCH("ntitulé",F8)))</formula>
    </cfRule>
    <cfRule type="containsBlanks" dxfId="514" priority="118">
      <formula>LEN(TRIM(F8))=0</formula>
    </cfRule>
  </conditionalFormatting>
  <conditionalFormatting sqref="F8:G8">
    <cfRule type="containsText" dxfId="513" priority="116" operator="containsText" text="libre">
      <formula>NOT(ISERROR(SEARCH("libre",F8)))</formula>
    </cfRule>
  </conditionalFormatting>
  <conditionalFormatting sqref="H8">
    <cfRule type="containsText" dxfId="512" priority="114" operator="containsText" text="ntitulé">
      <formula>NOT(ISERROR(SEARCH("ntitulé",H8)))</formula>
    </cfRule>
    <cfRule type="containsBlanks" dxfId="511" priority="115">
      <formula>LEN(TRIM(H8))=0</formula>
    </cfRule>
  </conditionalFormatting>
  <conditionalFormatting sqref="H8">
    <cfRule type="containsText" dxfId="510" priority="113" operator="containsText" text="libre">
      <formula>NOT(ISERROR(SEARCH("libre",H8)))</formula>
    </cfRule>
  </conditionalFormatting>
  <conditionalFormatting sqref="I8">
    <cfRule type="containsText" dxfId="509" priority="111" operator="containsText" text="ntitulé">
      <formula>NOT(ISERROR(SEARCH("ntitulé",I8)))</formula>
    </cfRule>
    <cfRule type="containsBlanks" dxfId="508" priority="112">
      <formula>LEN(TRIM(I8))=0</formula>
    </cfRule>
  </conditionalFormatting>
  <conditionalFormatting sqref="I8">
    <cfRule type="containsText" dxfId="507" priority="110" operator="containsText" text="libre">
      <formula>NOT(ISERROR(SEARCH("libre",I8)))</formula>
    </cfRule>
  </conditionalFormatting>
  <conditionalFormatting sqref="J8">
    <cfRule type="containsText" dxfId="506" priority="108" operator="containsText" text="ntitulé">
      <formula>NOT(ISERROR(SEARCH("ntitulé",J8)))</formula>
    </cfRule>
    <cfRule type="containsBlanks" dxfId="505" priority="109">
      <formula>LEN(TRIM(J8))=0</formula>
    </cfRule>
  </conditionalFormatting>
  <conditionalFormatting sqref="J8">
    <cfRule type="containsText" dxfId="504" priority="107" operator="containsText" text="libre">
      <formula>NOT(ISERROR(SEARCH("libre",J8)))</formula>
    </cfRule>
  </conditionalFormatting>
  <conditionalFormatting sqref="K8">
    <cfRule type="containsText" dxfId="503" priority="105" operator="containsText" text="ntitulé">
      <formula>NOT(ISERROR(SEARCH("ntitulé",K8)))</formula>
    </cfRule>
    <cfRule type="containsBlanks" dxfId="502" priority="106">
      <formula>LEN(TRIM(K8))=0</formula>
    </cfRule>
  </conditionalFormatting>
  <conditionalFormatting sqref="K8">
    <cfRule type="containsText" dxfId="501" priority="104" operator="containsText" text="libre">
      <formula>NOT(ISERROR(SEARCH("libre",K8)))</formula>
    </cfRule>
  </conditionalFormatting>
  <conditionalFormatting sqref="L8">
    <cfRule type="containsText" dxfId="500" priority="102" operator="containsText" text="ntitulé">
      <formula>NOT(ISERROR(SEARCH("ntitulé",L8)))</formula>
    </cfRule>
    <cfRule type="containsBlanks" dxfId="499" priority="103">
      <formula>LEN(TRIM(L8))=0</formula>
    </cfRule>
  </conditionalFormatting>
  <conditionalFormatting sqref="L8">
    <cfRule type="containsText" dxfId="498" priority="101" operator="containsText" text="libre">
      <formula>NOT(ISERROR(SEARCH("libre",L8)))</formula>
    </cfRule>
  </conditionalFormatting>
  <conditionalFormatting sqref="B8:D8">
    <cfRule type="containsText" dxfId="497" priority="99" operator="containsText" text="ntitulé">
      <formula>NOT(ISERROR(SEARCH("ntitulé",B8)))</formula>
    </cfRule>
    <cfRule type="containsBlanks" dxfId="496" priority="100">
      <formula>LEN(TRIM(B8))=0</formula>
    </cfRule>
  </conditionalFormatting>
  <conditionalFormatting sqref="B8:D8">
    <cfRule type="containsText" dxfId="495" priority="98" operator="containsText" text="libre">
      <formula>NOT(ISERROR(SEARCH("libre",B8)))</formula>
    </cfRule>
  </conditionalFormatting>
  <conditionalFormatting sqref="E8">
    <cfRule type="containsText" dxfId="494" priority="96" operator="containsText" text="ntitulé">
      <formula>NOT(ISERROR(SEARCH("ntitulé",E8)))</formula>
    </cfRule>
    <cfRule type="containsBlanks" dxfId="493" priority="97">
      <formula>LEN(TRIM(E8))=0</formula>
    </cfRule>
  </conditionalFormatting>
  <conditionalFormatting sqref="E8">
    <cfRule type="containsText" dxfId="492" priority="95" operator="containsText" text="libre">
      <formula>NOT(ISERROR(SEARCH("libre",E8)))</formula>
    </cfRule>
  </conditionalFormatting>
  <conditionalFormatting sqref="B13:E13">
    <cfRule type="containsText" dxfId="491" priority="93" operator="containsText" text="ntitulé">
      <formula>NOT(ISERROR(SEARCH("ntitulé",B13)))</formula>
    </cfRule>
    <cfRule type="containsBlanks" dxfId="490" priority="94">
      <formula>LEN(TRIM(B13))=0</formula>
    </cfRule>
  </conditionalFormatting>
  <conditionalFormatting sqref="B13:E13">
    <cfRule type="containsText" dxfId="489" priority="92" operator="containsText" text="libre">
      <formula>NOT(ISERROR(SEARCH("libre",B13)))</formula>
    </cfRule>
  </conditionalFormatting>
  <conditionalFormatting sqref="F13:G13">
    <cfRule type="containsText" dxfId="488" priority="90" operator="containsText" text="ntitulé">
      <formula>NOT(ISERROR(SEARCH("ntitulé",F13)))</formula>
    </cfRule>
    <cfRule type="containsBlanks" dxfId="487" priority="91">
      <formula>LEN(TRIM(F13))=0</formula>
    </cfRule>
  </conditionalFormatting>
  <conditionalFormatting sqref="F13:G13">
    <cfRule type="containsText" dxfId="486" priority="89" operator="containsText" text="libre">
      <formula>NOT(ISERROR(SEARCH("libre",F13)))</formula>
    </cfRule>
  </conditionalFormatting>
  <conditionalFormatting sqref="H13">
    <cfRule type="containsText" dxfId="485" priority="87" operator="containsText" text="ntitulé">
      <formula>NOT(ISERROR(SEARCH("ntitulé",H13)))</formula>
    </cfRule>
    <cfRule type="containsBlanks" dxfId="484" priority="88">
      <formula>LEN(TRIM(H13))=0</formula>
    </cfRule>
  </conditionalFormatting>
  <conditionalFormatting sqref="H13">
    <cfRule type="containsText" dxfId="483" priority="86" operator="containsText" text="libre">
      <formula>NOT(ISERROR(SEARCH("libre",H13)))</formula>
    </cfRule>
  </conditionalFormatting>
  <conditionalFormatting sqref="I13">
    <cfRule type="containsText" dxfId="482" priority="84" operator="containsText" text="ntitulé">
      <formula>NOT(ISERROR(SEARCH("ntitulé",I13)))</formula>
    </cfRule>
    <cfRule type="containsBlanks" dxfId="481" priority="85">
      <formula>LEN(TRIM(I13))=0</formula>
    </cfRule>
  </conditionalFormatting>
  <conditionalFormatting sqref="I13">
    <cfRule type="containsText" dxfId="480" priority="83" operator="containsText" text="libre">
      <formula>NOT(ISERROR(SEARCH("libre",I13)))</formula>
    </cfRule>
  </conditionalFormatting>
  <conditionalFormatting sqref="J13">
    <cfRule type="containsText" dxfId="479" priority="81" operator="containsText" text="ntitulé">
      <formula>NOT(ISERROR(SEARCH("ntitulé",J13)))</formula>
    </cfRule>
    <cfRule type="containsBlanks" dxfId="478" priority="82">
      <formula>LEN(TRIM(J13))=0</formula>
    </cfRule>
  </conditionalFormatting>
  <conditionalFormatting sqref="J13">
    <cfRule type="containsText" dxfId="477" priority="80" operator="containsText" text="libre">
      <formula>NOT(ISERROR(SEARCH("libre",J13)))</formula>
    </cfRule>
  </conditionalFormatting>
  <conditionalFormatting sqref="K13">
    <cfRule type="containsText" dxfId="476" priority="78" operator="containsText" text="ntitulé">
      <formula>NOT(ISERROR(SEARCH("ntitulé",K13)))</formula>
    </cfRule>
    <cfRule type="containsBlanks" dxfId="475" priority="79">
      <formula>LEN(TRIM(K13))=0</formula>
    </cfRule>
  </conditionalFormatting>
  <conditionalFormatting sqref="K13">
    <cfRule type="containsText" dxfId="474" priority="77" operator="containsText" text="libre">
      <formula>NOT(ISERROR(SEARCH("libre",K13)))</formula>
    </cfRule>
  </conditionalFormatting>
  <conditionalFormatting sqref="L13">
    <cfRule type="containsText" dxfId="473" priority="75" operator="containsText" text="ntitulé">
      <formula>NOT(ISERROR(SEARCH("ntitulé",L13)))</formula>
    </cfRule>
    <cfRule type="containsBlanks" dxfId="472" priority="76">
      <formula>LEN(TRIM(L13))=0</formula>
    </cfRule>
  </conditionalFormatting>
  <conditionalFormatting sqref="L13">
    <cfRule type="containsText" dxfId="471" priority="74" operator="containsText" text="libre">
      <formula>NOT(ISERROR(SEARCH("libre",L13)))</formula>
    </cfRule>
  </conditionalFormatting>
  <conditionalFormatting sqref="F14:G14">
    <cfRule type="containsText" dxfId="470" priority="72" operator="containsText" text="ntitulé">
      <formula>NOT(ISERROR(SEARCH("ntitulé",F14)))</formula>
    </cfRule>
    <cfRule type="containsBlanks" dxfId="469" priority="73">
      <formula>LEN(TRIM(F14))=0</formula>
    </cfRule>
  </conditionalFormatting>
  <conditionalFormatting sqref="F14:G14">
    <cfRule type="containsText" dxfId="468" priority="71" operator="containsText" text="libre">
      <formula>NOT(ISERROR(SEARCH("libre",F14)))</formula>
    </cfRule>
  </conditionalFormatting>
  <conditionalFormatting sqref="H14">
    <cfRule type="containsText" dxfId="467" priority="69" operator="containsText" text="ntitulé">
      <formula>NOT(ISERROR(SEARCH("ntitulé",H14)))</formula>
    </cfRule>
    <cfRule type="containsBlanks" dxfId="466" priority="70">
      <formula>LEN(TRIM(H14))=0</formula>
    </cfRule>
  </conditionalFormatting>
  <conditionalFormatting sqref="H14">
    <cfRule type="containsText" dxfId="465" priority="68" operator="containsText" text="libre">
      <formula>NOT(ISERROR(SEARCH("libre",H14)))</formula>
    </cfRule>
  </conditionalFormatting>
  <conditionalFormatting sqref="I14">
    <cfRule type="containsText" dxfId="464" priority="66" operator="containsText" text="ntitulé">
      <formula>NOT(ISERROR(SEARCH("ntitulé",I14)))</formula>
    </cfRule>
    <cfRule type="containsBlanks" dxfId="463" priority="67">
      <formula>LEN(TRIM(I14))=0</formula>
    </cfRule>
  </conditionalFormatting>
  <conditionalFormatting sqref="I14">
    <cfRule type="containsText" dxfId="462" priority="65" operator="containsText" text="libre">
      <formula>NOT(ISERROR(SEARCH("libre",I14)))</formula>
    </cfRule>
  </conditionalFormatting>
  <conditionalFormatting sqref="J14">
    <cfRule type="containsText" dxfId="461" priority="63" operator="containsText" text="ntitulé">
      <formula>NOT(ISERROR(SEARCH("ntitulé",J14)))</formula>
    </cfRule>
    <cfRule type="containsBlanks" dxfId="460" priority="64">
      <formula>LEN(TRIM(J14))=0</formula>
    </cfRule>
  </conditionalFormatting>
  <conditionalFormatting sqref="J14">
    <cfRule type="containsText" dxfId="459" priority="62" operator="containsText" text="libre">
      <formula>NOT(ISERROR(SEARCH("libre",J14)))</formula>
    </cfRule>
  </conditionalFormatting>
  <conditionalFormatting sqref="K14">
    <cfRule type="containsText" dxfId="458" priority="60" operator="containsText" text="ntitulé">
      <formula>NOT(ISERROR(SEARCH("ntitulé",K14)))</formula>
    </cfRule>
    <cfRule type="containsBlanks" dxfId="457" priority="61">
      <formula>LEN(TRIM(K14))=0</formula>
    </cfRule>
  </conditionalFormatting>
  <conditionalFormatting sqref="K14">
    <cfRule type="containsText" dxfId="456" priority="59" operator="containsText" text="libre">
      <formula>NOT(ISERROR(SEARCH("libre",K14)))</formula>
    </cfRule>
  </conditionalFormatting>
  <conditionalFormatting sqref="L14">
    <cfRule type="containsText" dxfId="455" priority="57" operator="containsText" text="ntitulé">
      <formula>NOT(ISERROR(SEARCH("ntitulé",L14)))</formula>
    </cfRule>
    <cfRule type="containsBlanks" dxfId="454" priority="58">
      <formula>LEN(TRIM(L14))=0</formula>
    </cfRule>
  </conditionalFormatting>
  <conditionalFormatting sqref="L14">
    <cfRule type="containsText" dxfId="453" priority="56" operator="containsText" text="libre">
      <formula>NOT(ISERROR(SEARCH("libre",L14)))</formula>
    </cfRule>
  </conditionalFormatting>
  <conditionalFormatting sqref="B14:D14">
    <cfRule type="containsText" dxfId="452" priority="54" operator="containsText" text="ntitulé">
      <formula>NOT(ISERROR(SEARCH("ntitulé",B14)))</formula>
    </cfRule>
    <cfRule type="containsBlanks" dxfId="451" priority="55">
      <formula>LEN(TRIM(B14))=0</formula>
    </cfRule>
  </conditionalFormatting>
  <conditionalFormatting sqref="B14:D14">
    <cfRule type="containsText" dxfId="450" priority="53" operator="containsText" text="libre">
      <formula>NOT(ISERROR(SEARCH("libre",B14)))</formula>
    </cfRule>
  </conditionalFormatting>
  <conditionalFormatting sqref="E14">
    <cfRule type="containsText" dxfId="449" priority="51" operator="containsText" text="ntitulé">
      <formula>NOT(ISERROR(SEARCH("ntitulé",E14)))</formula>
    </cfRule>
    <cfRule type="containsBlanks" dxfId="448" priority="52">
      <formula>LEN(TRIM(E14))=0</formula>
    </cfRule>
  </conditionalFormatting>
  <conditionalFormatting sqref="E14">
    <cfRule type="containsText" dxfId="447" priority="50" operator="containsText" text="libre">
      <formula>NOT(ISERROR(SEARCH("libre",E14)))</formula>
    </cfRule>
  </conditionalFormatting>
  <conditionalFormatting sqref="B26:B27">
    <cfRule type="containsBlanks" dxfId="446" priority="2">
      <formula>LEN(TRIM(B26))=0</formula>
    </cfRule>
  </conditionalFormatting>
  <conditionalFormatting sqref="B28:B30">
    <cfRule type="containsBlanks" dxfId="445" priority="1">
      <formula>LEN(TRIM(B28))=0</formula>
    </cfRule>
  </conditionalFormatting>
  <hyperlinks>
    <hyperlink ref="A1" location="TAB00!A1" display="Retour page de garde" xr:uid="{00000000-0004-0000-1C00-000000000000}"/>
    <hyperlink ref="A2" location="'TAB4'!A1" display="Retour TAB5" xr:uid="{F6359CB3-162C-4A8C-9879-2D503B0D610E}"/>
  </hyperlinks>
  <pageMargins left="0.7" right="0.7" top="0.75" bottom="0.75" header="0.3" footer="0.3"/>
  <pageSetup paperSize="9" scale="72" fitToHeight="0" orientation="landscape"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36"/>
  <sheetViews>
    <sheetView zoomScale="90" zoomScaleNormal="90" workbookViewId="0">
      <selection activeCell="W7" sqref="W7"/>
    </sheetView>
  </sheetViews>
  <sheetFormatPr baseColWidth="10" defaultColWidth="9.1640625" defaultRowHeight="15" x14ac:dyDescent="0.3"/>
  <cols>
    <col min="1" max="1" width="45.83203125" style="363" customWidth="1"/>
    <col min="2" max="5" width="16.83203125" style="363" customWidth="1"/>
    <col min="6" max="12" width="16.83203125" style="313" customWidth="1"/>
    <col min="13" max="13" width="1.83203125" style="313" customWidth="1"/>
    <col min="14" max="17" width="9.1640625" style="313" customWidth="1"/>
    <col min="18" max="22" width="9.1640625" style="247" customWidth="1"/>
    <col min="23" max="16384" width="9.1640625" style="247"/>
  </cols>
  <sheetData>
    <row r="1" spans="1:23" s="313" customFormat="1" x14ac:dyDescent="0.3">
      <c r="A1" s="14" t="s">
        <v>61</v>
      </c>
    </row>
    <row r="2" spans="1:23" x14ac:dyDescent="0.3">
      <c r="A2" s="13" t="s">
        <v>405</v>
      </c>
      <c r="E2" s="313"/>
      <c r="H2" s="247"/>
      <c r="I2" s="247"/>
      <c r="J2" s="247"/>
      <c r="K2" s="247"/>
      <c r="L2" s="247"/>
      <c r="M2" s="247"/>
      <c r="N2" s="247"/>
      <c r="O2" s="247"/>
      <c r="P2" s="247"/>
      <c r="Q2" s="247"/>
    </row>
    <row r="3" spans="1:23" s="308" customFormat="1" ht="46.9" customHeight="1" x14ac:dyDescent="0.35">
      <c r="A3" s="501" t="str">
        <f>TAB00!B64&amp;" : "&amp;TAB00!C64</f>
        <v xml:space="preserve">TAB3.12 : Produits issus de la facturation de la fourniture de gaz à la clientèle propre du gestionnaire de réseau de distribution ainsi que le montant de la compensation perçue et résultant de l’application du tarif social </v>
      </c>
      <c r="B3" s="501"/>
      <c r="C3" s="501"/>
      <c r="D3" s="501"/>
      <c r="E3" s="501"/>
      <c r="F3" s="501"/>
      <c r="G3" s="501"/>
      <c r="H3" s="501"/>
      <c r="I3" s="501"/>
      <c r="J3" s="501"/>
      <c r="K3" s="501"/>
      <c r="L3" s="501"/>
      <c r="M3" s="501"/>
      <c r="N3" s="501"/>
      <c r="O3" s="501"/>
      <c r="P3" s="501"/>
      <c r="Q3" s="501"/>
      <c r="R3" s="501"/>
      <c r="S3" s="501"/>
      <c r="T3" s="501"/>
      <c r="U3" s="501"/>
      <c r="V3" s="501"/>
      <c r="W3" s="501"/>
    </row>
    <row r="4" spans="1:23" x14ac:dyDescent="0.3">
      <c r="A4" s="364"/>
      <c r="B4" s="365"/>
      <c r="C4" s="365"/>
      <c r="D4" s="365"/>
      <c r="E4" s="364"/>
      <c r="F4" s="364"/>
      <c r="G4" s="364"/>
      <c r="H4" s="366"/>
      <c r="I4" s="366"/>
      <c r="J4" s="366"/>
    </row>
    <row r="5" spans="1:23" x14ac:dyDescent="0.3">
      <c r="A5" s="364"/>
      <c r="B5" s="365"/>
      <c r="C5" s="365"/>
      <c r="D5" s="365"/>
      <c r="E5" s="364"/>
      <c r="F5" s="364"/>
      <c r="G5" s="364"/>
      <c r="H5" s="366"/>
      <c r="I5" s="366"/>
      <c r="J5" s="366"/>
    </row>
    <row r="6" spans="1:23" x14ac:dyDescent="0.3">
      <c r="A6" s="497" t="s">
        <v>256</v>
      </c>
      <c r="B6" s="498"/>
      <c r="C6" s="498"/>
      <c r="D6" s="498"/>
      <c r="E6" s="498"/>
      <c r="F6" s="498"/>
      <c r="G6" s="498"/>
      <c r="H6" s="498"/>
      <c r="I6" s="498"/>
      <c r="J6" s="498"/>
      <c r="K6" s="498"/>
      <c r="L6" s="499"/>
      <c r="M6" s="247"/>
      <c r="N6" s="477" t="s">
        <v>332</v>
      </c>
      <c r="O6" s="477"/>
      <c r="P6" s="477"/>
      <c r="Q6" s="477"/>
      <c r="R6" s="477"/>
      <c r="S6" s="477"/>
      <c r="T6" s="477"/>
      <c r="U6" s="477"/>
      <c r="V6" s="477"/>
      <c r="W6" s="477"/>
    </row>
    <row r="7" spans="1:23" s="358" customFormat="1" ht="26.25" customHeight="1" x14ac:dyDescent="0.3">
      <c r="A7" s="257" t="s">
        <v>2</v>
      </c>
      <c r="B7" s="327" t="s">
        <v>376</v>
      </c>
      <c r="C7" s="327" t="s">
        <v>364</v>
      </c>
      <c r="D7" s="327" t="s">
        <v>375</v>
      </c>
      <c r="E7" s="327" t="s">
        <v>523</v>
      </c>
      <c r="F7" s="327" t="s">
        <v>374</v>
      </c>
      <c r="G7" s="327" t="s">
        <v>524</v>
      </c>
      <c r="H7" s="327" t="s">
        <v>340</v>
      </c>
      <c r="I7" s="327" t="s">
        <v>341</v>
      </c>
      <c r="J7" s="327" t="s">
        <v>342</v>
      </c>
      <c r="K7" s="327" t="s">
        <v>343</v>
      </c>
      <c r="L7" s="327" t="s">
        <v>441</v>
      </c>
      <c r="M7" s="354"/>
      <c r="N7" s="257" t="s">
        <v>333</v>
      </c>
      <c r="O7" s="257" t="s">
        <v>334</v>
      </c>
      <c r="P7" s="257" t="s">
        <v>371</v>
      </c>
      <c r="Q7" s="257" t="s">
        <v>335</v>
      </c>
      <c r="R7" s="257" t="s">
        <v>372</v>
      </c>
      <c r="S7" s="257" t="s">
        <v>344</v>
      </c>
      <c r="T7" s="257" t="s">
        <v>345</v>
      </c>
      <c r="U7" s="257" t="s">
        <v>363</v>
      </c>
      <c r="V7" s="257" t="s">
        <v>347</v>
      </c>
      <c r="W7" s="257" t="s">
        <v>521</v>
      </c>
    </row>
    <row r="8" spans="1:23" ht="30" x14ac:dyDescent="0.3">
      <c r="A8" s="299" t="s">
        <v>320</v>
      </c>
      <c r="B8" s="300"/>
      <c r="C8" s="300"/>
      <c r="D8" s="300"/>
      <c r="E8" s="300"/>
      <c r="F8" s="300"/>
      <c r="G8" s="300"/>
      <c r="H8" s="300"/>
      <c r="I8" s="300"/>
      <c r="J8" s="300"/>
      <c r="K8" s="300"/>
      <c r="L8" s="300"/>
      <c r="M8" s="247"/>
      <c r="N8" s="295">
        <f t="shared" ref="N8:P11" si="0">IFERROR(IF(AND(ROUND(SUM(B8:B8),0)=0,ROUND(SUM(C8:C8),0)&gt;ROUND(SUM(B8:B8),0)),"INF",(ROUND(SUM(C8:C8),0)-ROUND(SUM(B8:B8),0))/ROUND(SUM(B8:B8),0)),0)</f>
        <v>0</v>
      </c>
      <c r="O8" s="295">
        <f t="shared" si="0"/>
        <v>0</v>
      </c>
      <c r="P8" s="295">
        <f t="shared" si="0"/>
        <v>0</v>
      </c>
      <c r="Q8" s="295">
        <f>IFERROR(IF(AND(ROUND(SUM(E8),0)=0,ROUND(SUM(F8:F8),0)&gt;ROUND(SUM(E8),0)),"INF",(ROUND(SUM(F8:F8),0)-ROUND(SUM(E8),0))/ROUND(SUM(E8),0)),0)</f>
        <v>0</v>
      </c>
      <c r="R8" s="295">
        <f>IFERROR(IF(AND(ROUND(SUM(F8),0)=0,ROUND(SUM(H8:H8),0)&gt;ROUND(SUM(F8),0)),"INF",(ROUND(SUM(H8:H8),0)-ROUND(SUM(F8),0))/ROUND(SUM(F8),0)),0)</f>
        <v>0</v>
      </c>
      <c r="S8" s="295">
        <f t="shared" ref="S8:W11" si="1">IFERROR(IF(AND(ROUND(SUM(H8),0)=0,ROUND(SUM(I8:I8),0)&gt;ROUND(SUM(H8),0)),"INF",(ROUND(SUM(I8:I8),0)-ROUND(SUM(H8),0))/ROUND(SUM(H8),0)),0)</f>
        <v>0</v>
      </c>
      <c r="T8" s="295">
        <f t="shared" si="1"/>
        <v>0</v>
      </c>
      <c r="U8" s="295">
        <f t="shared" si="1"/>
        <v>0</v>
      </c>
      <c r="V8" s="360">
        <f t="shared" si="1"/>
        <v>0</v>
      </c>
      <c r="W8" s="360">
        <f t="shared" si="1"/>
        <v>0</v>
      </c>
    </row>
    <row r="9" spans="1:23" x14ac:dyDescent="0.3">
      <c r="A9" s="367" t="s">
        <v>254</v>
      </c>
      <c r="B9" s="294"/>
      <c r="C9" s="294"/>
      <c r="D9" s="294"/>
      <c r="E9" s="294"/>
      <c r="F9" s="294"/>
      <c r="G9" s="294"/>
      <c r="H9" s="294"/>
      <c r="I9" s="294"/>
      <c r="J9" s="294"/>
      <c r="K9" s="294"/>
      <c r="L9" s="294"/>
      <c r="M9" s="247"/>
      <c r="N9" s="301">
        <f t="shared" si="0"/>
        <v>0</v>
      </c>
      <c r="O9" s="301">
        <f t="shared" si="0"/>
        <v>0</v>
      </c>
      <c r="P9" s="301">
        <f t="shared" si="0"/>
        <v>0</v>
      </c>
      <c r="Q9" s="301">
        <f>IFERROR(IF(AND(ROUND(SUM(E9),0)=0,ROUND(SUM(F9:F9),0)&gt;ROUND(SUM(E9),0)),"INF",(ROUND(SUM(F9:F9),0)-ROUND(SUM(E9),0))/ROUND(SUM(E9),0)),0)</f>
        <v>0</v>
      </c>
      <c r="R9" s="301">
        <f>IFERROR(IF(AND(ROUND(SUM(F9),0)=0,ROUND(SUM(H9:H9),0)&gt;ROUND(SUM(F9),0)),"INF",(ROUND(SUM(H9:H9),0)-ROUND(SUM(F9),0))/ROUND(SUM(F9),0)),0)</f>
        <v>0</v>
      </c>
      <c r="S9" s="301">
        <f t="shared" si="1"/>
        <v>0</v>
      </c>
      <c r="T9" s="301">
        <f t="shared" si="1"/>
        <v>0</v>
      </c>
      <c r="U9" s="301">
        <f t="shared" si="1"/>
        <v>0</v>
      </c>
      <c r="V9" s="324">
        <f t="shared" si="1"/>
        <v>0</v>
      </c>
      <c r="W9" s="324">
        <f t="shared" si="1"/>
        <v>0</v>
      </c>
    </row>
    <row r="10" spans="1:23" x14ac:dyDescent="0.3">
      <c r="A10" s="302" t="s">
        <v>257</v>
      </c>
      <c r="B10" s="303">
        <f t="shared" ref="B10:C10" si="2">IFERROR(B8/B9,0)</f>
        <v>0</v>
      </c>
      <c r="C10" s="303">
        <f t="shared" si="2"/>
        <v>0</v>
      </c>
      <c r="D10" s="303">
        <f t="shared" ref="D10:L10" si="3">IFERROR(D8/D9,0)</f>
        <v>0</v>
      </c>
      <c r="E10" s="303">
        <f t="shared" si="3"/>
        <v>0</v>
      </c>
      <c r="F10" s="303">
        <f t="shared" si="3"/>
        <v>0</v>
      </c>
      <c r="G10" s="303"/>
      <c r="H10" s="303">
        <f t="shared" si="3"/>
        <v>0</v>
      </c>
      <c r="I10" s="303">
        <f t="shared" si="3"/>
        <v>0</v>
      </c>
      <c r="J10" s="303">
        <f t="shared" si="3"/>
        <v>0</v>
      </c>
      <c r="K10" s="303">
        <f t="shared" si="3"/>
        <v>0</v>
      </c>
      <c r="L10" s="303">
        <f t="shared" si="3"/>
        <v>0</v>
      </c>
      <c r="M10" s="247"/>
      <c r="N10" s="301">
        <f t="shared" si="0"/>
        <v>0</v>
      </c>
      <c r="O10" s="301">
        <f t="shared" si="0"/>
        <v>0</v>
      </c>
      <c r="P10" s="301">
        <f t="shared" si="0"/>
        <v>0</v>
      </c>
      <c r="Q10" s="301">
        <f>IFERROR(IF(AND(ROUND(SUM(E10),0)=0,ROUND(SUM(F10:F10),0)&gt;ROUND(SUM(E10),0)),"INF",(ROUND(SUM(F10:F10),0)-ROUND(SUM(E10),0))/ROUND(SUM(E10),0)),0)</f>
        <v>0</v>
      </c>
      <c r="R10" s="301">
        <f>IFERROR(IF(AND(ROUND(SUM(F10),0)=0,ROUND(SUM(H10:H10),0)&gt;ROUND(SUM(F10),0)),"INF",(ROUND(SUM(H10:H10),0)-ROUND(SUM(F10),0))/ROUND(SUM(F10),0)),0)</f>
        <v>0</v>
      </c>
      <c r="S10" s="301">
        <f t="shared" si="1"/>
        <v>0</v>
      </c>
      <c r="T10" s="301">
        <f t="shared" si="1"/>
        <v>0</v>
      </c>
      <c r="U10" s="301">
        <f t="shared" si="1"/>
        <v>0</v>
      </c>
      <c r="V10" s="324">
        <f t="shared" si="1"/>
        <v>0</v>
      </c>
      <c r="W10" s="324">
        <f t="shared" si="1"/>
        <v>0</v>
      </c>
    </row>
    <row r="11" spans="1:23" ht="30" x14ac:dyDescent="0.3">
      <c r="A11" s="299" t="s">
        <v>321</v>
      </c>
      <c r="B11" s="294"/>
      <c r="C11" s="294"/>
      <c r="D11" s="294"/>
      <c r="E11" s="294"/>
      <c r="F11" s="294"/>
      <c r="G11" s="294"/>
      <c r="H11" s="294"/>
      <c r="I11" s="294"/>
      <c r="J11" s="294"/>
      <c r="K11" s="294"/>
      <c r="L11" s="294"/>
      <c r="M11" s="247"/>
      <c r="N11" s="301">
        <f t="shared" si="0"/>
        <v>0</v>
      </c>
      <c r="O11" s="301">
        <f t="shared" si="0"/>
        <v>0</v>
      </c>
      <c r="P11" s="301">
        <f t="shared" si="0"/>
        <v>0</v>
      </c>
      <c r="Q11" s="301">
        <f>IFERROR(IF(AND(ROUND(SUM(E11),0)=0,ROUND(SUM(F11:F11),0)&gt;ROUND(SUM(E11),0)),"INF",(ROUND(SUM(F11:F11),0)-ROUND(SUM(E11),0))/ROUND(SUM(E11),0)),0)</f>
        <v>0</v>
      </c>
      <c r="R11" s="301">
        <f>IFERROR(IF(AND(ROUND(SUM(F11),0)=0,ROUND(SUM(H11:H11),0)&gt;ROUND(SUM(F11),0)),"INF",(ROUND(SUM(H11:H11),0)-ROUND(SUM(F11),0))/ROUND(SUM(F11),0)),0)</f>
        <v>0</v>
      </c>
      <c r="S11" s="301">
        <f t="shared" si="1"/>
        <v>0</v>
      </c>
      <c r="T11" s="301">
        <f t="shared" si="1"/>
        <v>0</v>
      </c>
      <c r="U11" s="301">
        <f t="shared" si="1"/>
        <v>0</v>
      </c>
      <c r="V11" s="324">
        <f t="shared" si="1"/>
        <v>0</v>
      </c>
      <c r="W11" s="324">
        <f t="shared" si="1"/>
        <v>0</v>
      </c>
    </row>
    <row r="12" spans="1:23" x14ac:dyDescent="0.3">
      <c r="K12" s="247"/>
      <c r="L12" s="247"/>
      <c r="M12" s="247"/>
      <c r="R12" s="313"/>
      <c r="S12" s="313"/>
    </row>
    <row r="13" spans="1:23" x14ac:dyDescent="0.3">
      <c r="A13" s="497" t="s">
        <v>258</v>
      </c>
      <c r="B13" s="498"/>
      <c r="C13" s="498"/>
      <c r="D13" s="498"/>
      <c r="E13" s="498"/>
      <c r="F13" s="498"/>
      <c r="G13" s="498"/>
      <c r="H13" s="498"/>
      <c r="I13" s="498"/>
      <c r="J13" s="498"/>
      <c r="K13" s="498"/>
      <c r="L13" s="499"/>
      <c r="M13" s="247"/>
      <c r="N13" s="477" t="s">
        <v>332</v>
      </c>
      <c r="O13" s="477"/>
      <c r="P13" s="477"/>
      <c r="Q13" s="477"/>
      <c r="R13" s="477"/>
      <c r="S13" s="477"/>
      <c r="T13" s="477"/>
      <c r="U13" s="477"/>
      <c r="V13" s="477"/>
      <c r="W13" s="477"/>
    </row>
    <row r="14" spans="1:23" s="358" customFormat="1" ht="36.75" customHeight="1" x14ac:dyDescent="0.3">
      <c r="A14" s="257" t="s">
        <v>2</v>
      </c>
      <c r="B14" s="327" t="s">
        <v>376</v>
      </c>
      <c r="C14" s="327" t="s">
        <v>364</v>
      </c>
      <c r="D14" s="327" t="s">
        <v>375</v>
      </c>
      <c r="E14" s="327" t="s">
        <v>523</v>
      </c>
      <c r="F14" s="327" t="s">
        <v>374</v>
      </c>
      <c r="G14" s="327" t="s">
        <v>524</v>
      </c>
      <c r="H14" s="327" t="s">
        <v>340</v>
      </c>
      <c r="I14" s="327" t="s">
        <v>341</v>
      </c>
      <c r="J14" s="327" t="s">
        <v>342</v>
      </c>
      <c r="K14" s="327" t="s">
        <v>343</v>
      </c>
      <c r="L14" s="327" t="s">
        <v>441</v>
      </c>
      <c r="M14" s="354"/>
      <c r="N14" s="257" t="s">
        <v>333</v>
      </c>
      <c r="O14" s="257" t="s">
        <v>334</v>
      </c>
      <c r="P14" s="257" t="s">
        <v>371</v>
      </c>
      <c r="Q14" s="257" t="s">
        <v>335</v>
      </c>
      <c r="R14" s="257" t="s">
        <v>372</v>
      </c>
      <c r="S14" s="257" t="s">
        <v>344</v>
      </c>
      <c r="T14" s="257" t="s">
        <v>345</v>
      </c>
      <c r="U14" s="257" t="s">
        <v>363</v>
      </c>
      <c r="V14" s="257" t="s">
        <v>347</v>
      </c>
      <c r="W14" s="257" t="s">
        <v>521</v>
      </c>
    </row>
    <row r="15" spans="1:23" ht="30" x14ac:dyDescent="0.3">
      <c r="A15" s="299" t="s">
        <v>320</v>
      </c>
      <c r="B15" s="300"/>
      <c r="C15" s="300"/>
      <c r="D15" s="300"/>
      <c r="E15" s="300"/>
      <c r="F15" s="300"/>
      <c r="G15" s="300"/>
      <c r="H15" s="300"/>
      <c r="I15" s="300"/>
      <c r="J15" s="300"/>
      <c r="K15" s="300"/>
      <c r="L15" s="300"/>
      <c r="M15" s="247"/>
      <c r="N15" s="295">
        <f t="shared" ref="N15:P18" si="4">IFERROR(IF(AND(ROUND(SUM(B15:B15),0)=0,ROUND(SUM(C15:C15),0)&gt;ROUND(SUM(B15:B15),0)),"INF",(ROUND(SUM(C15:C15),0)-ROUND(SUM(B15:B15),0))/ROUND(SUM(B15:B15),0)),0)</f>
        <v>0</v>
      </c>
      <c r="O15" s="295">
        <f t="shared" si="4"/>
        <v>0</v>
      </c>
      <c r="P15" s="295">
        <f t="shared" si="4"/>
        <v>0</v>
      </c>
      <c r="Q15" s="295">
        <f>IFERROR(IF(AND(ROUND(SUM(E15),0)=0,ROUND(SUM(F15:F15),0)&gt;ROUND(SUM(E15),0)),"INF",(ROUND(SUM(F15:F15),0)-ROUND(SUM(E15),0))/ROUND(SUM(E15),0)),0)</f>
        <v>0</v>
      </c>
      <c r="R15" s="295">
        <f>IFERROR(IF(AND(ROUND(SUM(F15),0)=0,ROUND(SUM(H15:H15),0)&gt;ROUND(SUM(F15),0)),"INF",(ROUND(SUM(H15:H15),0)-ROUND(SUM(F15),0))/ROUND(SUM(F15),0)),0)</f>
        <v>0</v>
      </c>
      <c r="S15" s="295">
        <f t="shared" ref="S15:W18" si="5">IFERROR(IF(AND(ROUND(SUM(H15),0)=0,ROUND(SUM(I15:I15),0)&gt;ROUND(SUM(H15),0)),"INF",(ROUND(SUM(I15:I15),0)-ROUND(SUM(H15),0))/ROUND(SUM(H15),0)),0)</f>
        <v>0</v>
      </c>
      <c r="T15" s="295">
        <f t="shared" si="5"/>
        <v>0</v>
      </c>
      <c r="U15" s="295">
        <f t="shared" si="5"/>
        <v>0</v>
      </c>
      <c r="V15" s="360">
        <f t="shared" si="5"/>
        <v>0</v>
      </c>
      <c r="W15" s="360">
        <f t="shared" si="5"/>
        <v>0</v>
      </c>
    </row>
    <row r="16" spans="1:23" x14ac:dyDescent="0.3">
      <c r="A16" s="367" t="s">
        <v>254</v>
      </c>
      <c r="B16" s="294"/>
      <c r="C16" s="294"/>
      <c r="D16" s="294"/>
      <c r="E16" s="294"/>
      <c r="F16" s="294"/>
      <c r="G16" s="294"/>
      <c r="H16" s="294"/>
      <c r="I16" s="294"/>
      <c r="J16" s="294"/>
      <c r="K16" s="294"/>
      <c r="L16" s="294"/>
      <c r="M16" s="247"/>
      <c r="N16" s="301">
        <f t="shared" si="4"/>
        <v>0</v>
      </c>
      <c r="O16" s="301">
        <f t="shared" si="4"/>
        <v>0</v>
      </c>
      <c r="P16" s="301">
        <f t="shared" si="4"/>
        <v>0</v>
      </c>
      <c r="Q16" s="301">
        <f>IFERROR(IF(AND(ROUND(SUM(E16),0)=0,ROUND(SUM(F16:F16),0)&gt;ROUND(SUM(E16),0)),"INF",(ROUND(SUM(F16:F16),0)-ROUND(SUM(E16),0))/ROUND(SUM(E16),0)),0)</f>
        <v>0</v>
      </c>
      <c r="R16" s="301">
        <f>IFERROR(IF(AND(ROUND(SUM(F16),0)=0,ROUND(SUM(H16:H16),0)&gt;ROUND(SUM(F16),0)),"INF",(ROUND(SUM(H16:H16),0)-ROUND(SUM(F16),0))/ROUND(SUM(F16),0)),0)</f>
        <v>0</v>
      </c>
      <c r="S16" s="301">
        <f t="shared" si="5"/>
        <v>0</v>
      </c>
      <c r="T16" s="301">
        <f t="shared" si="5"/>
        <v>0</v>
      </c>
      <c r="U16" s="301">
        <f t="shared" si="5"/>
        <v>0</v>
      </c>
      <c r="V16" s="324">
        <f t="shared" si="5"/>
        <v>0</v>
      </c>
      <c r="W16" s="324">
        <f t="shared" si="5"/>
        <v>0</v>
      </c>
    </row>
    <row r="17" spans="1:23" x14ac:dyDescent="0.3">
      <c r="A17" s="302" t="s">
        <v>257</v>
      </c>
      <c r="B17" s="303">
        <f t="shared" ref="B17:C17" si="6">IFERROR(B15/B16,0)</f>
        <v>0</v>
      </c>
      <c r="C17" s="303">
        <f t="shared" si="6"/>
        <v>0</v>
      </c>
      <c r="D17" s="303">
        <f t="shared" ref="D17:L17" si="7">IFERROR(D15/D16,0)</f>
        <v>0</v>
      </c>
      <c r="E17" s="303">
        <f t="shared" si="7"/>
        <v>0</v>
      </c>
      <c r="F17" s="303">
        <f t="shared" si="7"/>
        <v>0</v>
      </c>
      <c r="G17" s="303"/>
      <c r="H17" s="303">
        <f t="shared" si="7"/>
        <v>0</v>
      </c>
      <c r="I17" s="303">
        <f t="shared" si="7"/>
        <v>0</v>
      </c>
      <c r="J17" s="303">
        <f t="shared" si="7"/>
        <v>0</v>
      </c>
      <c r="K17" s="303">
        <f t="shared" si="7"/>
        <v>0</v>
      </c>
      <c r="L17" s="303">
        <f t="shared" si="7"/>
        <v>0</v>
      </c>
      <c r="M17" s="247"/>
      <c r="N17" s="301">
        <f t="shared" si="4"/>
        <v>0</v>
      </c>
      <c r="O17" s="301">
        <f t="shared" si="4"/>
        <v>0</v>
      </c>
      <c r="P17" s="301">
        <f t="shared" si="4"/>
        <v>0</v>
      </c>
      <c r="Q17" s="301">
        <f>IFERROR(IF(AND(ROUND(SUM(E17),0)=0,ROUND(SUM(F17:F17),0)&gt;ROUND(SUM(E17),0)),"INF",(ROUND(SUM(F17:F17),0)-ROUND(SUM(E17),0))/ROUND(SUM(E17),0)),0)</f>
        <v>0</v>
      </c>
      <c r="R17" s="301">
        <f>IFERROR(IF(AND(ROUND(SUM(F17),0)=0,ROUND(SUM(H17:H17),0)&gt;ROUND(SUM(F17),0)),"INF",(ROUND(SUM(H17:H17),0)-ROUND(SUM(F17),0))/ROUND(SUM(F17),0)),0)</f>
        <v>0</v>
      </c>
      <c r="S17" s="301">
        <f t="shared" si="5"/>
        <v>0</v>
      </c>
      <c r="T17" s="301">
        <f t="shared" si="5"/>
        <v>0</v>
      </c>
      <c r="U17" s="301">
        <f t="shared" si="5"/>
        <v>0</v>
      </c>
      <c r="V17" s="324">
        <f t="shared" si="5"/>
        <v>0</v>
      </c>
      <c r="W17" s="324">
        <f t="shared" si="5"/>
        <v>0</v>
      </c>
    </row>
    <row r="18" spans="1:23" ht="30" x14ac:dyDescent="0.3">
      <c r="A18" s="299" t="s">
        <v>321</v>
      </c>
      <c r="B18" s="294"/>
      <c r="C18" s="294"/>
      <c r="D18" s="294"/>
      <c r="E18" s="294"/>
      <c r="F18" s="294"/>
      <c r="G18" s="294"/>
      <c r="H18" s="294"/>
      <c r="I18" s="294"/>
      <c r="J18" s="294"/>
      <c r="K18" s="294"/>
      <c r="L18" s="294"/>
      <c r="M18" s="247"/>
      <c r="N18" s="301">
        <f t="shared" si="4"/>
        <v>0</v>
      </c>
      <c r="O18" s="301">
        <f t="shared" si="4"/>
        <v>0</v>
      </c>
      <c r="P18" s="301">
        <f t="shared" si="4"/>
        <v>0</v>
      </c>
      <c r="Q18" s="301">
        <f>IFERROR(IF(AND(ROUND(SUM(E18),0)=0,ROUND(SUM(F18:F18),0)&gt;ROUND(SUM(E18),0)),"INF",(ROUND(SUM(F18:F18),0)-ROUND(SUM(E18),0))/ROUND(SUM(E18),0)),0)</f>
        <v>0</v>
      </c>
      <c r="R18" s="301">
        <f>IFERROR(IF(AND(ROUND(SUM(F18),0)=0,ROUND(SUM(H18:H18),0)&gt;ROUND(SUM(F18),0)),"INF",(ROUND(SUM(H18:H18),0)-ROUND(SUM(F18),0))/ROUND(SUM(F18),0)),0)</f>
        <v>0</v>
      </c>
      <c r="S18" s="301">
        <f t="shared" si="5"/>
        <v>0</v>
      </c>
      <c r="T18" s="301">
        <f t="shared" si="5"/>
        <v>0</v>
      </c>
      <c r="U18" s="301">
        <f t="shared" si="5"/>
        <v>0</v>
      </c>
      <c r="V18" s="324">
        <f t="shared" si="5"/>
        <v>0</v>
      </c>
      <c r="W18" s="324">
        <f t="shared" si="5"/>
        <v>0</v>
      </c>
    </row>
    <row r="19" spans="1:23" x14ac:dyDescent="0.3">
      <c r="A19" s="368"/>
      <c r="B19" s="368"/>
      <c r="C19" s="368"/>
      <c r="D19" s="368"/>
      <c r="E19" s="368"/>
      <c r="F19" s="368"/>
      <c r="G19" s="368"/>
      <c r="H19" s="368"/>
      <c r="I19" s="316"/>
      <c r="J19" s="316"/>
      <c r="K19" s="247"/>
      <c r="L19" s="247"/>
      <c r="M19" s="247"/>
      <c r="N19" s="368"/>
      <c r="O19" s="368"/>
      <c r="P19" s="368"/>
      <c r="Q19" s="368"/>
      <c r="R19" s="368"/>
      <c r="S19" s="316"/>
    </row>
    <row r="20" spans="1:23" x14ac:dyDescent="0.3">
      <c r="A20" s="497" t="s">
        <v>259</v>
      </c>
      <c r="B20" s="498"/>
      <c r="C20" s="498"/>
      <c r="D20" s="498"/>
      <c r="E20" s="498"/>
      <c r="F20" s="498"/>
      <c r="G20" s="498"/>
      <c r="H20" s="498"/>
      <c r="I20" s="498"/>
      <c r="J20" s="498"/>
      <c r="K20" s="498"/>
      <c r="L20" s="499"/>
      <c r="M20" s="247"/>
      <c r="N20" s="477" t="s">
        <v>332</v>
      </c>
      <c r="O20" s="477"/>
      <c r="P20" s="477"/>
      <c r="Q20" s="477"/>
      <c r="R20" s="477"/>
      <c r="S20" s="477"/>
      <c r="T20" s="477"/>
      <c r="U20" s="477"/>
      <c r="V20" s="477"/>
      <c r="W20" s="477"/>
    </row>
    <row r="21" spans="1:23" s="358" customFormat="1" ht="34.5" customHeight="1" x14ac:dyDescent="0.3">
      <c r="A21" s="257" t="s">
        <v>2</v>
      </c>
      <c r="B21" s="327" t="s">
        <v>376</v>
      </c>
      <c r="C21" s="327" t="s">
        <v>364</v>
      </c>
      <c r="D21" s="327" t="s">
        <v>375</v>
      </c>
      <c r="E21" s="327" t="s">
        <v>523</v>
      </c>
      <c r="F21" s="327" t="s">
        <v>374</v>
      </c>
      <c r="G21" s="327" t="s">
        <v>524</v>
      </c>
      <c r="H21" s="327" t="s">
        <v>340</v>
      </c>
      <c r="I21" s="327" t="s">
        <v>341</v>
      </c>
      <c r="J21" s="327" t="s">
        <v>342</v>
      </c>
      <c r="K21" s="327" t="s">
        <v>343</v>
      </c>
      <c r="L21" s="327" t="s">
        <v>441</v>
      </c>
      <c r="M21" s="354"/>
      <c r="N21" s="257" t="s">
        <v>333</v>
      </c>
      <c r="O21" s="257" t="s">
        <v>334</v>
      </c>
      <c r="P21" s="257" t="s">
        <v>371</v>
      </c>
      <c r="Q21" s="257" t="s">
        <v>335</v>
      </c>
      <c r="R21" s="257" t="s">
        <v>372</v>
      </c>
      <c r="S21" s="257" t="s">
        <v>344</v>
      </c>
      <c r="T21" s="257" t="s">
        <v>345</v>
      </c>
      <c r="U21" s="257" t="s">
        <v>363</v>
      </c>
      <c r="V21" s="257" t="s">
        <v>347</v>
      </c>
      <c r="W21" s="257" t="s">
        <v>521</v>
      </c>
    </row>
    <row r="22" spans="1:23" x14ac:dyDescent="0.3">
      <c r="A22" s="299" t="s">
        <v>225</v>
      </c>
      <c r="B22" s="300"/>
      <c r="C22" s="300"/>
      <c r="D22" s="300"/>
      <c r="E22" s="300"/>
      <c r="F22" s="300"/>
      <c r="G22" s="300"/>
      <c r="H22" s="300"/>
      <c r="I22" s="300"/>
      <c r="J22" s="300"/>
      <c r="K22" s="300"/>
      <c r="L22" s="300"/>
      <c r="M22" s="247"/>
      <c r="N22" s="295">
        <f>IFERROR(IF(AND(ROUND(SUM(B22:B22),0)=0,ROUND(SUM(C22:C22),0)&gt;ROUND(SUM(B22:B22),0)),"INF",(ROUND(SUM(C22:C22),0)-ROUND(SUM(B22:B22),0))/ROUND(SUM(B22:B22),0)),0)</f>
        <v>0</v>
      </c>
      <c r="O22" s="295">
        <f>IFERROR(IF(AND(ROUND(SUM(C22:C22),0)=0,ROUND(SUM(D22:D22),0)&gt;ROUND(SUM(C22:C22),0)),"INF",(ROUND(SUM(D22:D22),0)-ROUND(SUM(C22:C22),0))/ROUND(SUM(C22:C22),0)),0)</f>
        <v>0</v>
      </c>
      <c r="P22" s="295">
        <f>IFERROR(IF(AND(ROUND(SUM(D22:D22),0)=0,ROUND(SUM(E22:E22),0)&gt;ROUND(SUM(D22:D22),0)),"INF",(ROUND(SUM(E22:E22),0)-ROUND(SUM(D22:D22),0))/ROUND(SUM(D22:D22),0)),0)</f>
        <v>0</v>
      </c>
      <c r="Q22" s="295">
        <f>IFERROR(IF(AND(ROUND(SUM(E22),0)=0,ROUND(SUM(F22:F22),0)&gt;ROUND(SUM(E22),0)),"INF",(ROUND(SUM(F22:F22),0)-ROUND(SUM(E22),0))/ROUND(SUM(E22),0)),0)</f>
        <v>0</v>
      </c>
      <c r="R22" s="295">
        <f>IFERROR(IF(AND(ROUND(SUM(F22),0)=0,ROUND(SUM(H22:H22),0)&gt;ROUND(SUM(F22),0)),"INF",(ROUND(SUM(H22:H22),0)-ROUND(SUM(F22),0))/ROUND(SUM(F22),0)),0)</f>
        <v>0</v>
      </c>
      <c r="S22" s="295">
        <f t="shared" ref="S22:W22" si="8">IFERROR(IF(AND(ROUND(SUM(H22),0)=0,ROUND(SUM(I22:I22),0)&gt;ROUND(SUM(H22),0)),"INF",(ROUND(SUM(I22:I22),0)-ROUND(SUM(H22),0))/ROUND(SUM(H22),0)),0)</f>
        <v>0</v>
      </c>
      <c r="T22" s="295">
        <f t="shared" si="8"/>
        <v>0</v>
      </c>
      <c r="U22" s="295">
        <f t="shared" si="8"/>
        <v>0</v>
      </c>
      <c r="V22" s="360">
        <f t="shared" si="8"/>
        <v>0</v>
      </c>
      <c r="W22" s="360">
        <f t="shared" si="8"/>
        <v>0</v>
      </c>
    </row>
    <row r="23" spans="1:23" x14ac:dyDescent="0.3">
      <c r="A23" s="369"/>
      <c r="B23" s="370"/>
      <c r="C23" s="370"/>
      <c r="D23" s="370"/>
      <c r="E23" s="370"/>
      <c r="F23" s="370"/>
      <c r="G23" s="370"/>
      <c r="H23" s="370"/>
      <c r="I23" s="370"/>
      <c r="J23" s="370"/>
      <c r="K23" s="370"/>
      <c r="L23" s="370"/>
      <c r="M23" s="247"/>
      <c r="N23" s="330"/>
      <c r="O23" s="330"/>
      <c r="P23" s="330"/>
      <c r="Q23" s="330"/>
      <c r="R23" s="330"/>
      <c r="S23" s="330"/>
      <c r="T23" s="330"/>
      <c r="U23" s="330"/>
      <c r="V23" s="330"/>
      <c r="W23" s="330"/>
    </row>
    <row r="24" spans="1:23" x14ac:dyDescent="0.3">
      <c r="K24" s="247"/>
      <c r="L24" s="247"/>
      <c r="M24" s="247"/>
      <c r="R24" s="313"/>
      <c r="S24" s="313"/>
    </row>
    <row r="25" spans="1:23" x14ac:dyDescent="0.3">
      <c r="A25" s="355" t="s">
        <v>260</v>
      </c>
      <c r="B25" s="356">
        <f>SUM(B8,B11,B15,B18,B22)</f>
        <v>0</v>
      </c>
      <c r="C25" s="356">
        <f t="shared" ref="C25:L25" si="9">SUM(C8,C11,C15,C18,C22)</f>
        <v>0</v>
      </c>
      <c r="D25" s="356">
        <f t="shared" si="9"/>
        <v>0</v>
      </c>
      <c r="E25" s="356">
        <f t="shared" si="9"/>
        <v>0</v>
      </c>
      <c r="F25" s="356">
        <f t="shared" si="9"/>
        <v>0</v>
      </c>
      <c r="G25" s="356">
        <f t="shared" si="9"/>
        <v>0</v>
      </c>
      <c r="H25" s="356">
        <f t="shared" si="9"/>
        <v>0</v>
      </c>
      <c r="I25" s="356">
        <f t="shared" si="9"/>
        <v>0</v>
      </c>
      <c r="J25" s="356">
        <f t="shared" si="9"/>
        <v>0</v>
      </c>
      <c r="K25" s="356">
        <f>SUM(K8,K11,K15,K18,K22)</f>
        <v>0</v>
      </c>
      <c r="L25" s="356">
        <f t="shared" si="9"/>
        <v>0</v>
      </c>
      <c r="M25" s="247"/>
      <c r="N25" s="357">
        <f>IFERROR(IF(AND(ROUND(SUM(B25:B25),0)=0,ROUND(SUM(C25:C25),0)&gt;ROUND(SUM(B25:B25),0)),"INF",(ROUND(SUM(C25:C25),0)-ROUND(SUM(B25:B25),0))/ROUND(SUM(B25:B25),0)),0)</f>
        <v>0</v>
      </c>
      <c r="O25" s="357">
        <f>IFERROR(IF(AND(ROUND(SUM(C25:C25),0)=0,ROUND(SUM(D25:D25),0)&gt;ROUND(SUM(C25:C25),0)),"INF",(ROUND(SUM(D25:D25),0)-ROUND(SUM(C25:C25),0))/ROUND(SUM(C25:C25),0)),0)</f>
        <v>0</v>
      </c>
      <c r="P25" s="357">
        <f>IFERROR(IF(AND(ROUND(SUM(D25:D25),0)=0,ROUND(SUM(E25:E25),0)&gt;ROUND(SUM(D25:D25),0)),"INF",(ROUND(SUM(E25:E25),0)-ROUND(SUM(D25:D25),0))/ROUND(SUM(D25:D25),0)),0)</f>
        <v>0</v>
      </c>
      <c r="Q25" s="357">
        <f>IFERROR(IF(AND(ROUND(SUM(E25),0)=0,ROUND(SUM(F25:F25),0)&gt;ROUND(SUM(E25),0)),"INF",(ROUND(SUM(F25:F25),0)-ROUND(SUM(E25),0))/ROUND(SUM(E25),0)),0)</f>
        <v>0</v>
      </c>
      <c r="R25" s="357">
        <f>IFERROR(IF(AND(ROUND(SUM(F25),0)=0,ROUND(SUM(H25:H25),0)&gt;ROUND(SUM(F25),0)),"INF",(ROUND(SUM(H25:H25),0)-ROUND(SUM(F25),0))/ROUND(SUM(F25),0)),0)</f>
        <v>0</v>
      </c>
      <c r="S25" s="357">
        <f t="shared" ref="S25:W25" si="10">IFERROR(IF(AND(ROUND(SUM(H25),0)=0,ROUND(SUM(I25:I25),0)&gt;ROUND(SUM(H25),0)),"INF",(ROUND(SUM(I25:I25),0)-ROUND(SUM(H25),0))/ROUND(SUM(H25),0)),0)</f>
        <v>0</v>
      </c>
      <c r="T25" s="357">
        <f t="shared" si="10"/>
        <v>0</v>
      </c>
      <c r="U25" s="357">
        <f t="shared" si="10"/>
        <v>0</v>
      </c>
      <c r="V25" s="357">
        <f t="shared" si="10"/>
        <v>0</v>
      </c>
      <c r="W25" s="357">
        <f t="shared" si="10"/>
        <v>0</v>
      </c>
    </row>
    <row r="26" spans="1:23" x14ac:dyDescent="0.3">
      <c r="N26" s="247"/>
      <c r="O26" s="247"/>
      <c r="P26" s="247"/>
      <c r="Q26" s="247"/>
    </row>
    <row r="29" spans="1:23" ht="27.75" customHeight="1" thickBot="1" x14ac:dyDescent="0.35">
      <c r="A29" s="500" t="s">
        <v>270</v>
      </c>
      <c r="B29" s="500"/>
      <c r="C29" s="500"/>
      <c r="D29" s="500"/>
      <c r="E29" s="500"/>
      <c r="F29" s="500"/>
      <c r="G29" s="500"/>
      <c r="H29" s="500"/>
      <c r="I29" s="500"/>
      <c r="J29" s="500"/>
      <c r="K29" s="500"/>
      <c r="L29" s="500"/>
      <c r="M29" s="500"/>
      <c r="N29" s="500"/>
      <c r="O29" s="500"/>
      <c r="P29" s="500"/>
      <c r="Q29" s="500"/>
      <c r="R29" s="500"/>
      <c r="S29" s="500"/>
      <c r="T29" s="500"/>
      <c r="U29" s="500"/>
      <c r="V29" s="500"/>
    </row>
    <row r="30" spans="1:23" ht="27.75" customHeight="1" thickBot="1" x14ac:dyDescent="0.4">
      <c r="A30" s="305" t="s">
        <v>249</v>
      </c>
      <c r="B30" s="306"/>
      <c r="C30" s="306"/>
      <c r="D30" s="493" t="s">
        <v>195</v>
      </c>
      <c r="E30" s="494"/>
      <c r="F30" s="494"/>
      <c r="G30" s="494"/>
      <c r="H30" s="494"/>
      <c r="I30" s="494"/>
      <c r="J30" s="494"/>
      <c r="K30" s="494"/>
      <c r="L30" s="494"/>
      <c r="M30" s="494"/>
      <c r="N30" s="494"/>
      <c r="O30" s="494"/>
      <c r="P30" s="494"/>
      <c r="Q30" s="494"/>
      <c r="R30" s="494"/>
      <c r="S30" s="494"/>
      <c r="T30" s="494"/>
      <c r="U30" s="494"/>
      <c r="V30" s="494"/>
    </row>
    <row r="31" spans="1:23" ht="52.5" customHeight="1" thickBot="1" x14ac:dyDescent="0.35">
      <c r="A31" s="297">
        <v>2025</v>
      </c>
      <c r="B31" s="479"/>
      <c r="C31" s="480"/>
      <c r="D31" s="480"/>
      <c r="E31" s="480"/>
      <c r="F31" s="480"/>
      <c r="G31" s="480"/>
      <c r="H31" s="480"/>
      <c r="I31" s="480"/>
      <c r="J31" s="480"/>
      <c r="K31" s="480"/>
      <c r="L31" s="480"/>
      <c r="M31" s="480"/>
      <c r="N31" s="480"/>
      <c r="O31" s="480"/>
      <c r="P31" s="480"/>
      <c r="Q31" s="480"/>
      <c r="R31" s="480"/>
      <c r="S31" s="480"/>
      <c r="T31" s="480"/>
      <c r="U31" s="480"/>
      <c r="V31" s="481"/>
    </row>
    <row r="32" spans="1:23" ht="54" customHeight="1" thickBot="1" x14ac:dyDescent="0.35">
      <c r="A32" s="298">
        <v>2026</v>
      </c>
      <c r="B32" s="482"/>
      <c r="C32" s="483"/>
      <c r="D32" s="483"/>
      <c r="E32" s="483"/>
      <c r="F32" s="483"/>
      <c r="G32" s="483"/>
      <c r="H32" s="483"/>
      <c r="I32" s="483"/>
      <c r="J32" s="483"/>
      <c r="K32" s="483"/>
      <c r="L32" s="483"/>
      <c r="M32" s="483"/>
      <c r="N32" s="483"/>
      <c r="O32" s="483"/>
      <c r="P32" s="483"/>
      <c r="Q32" s="483"/>
      <c r="R32" s="483"/>
      <c r="S32" s="483"/>
      <c r="T32" s="483"/>
      <c r="U32" s="483"/>
      <c r="V32" s="484"/>
    </row>
    <row r="33" spans="1:22" ht="54.75" customHeight="1" thickBot="1" x14ac:dyDescent="0.35">
      <c r="A33" s="298">
        <v>2027</v>
      </c>
      <c r="B33" s="485"/>
      <c r="C33" s="486"/>
      <c r="D33" s="486"/>
      <c r="E33" s="486"/>
      <c r="F33" s="486"/>
      <c r="G33" s="486"/>
      <c r="H33" s="486"/>
      <c r="I33" s="486"/>
      <c r="J33" s="486"/>
      <c r="K33" s="486"/>
      <c r="L33" s="486"/>
      <c r="M33" s="486"/>
      <c r="N33" s="486"/>
      <c r="O33" s="486"/>
      <c r="P33" s="486"/>
      <c r="Q33" s="486"/>
      <c r="R33" s="486"/>
      <c r="S33" s="486"/>
      <c r="T33" s="486"/>
      <c r="U33" s="486"/>
      <c r="V33" s="487"/>
    </row>
    <row r="34" spans="1:22" ht="49.5" customHeight="1" thickBot="1" x14ac:dyDescent="0.35">
      <c r="A34" s="298">
        <v>2028</v>
      </c>
      <c r="B34" s="485"/>
      <c r="C34" s="486"/>
      <c r="D34" s="486"/>
      <c r="E34" s="486"/>
      <c r="F34" s="486"/>
      <c r="G34" s="486"/>
      <c r="H34" s="486"/>
      <c r="I34" s="486"/>
      <c r="J34" s="486"/>
      <c r="K34" s="486"/>
      <c r="L34" s="486"/>
      <c r="M34" s="486"/>
      <c r="N34" s="486"/>
      <c r="O34" s="486"/>
      <c r="P34" s="486"/>
      <c r="Q34" s="486"/>
      <c r="R34" s="486"/>
      <c r="S34" s="486"/>
      <c r="T34" s="486"/>
      <c r="U34" s="486"/>
      <c r="V34" s="487"/>
    </row>
    <row r="35" spans="1:22" ht="53.25" customHeight="1" thickBot="1" x14ac:dyDescent="0.35">
      <c r="A35" s="298">
        <v>2029</v>
      </c>
      <c r="B35" s="485"/>
      <c r="C35" s="486"/>
      <c r="D35" s="486"/>
      <c r="E35" s="486"/>
      <c r="F35" s="486"/>
      <c r="G35" s="486"/>
      <c r="H35" s="486"/>
      <c r="I35" s="486"/>
      <c r="J35" s="486"/>
      <c r="K35" s="486"/>
      <c r="L35" s="486"/>
      <c r="M35" s="486"/>
      <c r="N35" s="486"/>
      <c r="O35" s="486"/>
      <c r="P35" s="486"/>
      <c r="Q35" s="486"/>
      <c r="R35" s="486"/>
      <c r="S35" s="486"/>
      <c r="T35" s="486"/>
      <c r="U35" s="486"/>
      <c r="V35" s="487"/>
    </row>
    <row r="36" spans="1:22" x14ac:dyDescent="0.3">
      <c r="A36" s="270"/>
      <c r="B36" s="247"/>
      <c r="C36" s="247"/>
      <c r="D36" s="247"/>
      <c r="E36" s="270"/>
      <c r="F36" s="270"/>
      <c r="G36" s="270"/>
      <c r="H36" s="247"/>
      <c r="I36" s="247"/>
      <c r="J36" s="247"/>
      <c r="K36" s="247"/>
      <c r="L36" s="247"/>
      <c r="M36" s="247"/>
      <c r="N36" s="247"/>
      <c r="O36" s="247"/>
      <c r="P36" s="247"/>
      <c r="Q36" s="247"/>
    </row>
  </sheetData>
  <mergeCells count="14">
    <mergeCell ref="A3:W3"/>
    <mergeCell ref="B32:V32"/>
    <mergeCell ref="B33:V33"/>
    <mergeCell ref="B34:V34"/>
    <mergeCell ref="B35:V35"/>
    <mergeCell ref="B31:V31"/>
    <mergeCell ref="A29:V29"/>
    <mergeCell ref="D30:V30"/>
    <mergeCell ref="A6:L6"/>
    <mergeCell ref="A13:L13"/>
    <mergeCell ref="A20:L20"/>
    <mergeCell ref="N6:W6"/>
    <mergeCell ref="N13:W13"/>
    <mergeCell ref="N20:W20"/>
  </mergeCells>
  <phoneticPr fontId="23" type="noConversion"/>
  <conditionalFormatting sqref="K9">
    <cfRule type="containsText" dxfId="444" priority="137" operator="containsText" text="ntitulé">
      <formula>NOT(ISERROR(SEARCH("ntitulé",K9)))</formula>
    </cfRule>
    <cfRule type="containsBlanks" dxfId="443" priority="138">
      <formula>LEN(TRIM(K9))=0</formula>
    </cfRule>
  </conditionalFormatting>
  <conditionalFormatting sqref="K9">
    <cfRule type="containsText" dxfId="442" priority="136" operator="containsText" text="libre">
      <formula>NOT(ISERROR(SEARCH("libre",K9)))</formula>
    </cfRule>
  </conditionalFormatting>
  <conditionalFormatting sqref="L9">
    <cfRule type="containsText" dxfId="441" priority="134" operator="containsText" text="ntitulé">
      <formula>NOT(ISERROR(SEARCH("ntitulé",L9)))</formula>
    </cfRule>
    <cfRule type="containsBlanks" dxfId="440" priority="135">
      <formula>LEN(TRIM(L9))=0</formula>
    </cfRule>
  </conditionalFormatting>
  <conditionalFormatting sqref="L9">
    <cfRule type="containsText" dxfId="439" priority="133" operator="containsText" text="libre">
      <formula>NOT(ISERROR(SEARCH("libre",L9)))</formula>
    </cfRule>
  </conditionalFormatting>
  <conditionalFormatting sqref="B8:E8">
    <cfRule type="containsText" dxfId="438" priority="173" operator="containsText" text="ntitulé">
      <formula>NOT(ISERROR(SEARCH("ntitulé",B8)))</formula>
    </cfRule>
    <cfRule type="containsBlanks" dxfId="437" priority="174">
      <formula>LEN(TRIM(B8))=0</formula>
    </cfRule>
  </conditionalFormatting>
  <conditionalFormatting sqref="B8:E8">
    <cfRule type="containsText" dxfId="436" priority="172" operator="containsText" text="libre">
      <formula>NOT(ISERROR(SEARCH("libre",B8)))</formula>
    </cfRule>
  </conditionalFormatting>
  <conditionalFormatting sqref="F8:G8">
    <cfRule type="containsText" dxfId="435" priority="170" operator="containsText" text="ntitulé">
      <formula>NOT(ISERROR(SEARCH("ntitulé",F8)))</formula>
    </cfRule>
    <cfRule type="containsBlanks" dxfId="434" priority="171">
      <formula>LEN(TRIM(F8))=0</formula>
    </cfRule>
  </conditionalFormatting>
  <conditionalFormatting sqref="F8:G8">
    <cfRule type="containsText" dxfId="433" priority="169" operator="containsText" text="libre">
      <formula>NOT(ISERROR(SEARCH("libre",F8)))</formula>
    </cfRule>
  </conditionalFormatting>
  <conditionalFormatting sqref="H8">
    <cfRule type="containsText" dxfId="432" priority="167" operator="containsText" text="ntitulé">
      <formula>NOT(ISERROR(SEARCH("ntitulé",H8)))</formula>
    </cfRule>
    <cfRule type="containsBlanks" dxfId="431" priority="168">
      <formula>LEN(TRIM(H8))=0</formula>
    </cfRule>
  </conditionalFormatting>
  <conditionalFormatting sqref="H8">
    <cfRule type="containsText" dxfId="430" priority="166" operator="containsText" text="libre">
      <formula>NOT(ISERROR(SEARCH("libre",H8)))</formula>
    </cfRule>
  </conditionalFormatting>
  <conditionalFormatting sqref="I8">
    <cfRule type="containsText" dxfId="429" priority="164" operator="containsText" text="ntitulé">
      <formula>NOT(ISERROR(SEARCH("ntitulé",I8)))</formula>
    </cfRule>
    <cfRule type="containsBlanks" dxfId="428" priority="165">
      <formula>LEN(TRIM(I8))=0</formula>
    </cfRule>
  </conditionalFormatting>
  <conditionalFormatting sqref="I8">
    <cfRule type="containsText" dxfId="427" priority="163" operator="containsText" text="libre">
      <formula>NOT(ISERROR(SEARCH("libre",I8)))</formula>
    </cfRule>
  </conditionalFormatting>
  <conditionalFormatting sqref="J8">
    <cfRule type="containsText" dxfId="426" priority="161" operator="containsText" text="ntitulé">
      <formula>NOT(ISERROR(SEARCH("ntitulé",J8)))</formula>
    </cfRule>
    <cfRule type="containsBlanks" dxfId="425" priority="162">
      <formula>LEN(TRIM(J8))=0</formula>
    </cfRule>
  </conditionalFormatting>
  <conditionalFormatting sqref="J8">
    <cfRule type="containsText" dxfId="424" priority="160" operator="containsText" text="libre">
      <formula>NOT(ISERROR(SEARCH("libre",J8)))</formula>
    </cfRule>
  </conditionalFormatting>
  <conditionalFormatting sqref="K8">
    <cfRule type="containsText" dxfId="423" priority="158" operator="containsText" text="ntitulé">
      <formula>NOT(ISERROR(SEARCH("ntitulé",K8)))</formula>
    </cfRule>
    <cfRule type="containsBlanks" dxfId="422" priority="159">
      <formula>LEN(TRIM(K8))=0</formula>
    </cfRule>
  </conditionalFormatting>
  <conditionalFormatting sqref="K8">
    <cfRule type="containsText" dxfId="421" priority="157" operator="containsText" text="libre">
      <formula>NOT(ISERROR(SEARCH("libre",K8)))</formula>
    </cfRule>
  </conditionalFormatting>
  <conditionalFormatting sqref="L8">
    <cfRule type="containsText" dxfId="420" priority="155" operator="containsText" text="ntitulé">
      <formula>NOT(ISERROR(SEARCH("ntitulé",L8)))</formula>
    </cfRule>
    <cfRule type="containsBlanks" dxfId="419" priority="156">
      <formula>LEN(TRIM(L8))=0</formula>
    </cfRule>
  </conditionalFormatting>
  <conditionalFormatting sqref="L8">
    <cfRule type="containsText" dxfId="418" priority="154" operator="containsText" text="libre">
      <formula>NOT(ISERROR(SEARCH("libre",L8)))</formula>
    </cfRule>
  </conditionalFormatting>
  <conditionalFormatting sqref="B9:E9">
    <cfRule type="containsText" dxfId="417" priority="152" operator="containsText" text="ntitulé">
      <formula>NOT(ISERROR(SEARCH("ntitulé",B9)))</formula>
    </cfRule>
    <cfRule type="containsBlanks" dxfId="416" priority="153">
      <formula>LEN(TRIM(B9))=0</formula>
    </cfRule>
  </conditionalFormatting>
  <conditionalFormatting sqref="B9:E9">
    <cfRule type="containsText" dxfId="415" priority="151" operator="containsText" text="libre">
      <formula>NOT(ISERROR(SEARCH("libre",B9)))</formula>
    </cfRule>
  </conditionalFormatting>
  <conditionalFormatting sqref="F9:G9">
    <cfRule type="containsText" dxfId="414" priority="149" operator="containsText" text="ntitulé">
      <formula>NOT(ISERROR(SEARCH("ntitulé",F9)))</formula>
    </cfRule>
    <cfRule type="containsBlanks" dxfId="413" priority="150">
      <formula>LEN(TRIM(F9))=0</formula>
    </cfRule>
  </conditionalFormatting>
  <conditionalFormatting sqref="F9:G9">
    <cfRule type="containsText" dxfId="412" priority="148" operator="containsText" text="libre">
      <formula>NOT(ISERROR(SEARCH("libre",F9)))</formula>
    </cfRule>
  </conditionalFormatting>
  <conditionalFormatting sqref="H9">
    <cfRule type="containsText" dxfId="411" priority="146" operator="containsText" text="ntitulé">
      <formula>NOT(ISERROR(SEARCH("ntitulé",H9)))</formula>
    </cfRule>
    <cfRule type="containsBlanks" dxfId="410" priority="147">
      <formula>LEN(TRIM(H9))=0</formula>
    </cfRule>
  </conditionalFormatting>
  <conditionalFormatting sqref="H9">
    <cfRule type="containsText" dxfId="409" priority="145" operator="containsText" text="libre">
      <formula>NOT(ISERROR(SEARCH("libre",H9)))</formula>
    </cfRule>
  </conditionalFormatting>
  <conditionalFormatting sqref="I9">
    <cfRule type="containsText" dxfId="408" priority="143" operator="containsText" text="ntitulé">
      <formula>NOT(ISERROR(SEARCH("ntitulé",I9)))</formula>
    </cfRule>
    <cfRule type="containsBlanks" dxfId="407" priority="144">
      <formula>LEN(TRIM(I9))=0</formula>
    </cfRule>
  </conditionalFormatting>
  <conditionalFormatting sqref="I9">
    <cfRule type="containsText" dxfId="406" priority="142" operator="containsText" text="libre">
      <formula>NOT(ISERROR(SEARCH("libre",I9)))</formula>
    </cfRule>
  </conditionalFormatting>
  <conditionalFormatting sqref="J9">
    <cfRule type="containsText" dxfId="405" priority="140" operator="containsText" text="ntitulé">
      <formula>NOT(ISERROR(SEARCH("ntitulé",J9)))</formula>
    </cfRule>
    <cfRule type="containsBlanks" dxfId="404" priority="141">
      <formula>LEN(TRIM(J9))=0</formula>
    </cfRule>
  </conditionalFormatting>
  <conditionalFormatting sqref="J9">
    <cfRule type="containsText" dxfId="403" priority="139" operator="containsText" text="libre">
      <formula>NOT(ISERROR(SEARCH("libre",J9)))</formula>
    </cfRule>
  </conditionalFormatting>
  <conditionalFormatting sqref="K11">
    <cfRule type="containsText" dxfId="402" priority="116" operator="containsText" text="ntitulé">
      <formula>NOT(ISERROR(SEARCH("ntitulé",K11)))</formula>
    </cfRule>
    <cfRule type="containsBlanks" dxfId="401" priority="117">
      <formula>LEN(TRIM(K11))=0</formula>
    </cfRule>
  </conditionalFormatting>
  <conditionalFormatting sqref="K11">
    <cfRule type="containsText" dxfId="400" priority="115" operator="containsText" text="libre">
      <formula>NOT(ISERROR(SEARCH("libre",K11)))</formula>
    </cfRule>
  </conditionalFormatting>
  <conditionalFormatting sqref="L11">
    <cfRule type="containsText" dxfId="399" priority="113" operator="containsText" text="ntitulé">
      <formula>NOT(ISERROR(SEARCH("ntitulé",L11)))</formula>
    </cfRule>
    <cfRule type="containsBlanks" dxfId="398" priority="114">
      <formula>LEN(TRIM(L11))=0</formula>
    </cfRule>
  </conditionalFormatting>
  <conditionalFormatting sqref="L11">
    <cfRule type="containsText" dxfId="397" priority="112" operator="containsText" text="libre">
      <formula>NOT(ISERROR(SEARCH("libre",L11)))</formula>
    </cfRule>
  </conditionalFormatting>
  <conditionalFormatting sqref="B11:E11">
    <cfRule type="containsText" dxfId="396" priority="131" operator="containsText" text="ntitulé">
      <formula>NOT(ISERROR(SEARCH("ntitulé",B11)))</formula>
    </cfRule>
    <cfRule type="containsBlanks" dxfId="395" priority="132">
      <formula>LEN(TRIM(B11))=0</formula>
    </cfRule>
  </conditionalFormatting>
  <conditionalFormatting sqref="B11:E11">
    <cfRule type="containsText" dxfId="394" priority="130" operator="containsText" text="libre">
      <formula>NOT(ISERROR(SEARCH("libre",B11)))</formula>
    </cfRule>
  </conditionalFormatting>
  <conditionalFormatting sqref="F11:G11">
    <cfRule type="containsText" dxfId="393" priority="128" operator="containsText" text="ntitulé">
      <formula>NOT(ISERROR(SEARCH("ntitulé",F11)))</formula>
    </cfRule>
    <cfRule type="containsBlanks" dxfId="392" priority="129">
      <formula>LEN(TRIM(F11))=0</formula>
    </cfRule>
  </conditionalFormatting>
  <conditionalFormatting sqref="F11:G11">
    <cfRule type="containsText" dxfId="391" priority="127" operator="containsText" text="libre">
      <formula>NOT(ISERROR(SEARCH("libre",F11)))</formula>
    </cfRule>
  </conditionalFormatting>
  <conditionalFormatting sqref="H11">
    <cfRule type="containsText" dxfId="390" priority="125" operator="containsText" text="ntitulé">
      <formula>NOT(ISERROR(SEARCH("ntitulé",H11)))</formula>
    </cfRule>
    <cfRule type="containsBlanks" dxfId="389" priority="126">
      <formula>LEN(TRIM(H11))=0</formula>
    </cfRule>
  </conditionalFormatting>
  <conditionalFormatting sqref="H11">
    <cfRule type="containsText" dxfId="388" priority="124" operator="containsText" text="libre">
      <formula>NOT(ISERROR(SEARCH("libre",H11)))</formula>
    </cfRule>
  </conditionalFormatting>
  <conditionalFormatting sqref="I11">
    <cfRule type="containsText" dxfId="387" priority="122" operator="containsText" text="ntitulé">
      <formula>NOT(ISERROR(SEARCH("ntitulé",I11)))</formula>
    </cfRule>
    <cfRule type="containsBlanks" dxfId="386" priority="123">
      <formula>LEN(TRIM(I11))=0</formula>
    </cfRule>
  </conditionalFormatting>
  <conditionalFormatting sqref="I11">
    <cfRule type="containsText" dxfId="385" priority="121" operator="containsText" text="libre">
      <formula>NOT(ISERROR(SEARCH("libre",I11)))</formula>
    </cfRule>
  </conditionalFormatting>
  <conditionalFormatting sqref="J11">
    <cfRule type="containsText" dxfId="384" priority="119" operator="containsText" text="ntitulé">
      <formula>NOT(ISERROR(SEARCH("ntitulé",J11)))</formula>
    </cfRule>
    <cfRule type="containsBlanks" dxfId="383" priority="120">
      <formula>LEN(TRIM(J11))=0</formula>
    </cfRule>
  </conditionalFormatting>
  <conditionalFormatting sqref="J11">
    <cfRule type="containsText" dxfId="382" priority="118" operator="containsText" text="libre">
      <formula>NOT(ISERROR(SEARCH("libre",J11)))</formula>
    </cfRule>
  </conditionalFormatting>
  <conditionalFormatting sqref="K16">
    <cfRule type="containsText" dxfId="381" priority="74" operator="containsText" text="ntitulé">
      <formula>NOT(ISERROR(SEARCH("ntitulé",K16)))</formula>
    </cfRule>
    <cfRule type="containsBlanks" dxfId="380" priority="75">
      <formula>LEN(TRIM(K16))=0</formula>
    </cfRule>
  </conditionalFormatting>
  <conditionalFormatting sqref="K16">
    <cfRule type="containsText" dxfId="379" priority="73" operator="containsText" text="libre">
      <formula>NOT(ISERROR(SEARCH("libre",K16)))</formula>
    </cfRule>
  </conditionalFormatting>
  <conditionalFormatting sqref="L16">
    <cfRule type="containsText" dxfId="378" priority="71" operator="containsText" text="ntitulé">
      <formula>NOT(ISERROR(SEARCH("ntitulé",L16)))</formula>
    </cfRule>
    <cfRule type="containsBlanks" dxfId="377" priority="72">
      <formula>LEN(TRIM(L16))=0</formula>
    </cfRule>
  </conditionalFormatting>
  <conditionalFormatting sqref="L16">
    <cfRule type="containsText" dxfId="376" priority="70" operator="containsText" text="libre">
      <formula>NOT(ISERROR(SEARCH("libre",L16)))</formula>
    </cfRule>
  </conditionalFormatting>
  <conditionalFormatting sqref="B15:E15">
    <cfRule type="containsText" dxfId="375" priority="110" operator="containsText" text="ntitulé">
      <formula>NOT(ISERROR(SEARCH("ntitulé",B15)))</formula>
    </cfRule>
    <cfRule type="containsBlanks" dxfId="374" priority="111">
      <formula>LEN(TRIM(B15))=0</formula>
    </cfRule>
  </conditionalFormatting>
  <conditionalFormatting sqref="B15:E15">
    <cfRule type="containsText" dxfId="373" priority="109" operator="containsText" text="libre">
      <formula>NOT(ISERROR(SEARCH("libre",B15)))</formula>
    </cfRule>
  </conditionalFormatting>
  <conditionalFormatting sqref="F15:G15">
    <cfRule type="containsText" dxfId="372" priority="107" operator="containsText" text="ntitulé">
      <formula>NOT(ISERROR(SEARCH("ntitulé",F15)))</formula>
    </cfRule>
    <cfRule type="containsBlanks" dxfId="371" priority="108">
      <formula>LEN(TRIM(F15))=0</formula>
    </cfRule>
  </conditionalFormatting>
  <conditionalFormatting sqref="F15:G15">
    <cfRule type="containsText" dxfId="370" priority="106" operator="containsText" text="libre">
      <formula>NOT(ISERROR(SEARCH("libre",F15)))</formula>
    </cfRule>
  </conditionalFormatting>
  <conditionalFormatting sqref="H15">
    <cfRule type="containsText" dxfId="369" priority="104" operator="containsText" text="ntitulé">
      <formula>NOT(ISERROR(SEARCH("ntitulé",H15)))</formula>
    </cfRule>
    <cfRule type="containsBlanks" dxfId="368" priority="105">
      <formula>LEN(TRIM(H15))=0</formula>
    </cfRule>
  </conditionalFormatting>
  <conditionalFormatting sqref="H15">
    <cfRule type="containsText" dxfId="367" priority="103" operator="containsText" text="libre">
      <formula>NOT(ISERROR(SEARCH("libre",H15)))</formula>
    </cfRule>
  </conditionalFormatting>
  <conditionalFormatting sqref="I15">
    <cfRule type="containsText" dxfId="366" priority="101" operator="containsText" text="ntitulé">
      <formula>NOT(ISERROR(SEARCH("ntitulé",I15)))</formula>
    </cfRule>
    <cfRule type="containsBlanks" dxfId="365" priority="102">
      <formula>LEN(TRIM(I15))=0</formula>
    </cfRule>
  </conditionalFormatting>
  <conditionalFormatting sqref="I15">
    <cfRule type="containsText" dxfId="364" priority="100" operator="containsText" text="libre">
      <formula>NOT(ISERROR(SEARCH("libre",I15)))</formula>
    </cfRule>
  </conditionalFormatting>
  <conditionalFormatting sqref="J15">
    <cfRule type="containsText" dxfId="363" priority="98" operator="containsText" text="ntitulé">
      <formula>NOT(ISERROR(SEARCH("ntitulé",J15)))</formula>
    </cfRule>
    <cfRule type="containsBlanks" dxfId="362" priority="99">
      <formula>LEN(TRIM(J15))=0</formula>
    </cfRule>
  </conditionalFormatting>
  <conditionalFormatting sqref="J15">
    <cfRule type="containsText" dxfId="361" priority="97" operator="containsText" text="libre">
      <formula>NOT(ISERROR(SEARCH("libre",J15)))</formula>
    </cfRule>
  </conditionalFormatting>
  <conditionalFormatting sqref="K15">
    <cfRule type="containsText" dxfId="360" priority="95" operator="containsText" text="ntitulé">
      <formula>NOT(ISERROR(SEARCH("ntitulé",K15)))</formula>
    </cfRule>
    <cfRule type="containsBlanks" dxfId="359" priority="96">
      <formula>LEN(TRIM(K15))=0</formula>
    </cfRule>
  </conditionalFormatting>
  <conditionalFormatting sqref="K15">
    <cfRule type="containsText" dxfId="358" priority="94" operator="containsText" text="libre">
      <formula>NOT(ISERROR(SEARCH("libre",K15)))</formula>
    </cfRule>
  </conditionalFormatting>
  <conditionalFormatting sqref="L15">
    <cfRule type="containsText" dxfId="357" priority="92" operator="containsText" text="ntitulé">
      <formula>NOT(ISERROR(SEARCH("ntitulé",L15)))</formula>
    </cfRule>
    <cfRule type="containsBlanks" dxfId="356" priority="93">
      <formula>LEN(TRIM(L15))=0</formula>
    </cfRule>
  </conditionalFormatting>
  <conditionalFormatting sqref="L15">
    <cfRule type="containsText" dxfId="355" priority="91" operator="containsText" text="libre">
      <formula>NOT(ISERROR(SEARCH("libre",L15)))</formula>
    </cfRule>
  </conditionalFormatting>
  <conditionalFormatting sqref="B16:E16">
    <cfRule type="containsText" dxfId="354" priority="89" operator="containsText" text="ntitulé">
      <formula>NOT(ISERROR(SEARCH("ntitulé",B16)))</formula>
    </cfRule>
    <cfRule type="containsBlanks" dxfId="353" priority="90">
      <formula>LEN(TRIM(B16))=0</formula>
    </cfRule>
  </conditionalFormatting>
  <conditionalFormatting sqref="B16:E16">
    <cfRule type="containsText" dxfId="352" priority="88" operator="containsText" text="libre">
      <formula>NOT(ISERROR(SEARCH("libre",B16)))</formula>
    </cfRule>
  </conditionalFormatting>
  <conditionalFormatting sqref="F16:G16">
    <cfRule type="containsText" dxfId="351" priority="86" operator="containsText" text="ntitulé">
      <formula>NOT(ISERROR(SEARCH("ntitulé",F16)))</formula>
    </cfRule>
    <cfRule type="containsBlanks" dxfId="350" priority="87">
      <formula>LEN(TRIM(F16))=0</formula>
    </cfRule>
  </conditionalFormatting>
  <conditionalFormatting sqref="F16:G16">
    <cfRule type="containsText" dxfId="349" priority="85" operator="containsText" text="libre">
      <formula>NOT(ISERROR(SEARCH("libre",F16)))</formula>
    </cfRule>
  </conditionalFormatting>
  <conditionalFormatting sqref="H16">
    <cfRule type="containsText" dxfId="348" priority="83" operator="containsText" text="ntitulé">
      <formula>NOT(ISERROR(SEARCH("ntitulé",H16)))</formula>
    </cfRule>
    <cfRule type="containsBlanks" dxfId="347" priority="84">
      <formula>LEN(TRIM(H16))=0</formula>
    </cfRule>
  </conditionalFormatting>
  <conditionalFormatting sqref="H16">
    <cfRule type="containsText" dxfId="346" priority="82" operator="containsText" text="libre">
      <formula>NOT(ISERROR(SEARCH("libre",H16)))</formula>
    </cfRule>
  </conditionalFormatting>
  <conditionalFormatting sqref="I16">
    <cfRule type="containsText" dxfId="345" priority="80" operator="containsText" text="ntitulé">
      <formula>NOT(ISERROR(SEARCH("ntitulé",I16)))</formula>
    </cfRule>
    <cfRule type="containsBlanks" dxfId="344" priority="81">
      <formula>LEN(TRIM(I16))=0</formula>
    </cfRule>
  </conditionalFormatting>
  <conditionalFormatting sqref="I16">
    <cfRule type="containsText" dxfId="343" priority="79" operator="containsText" text="libre">
      <formula>NOT(ISERROR(SEARCH("libre",I16)))</formula>
    </cfRule>
  </conditionalFormatting>
  <conditionalFormatting sqref="J16">
    <cfRule type="containsText" dxfId="342" priority="77" operator="containsText" text="ntitulé">
      <formula>NOT(ISERROR(SEARCH("ntitulé",J16)))</formula>
    </cfRule>
    <cfRule type="containsBlanks" dxfId="341" priority="78">
      <formula>LEN(TRIM(J16))=0</formula>
    </cfRule>
  </conditionalFormatting>
  <conditionalFormatting sqref="J16">
    <cfRule type="containsText" dxfId="340" priority="76" operator="containsText" text="libre">
      <formula>NOT(ISERROR(SEARCH("libre",J16)))</formula>
    </cfRule>
  </conditionalFormatting>
  <conditionalFormatting sqref="K18">
    <cfRule type="containsText" dxfId="339" priority="53" operator="containsText" text="ntitulé">
      <formula>NOT(ISERROR(SEARCH("ntitulé",K18)))</formula>
    </cfRule>
    <cfRule type="containsBlanks" dxfId="338" priority="54">
      <formula>LEN(TRIM(K18))=0</formula>
    </cfRule>
  </conditionalFormatting>
  <conditionalFormatting sqref="K18">
    <cfRule type="containsText" dxfId="337" priority="52" operator="containsText" text="libre">
      <formula>NOT(ISERROR(SEARCH("libre",K18)))</formula>
    </cfRule>
  </conditionalFormatting>
  <conditionalFormatting sqref="L18">
    <cfRule type="containsText" dxfId="336" priority="50" operator="containsText" text="ntitulé">
      <formula>NOT(ISERROR(SEARCH("ntitulé",L18)))</formula>
    </cfRule>
    <cfRule type="containsBlanks" dxfId="335" priority="51">
      <formula>LEN(TRIM(L18))=0</formula>
    </cfRule>
  </conditionalFormatting>
  <conditionalFormatting sqref="L18">
    <cfRule type="containsText" dxfId="334" priority="49" operator="containsText" text="libre">
      <formula>NOT(ISERROR(SEARCH("libre",L18)))</formula>
    </cfRule>
  </conditionalFormatting>
  <conditionalFormatting sqref="B18:E18">
    <cfRule type="containsText" dxfId="333" priority="68" operator="containsText" text="ntitulé">
      <formula>NOT(ISERROR(SEARCH("ntitulé",B18)))</formula>
    </cfRule>
    <cfRule type="containsBlanks" dxfId="332" priority="69">
      <formula>LEN(TRIM(B18))=0</formula>
    </cfRule>
  </conditionalFormatting>
  <conditionalFormatting sqref="B18:E18">
    <cfRule type="containsText" dxfId="331" priority="67" operator="containsText" text="libre">
      <formula>NOT(ISERROR(SEARCH("libre",B18)))</formula>
    </cfRule>
  </conditionalFormatting>
  <conditionalFormatting sqref="F18:G18">
    <cfRule type="containsText" dxfId="330" priority="65" operator="containsText" text="ntitulé">
      <formula>NOT(ISERROR(SEARCH("ntitulé",F18)))</formula>
    </cfRule>
    <cfRule type="containsBlanks" dxfId="329" priority="66">
      <formula>LEN(TRIM(F18))=0</formula>
    </cfRule>
  </conditionalFormatting>
  <conditionalFormatting sqref="F18:G18">
    <cfRule type="containsText" dxfId="328" priority="64" operator="containsText" text="libre">
      <formula>NOT(ISERROR(SEARCH("libre",F18)))</formula>
    </cfRule>
  </conditionalFormatting>
  <conditionalFormatting sqref="H18">
    <cfRule type="containsText" dxfId="327" priority="62" operator="containsText" text="ntitulé">
      <formula>NOT(ISERROR(SEARCH("ntitulé",H18)))</formula>
    </cfRule>
    <cfRule type="containsBlanks" dxfId="326" priority="63">
      <formula>LEN(TRIM(H18))=0</formula>
    </cfRule>
  </conditionalFormatting>
  <conditionalFormatting sqref="H18">
    <cfRule type="containsText" dxfId="325" priority="61" operator="containsText" text="libre">
      <formula>NOT(ISERROR(SEARCH("libre",H18)))</formula>
    </cfRule>
  </conditionalFormatting>
  <conditionalFormatting sqref="I18">
    <cfRule type="containsText" dxfId="324" priority="59" operator="containsText" text="ntitulé">
      <formula>NOT(ISERROR(SEARCH("ntitulé",I18)))</formula>
    </cfRule>
    <cfRule type="containsBlanks" dxfId="323" priority="60">
      <formula>LEN(TRIM(I18))=0</formula>
    </cfRule>
  </conditionalFormatting>
  <conditionalFormatting sqref="I18">
    <cfRule type="containsText" dxfId="322" priority="58" operator="containsText" text="libre">
      <formula>NOT(ISERROR(SEARCH("libre",I18)))</formula>
    </cfRule>
  </conditionalFormatting>
  <conditionalFormatting sqref="J18">
    <cfRule type="containsText" dxfId="321" priority="56" operator="containsText" text="ntitulé">
      <formula>NOT(ISERROR(SEARCH("ntitulé",J18)))</formula>
    </cfRule>
    <cfRule type="containsBlanks" dxfId="320" priority="57">
      <formula>LEN(TRIM(J18))=0</formula>
    </cfRule>
  </conditionalFormatting>
  <conditionalFormatting sqref="J18">
    <cfRule type="containsText" dxfId="319" priority="55" operator="containsText" text="libre">
      <formula>NOT(ISERROR(SEARCH("libre",J18)))</formula>
    </cfRule>
  </conditionalFormatting>
  <conditionalFormatting sqref="B22:E23">
    <cfRule type="containsText" dxfId="318" priority="47" operator="containsText" text="ntitulé">
      <formula>NOT(ISERROR(SEARCH("ntitulé",B22)))</formula>
    </cfRule>
    <cfRule type="containsBlanks" dxfId="317" priority="48">
      <formula>LEN(TRIM(B22))=0</formula>
    </cfRule>
  </conditionalFormatting>
  <conditionalFormatting sqref="B22:E23">
    <cfRule type="containsText" dxfId="316" priority="46" operator="containsText" text="libre">
      <formula>NOT(ISERROR(SEARCH("libre",B22)))</formula>
    </cfRule>
  </conditionalFormatting>
  <conditionalFormatting sqref="F22:G23">
    <cfRule type="containsText" dxfId="315" priority="44" operator="containsText" text="ntitulé">
      <formula>NOT(ISERROR(SEARCH("ntitulé",F22)))</formula>
    </cfRule>
    <cfRule type="containsBlanks" dxfId="314" priority="45">
      <formula>LEN(TRIM(F22))=0</formula>
    </cfRule>
  </conditionalFormatting>
  <conditionalFormatting sqref="F22:G23">
    <cfRule type="containsText" dxfId="313" priority="43" operator="containsText" text="libre">
      <formula>NOT(ISERROR(SEARCH("libre",F22)))</formula>
    </cfRule>
  </conditionalFormatting>
  <conditionalFormatting sqref="H22:H23">
    <cfRule type="containsText" dxfId="312" priority="41" operator="containsText" text="ntitulé">
      <formula>NOT(ISERROR(SEARCH("ntitulé",H22)))</formula>
    </cfRule>
    <cfRule type="containsBlanks" dxfId="311" priority="42">
      <formula>LEN(TRIM(H22))=0</formula>
    </cfRule>
  </conditionalFormatting>
  <conditionalFormatting sqref="H22:H23">
    <cfRule type="containsText" dxfId="310" priority="40" operator="containsText" text="libre">
      <formula>NOT(ISERROR(SEARCH("libre",H22)))</formula>
    </cfRule>
  </conditionalFormatting>
  <conditionalFormatting sqref="I22:I23">
    <cfRule type="containsText" dxfId="309" priority="38" operator="containsText" text="ntitulé">
      <formula>NOT(ISERROR(SEARCH("ntitulé",I22)))</formula>
    </cfRule>
    <cfRule type="containsBlanks" dxfId="308" priority="39">
      <formula>LEN(TRIM(I22))=0</formula>
    </cfRule>
  </conditionalFormatting>
  <conditionalFormatting sqref="I22:I23">
    <cfRule type="containsText" dxfId="307" priority="37" operator="containsText" text="libre">
      <formula>NOT(ISERROR(SEARCH("libre",I22)))</formula>
    </cfRule>
  </conditionalFormatting>
  <conditionalFormatting sqref="J22:J23">
    <cfRule type="containsText" dxfId="306" priority="35" operator="containsText" text="ntitulé">
      <formula>NOT(ISERROR(SEARCH("ntitulé",J22)))</formula>
    </cfRule>
    <cfRule type="containsBlanks" dxfId="305" priority="36">
      <formula>LEN(TRIM(J22))=0</formula>
    </cfRule>
  </conditionalFormatting>
  <conditionalFormatting sqref="J22:J23">
    <cfRule type="containsText" dxfId="304" priority="34" operator="containsText" text="libre">
      <formula>NOT(ISERROR(SEARCH("libre",J22)))</formula>
    </cfRule>
  </conditionalFormatting>
  <conditionalFormatting sqref="K22:K23">
    <cfRule type="containsText" dxfId="303" priority="32" operator="containsText" text="ntitulé">
      <formula>NOT(ISERROR(SEARCH("ntitulé",K22)))</formula>
    </cfRule>
    <cfRule type="containsBlanks" dxfId="302" priority="33">
      <formula>LEN(TRIM(K22))=0</formula>
    </cfRule>
  </conditionalFormatting>
  <conditionalFormatting sqref="K22:K23">
    <cfRule type="containsText" dxfId="301" priority="31" operator="containsText" text="libre">
      <formula>NOT(ISERROR(SEARCH("libre",K22)))</formula>
    </cfRule>
  </conditionalFormatting>
  <conditionalFormatting sqref="L22:L23">
    <cfRule type="containsText" dxfId="300" priority="29" operator="containsText" text="ntitulé">
      <formula>NOT(ISERROR(SEARCH("ntitulé",L22)))</formula>
    </cfRule>
    <cfRule type="containsBlanks" dxfId="299" priority="30">
      <formula>LEN(TRIM(L22))=0</formula>
    </cfRule>
  </conditionalFormatting>
  <conditionalFormatting sqref="L22:L23">
    <cfRule type="containsText" dxfId="298" priority="28" operator="containsText" text="libre">
      <formula>NOT(ISERROR(SEARCH("libre",L22)))</formula>
    </cfRule>
  </conditionalFormatting>
  <conditionalFormatting sqref="B31:B32">
    <cfRule type="containsBlanks" dxfId="297" priority="2">
      <formula>LEN(TRIM(B31))=0</formula>
    </cfRule>
  </conditionalFormatting>
  <conditionalFormatting sqref="B33:B35">
    <cfRule type="containsBlanks" dxfId="296" priority="1">
      <formula>LEN(TRIM(B33))=0</formula>
    </cfRule>
  </conditionalFormatting>
  <hyperlinks>
    <hyperlink ref="A1" location="TAB00!A1" display="Retour page de garde" xr:uid="{00000000-0004-0000-1D00-000000000000}"/>
    <hyperlink ref="A2" location="'TAB4'!A1" display="Retour TAB5" xr:uid="{2DE56D85-1984-4A70-B62C-5890FA3DF9C0}"/>
  </hyperlinks>
  <pageMargins left="0.7" right="0.7" top="0.75" bottom="0.75" header="0.3" footer="0.3"/>
  <pageSetup paperSize="9" scale="70" orientation="landscape" verticalDpi="300" r:id="rId1"/>
  <rowBreaks count="1" manualBreakCount="1">
    <brk id="28" max="16" man="1"/>
  </rowBreaks>
  <extLst>
    <ext xmlns:x14="http://schemas.microsoft.com/office/spreadsheetml/2009/9/main" uri="{78C0D931-6437-407d-A8EE-F0AAD7539E65}">
      <x14:conditionalFormattings>
        <x14:conditionalFormatting xmlns:xm="http://schemas.microsoft.com/office/excel/2006/main">
          <x14:cfRule type="expression" priority="176" id="{C48695F8-1A1F-4817-BF40-56EC5024C1B3}">
            <xm:f>'\\cwp-p-cont01\CtxFolderRedirection\Users\nikolai.triffet\AppData\Local\Microsoft\Windows\Temporary Internet Files\Content.Outlook\KBM14V84\[17c08 - MDR ex-post.xlsx]TAB00'!#REF!&lt;2021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H1:K2</xm:sqref>
        </x14:conditionalFormatting>
        <x14:conditionalFormatting xmlns:xm="http://schemas.microsoft.com/office/excel/2006/main">
          <x14:cfRule type="expression" priority="175" id="{E221915D-1FF2-4B9B-975D-5B58B3194D0B}">
            <xm:f>'\\cwp-p-cont01\CtxFolderRedirection\Users\nikolai.triffet\AppData\Local\Microsoft\Windows\Temporary Internet Files\Content.Outlook\KBM14V84\[17c08 - MDR ex-post.xlsx]TAB00'!#REF!&lt;2022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K1:K2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W23"/>
  <sheetViews>
    <sheetView zoomScale="90" zoomScaleNormal="90" workbookViewId="0">
      <selection activeCell="B7" sqref="B7:L7"/>
    </sheetView>
  </sheetViews>
  <sheetFormatPr baseColWidth="10" defaultColWidth="9.1640625" defaultRowHeight="15" x14ac:dyDescent="0.3"/>
  <cols>
    <col min="1" max="1" width="45.5" style="311" customWidth="1"/>
    <col min="2" max="4" width="18.83203125" style="312" customWidth="1"/>
    <col min="5" max="7" width="18.83203125" style="311" customWidth="1"/>
    <col min="8" max="12" width="18.83203125" style="312" customWidth="1"/>
    <col min="13" max="13" width="1.83203125" style="312" customWidth="1"/>
    <col min="14" max="16" width="9.6640625" style="312" customWidth="1"/>
    <col min="17" max="24" width="8.5" style="312" customWidth="1"/>
    <col min="25" max="16384" width="9.1640625" style="312"/>
  </cols>
  <sheetData>
    <row r="1" spans="1:23" x14ac:dyDescent="0.3">
      <c r="A1" s="14" t="s">
        <v>61</v>
      </c>
      <c r="B1" s="309"/>
      <c r="C1" s="309"/>
      <c r="D1" s="309"/>
      <c r="E1" s="310"/>
      <c r="H1" s="309"/>
      <c r="J1" s="309"/>
      <c r="L1" s="309"/>
      <c r="Q1" s="309"/>
      <c r="S1" s="309"/>
      <c r="U1" s="309"/>
    </row>
    <row r="2" spans="1:23" x14ac:dyDescent="0.3">
      <c r="A2" s="13" t="s">
        <v>405</v>
      </c>
      <c r="B2" s="309"/>
      <c r="C2" s="309"/>
      <c r="D2" s="309"/>
      <c r="E2" s="310"/>
      <c r="H2" s="309"/>
      <c r="J2" s="309"/>
      <c r="L2" s="309"/>
      <c r="Q2" s="309"/>
      <c r="S2" s="309"/>
      <c r="U2" s="309"/>
    </row>
    <row r="4" spans="1:23" s="326" customFormat="1" ht="49.9" customHeight="1" x14ac:dyDescent="0.35">
      <c r="A4" s="496" t="str">
        <f>TAB00!B65&amp;" : "&amp;TAB00!C65</f>
        <v xml:space="preserve">TAB3.13 : Charges d’achat des certificats verts </v>
      </c>
      <c r="B4" s="496"/>
      <c r="C4" s="496"/>
      <c r="D4" s="496"/>
      <c r="E4" s="496"/>
      <c r="F4" s="496"/>
      <c r="G4" s="496"/>
      <c r="H4" s="496"/>
      <c r="I4" s="496"/>
      <c r="J4" s="496"/>
      <c r="K4" s="496"/>
      <c r="L4" s="496"/>
      <c r="M4" s="496"/>
      <c r="N4" s="496"/>
      <c r="O4" s="496"/>
      <c r="P4" s="496"/>
      <c r="Q4" s="496"/>
      <c r="R4" s="496"/>
      <c r="S4" s="496"/>
      <c r="T4" s="496"/>
      <c r="U4" s="496"/>
      <c r="V4" s="496"/>
    </row>
    <row r="5" spans="1:23" x14ac:dyDescent="0.3">
      <c r="H5" s="371"/>
    </row>
    <row r="6" spans="1:23" s="288" customFormat="1" x14ac:dyDescent="0.3">
      <c r="A6" s="287"/>
      <c r="B6" s="287"/>
      <c r="C6" s="287"/>
      <c r="D6" s="287"/>
      <c r="E6" s="287"/>
      <c r="F6" s="287"/>
      <c r="G6" s="287"/>
      <c r="H6" s="372"/>
      <c r="I6" s="247"/>
      <c r="J6" s="247"/>
      <c r="K6" s="247"/>
      <c r="L6" s="247"/>
      <c r="N6" s="476" t="s">
        <v>332</v>
      </c>
      <c r="O6" s="477"/>
      <c r="P6" s="477"/>
      <c r="Q6" s="477"/>
      <c r="R6" s="477"/>
      <c r="S6" s="477"/>
      <c r="T6" s="477"/>
      <c r="U6" s="477"/>
      <c r="V6" s="477"/>
      <c r="W6" s="495"/>
    </row>
    <row r="7" spans="1:23" s="288" customFormat="1" ht="30" x14ac:dyDescent="0.3">
      <c r="A7" s="289" t="s">
        <v>2</v>
      </c>
      <c r="B7" s="327" t="s">
        <v>376</v>
      </c>
      <c r="C7" s="327" t="s">
        <v>364</v>
      </c>
      <c r="D7" s="327" t="s">
        <v>375</v>
      </c>
      <c r="E7" s="327" t="s">
        <v>523</v>
      </c>
      <c r="F7" s="327" t="s">
        <v>374</v>
      </c>
      <c r="G7" s="327" t="s">
        <v>524</v>
      </c>
      <c r="H7" s="327" t="s">
        <v>340</v>
      </c>
      <c r="I7" s="327" t="s">
        <v>341</v>
      </c>
      <c r="J7" s="327" t="s">
        <v>342</v>
      </c>
      <c r="K7" s="327" t="s">
        <v>343</v>
      </c>
      <c r="L7" s="327" t="s">
        <v>441</v>
      </c>
      <c r="M7" s="354"/>
      <c r="N7" s="257" t="s">
        <v>333</v>
      </c>
      <c r="O7" s="257" t="s">
        <v>334</v>
      </c>
      <c r="P7" s="257" t="s">
        <v>371</v>
      </c>
      <c r="Q7" s="257" t="s">
        <v>335</v>
      </c>
      <c r="R7" s="257" t="s">
        <v>372</v>
      </c>
      <c r="S7" s="257" t="s">
        <v>344</v>
      </c>
      <c r="T7" s="257" t="s">
        <v>345</v>
      </c>
      <c r="U7" s="257" t="s">
        <v>363</v>
      </c>
      <c r="V7" s="257" t="s">
        <v>347</v>
      </c>
      <c r="W7" s="257" t="s">
        <v>521</v>
      </c>
    </row>
    <row r="8" spans="1:23" ht="27" customHeight="1" x14ac:dyDescent="0.3">
      <c r="A8" s="373" t="s">
        <v>312</v>
      </c>
      <c r="B8" s="294"/>
      <c r="C8" s="294"/>
      <c r="D8" s="294"/>
      <c r="E8" s="294"/>
      <c r="F8" s="294"/>
      <c r="G8" s="294"/>
      <c r="H8" s="294"/>
      <c r="I8" s="294"/>
      <c r="J8" s="294"/>
      <c r="K8" s="294"/>
      <c r="L8" s="294"/>
      <c r="N8" s="374">
        <f t="shared" ref="N8:N12" si="0">IFERROR(IF(AND(ROUND(SUM(B8),0)=0,ROUND(SUM(C8:C8),0)&gt;ROUND(SUM(B8),0)),"INF",(ROUND(SUM(C8:C8),0)-ROUND(SUM(B8),0))/ROUND(SUM(B8),0)),0)</f>
        <v>0</v>
      </c>
      <c r="O8" s="374">
        <f t="shared" ref="O8:O13" si="1">IFERROR(IF(AND(ROUND(SUM(C8),0)=0,ROUND(SUM(D8:D8),0)&gt;ROUND(SUM(C8),0)),"INF",(ROUND(SUM(D8:D8),0)-ROUND(SUM(C8),0))/ROUND(SUM(C8),0)),0)</f>
        <v>0</v>
      </c>
      <c r="P8" s="374">
        <f t="shared" ref="P8:P13" si="2">IFERROR(IF(AND(ROUND(SUM(D8),0)=0,ROUND(SUM(E8:E8),0)&gt;ROUND(SUM(D8),0)),"INF",(ROUND(SUM(E8:E8),0)-ROUND(SUM(D8),0))/ROUND(SUM(D8),0)),0)</f>
        <v>0</v>
      </c>
      <c r="Q8" s="374">
        <f>IFERROR(IF(AND(ROUND(SUM(E8),0)=0,ROUND(SUM(F8:F8),0)&gt;ROUND(SUM(E8),0)),"INF",(ROUND(SUM(F8:F8),0)-ROUND(SUM(E8),0))/ROUND(SUM(E8),0)),0)</f>
        <v>0</v>
      </c>
      <c r="R8" s="374">
        <f t="shared" ref="R8:R13" si="3">IFERROR(IF(AND(ROUND(SUM(F8),0)=0,ROUND(SUM(H8:H8),0)&gt;ROUND(SUM(F8),0)),"INF",(ROUND(SUM(H8:H8),0)-ROUND(SUM(F8),0))/ROUND(SUM(F8),0)),0)</f>
        <v>0</v>
      </c>
      <c r="S8" s="374">
        <f t="shared" ref="S8:W13" si="4">IFERROR(IF(AND(ROUND(SUM(H8),0)=0,ROUND(SUM(I8:I8),0)&gt;ROUND(SUM(H8),0)),"INF",(ROUND(SUM(I8:I8),0)-ROUND(SUM(H8),0))/ROUND(SUM(H8),0)),0)</f>
        <v>0</v>
      </c>
      <c r="T8" s="374">
        <f t="shared" si="4"/>
        <v>0</v>
      </c>
      <c r="U8" s="374">
        <f t="shared" si="4"/>
        <v>0</v>
      </c>
      <c r="V8" s="375">
        <f t="shared" si="4"/>
        <v>0</v>
      </c>
      <c r="W8" s="375">
        <f t="shared" si="4"/>
        <v>0</v>
      </c>
    </row>
    <row r="9" spans="1:23" s="376" customFormat="1" ht="31.9" customHeight="1" x14ac:dyDescent="0.3">
      <c r="A9" s="373" t="s">
        <v>313</v>
      </c>
      <c r="B9" s="294"/>
      <c r="C9" s="294"/>
      <c r="D9" s="294"/>
      <c r="E9" s="294"/>
      <c r="F9" s="294"/>
      <c r="G9" s="294"/>
      <c r="H9" s="294"/>
      <c r="I9" s="294"/>
      <c r="J9" s="294"/>
      <c r="K9" s="294"/>
      <c r="L9" s="294"/>
      <c r="N9" s="374">
        <f t="shared" si="0"/>
        <v>0</v>
      </c>
      <c r="O9" s="374">
        <f t="shared" si="1"/>
        <v>0</v>
      </c>
      <c r="P9" s="374">
        <f t="shared" si="2"/>
        <v>0</v>
      </c>
      <c r="Q9" s="374">
        <f>IFERROR(IF(AND(ROUND(SUM(E9),0)=0,ROUND(SUM(F9:F9),0)&gt;ROUND(SUM(E9),0)),"INF",(ROUND(SUM(F9:F9),0)-ROUND(SUM(E9),0))/ROUND(SUM(E9),0)),0)</f>
        <v>0</v>
      </c>
      <c r="R9" s="374">
        <f t="shared" si="3"/>
        <v>0</v>
      </c>
      <c r="S9" s="374">
        <f t="shared" si="4"/>
        <v>0</v>
      </c>
      <c r="T9" s="374">
        <f t="shared" si="4"/>
        <v>0</v>
      </c>
      <c r="U9" s="374">
        <f t="shared" si="4"/>
        <v>0</v>
      </c>
      <c r="V9" s="375">
        <f t="shared" si="4"/>
        <v>0</v>
      </c>
      <c r="W9" s="375">
        <f t="shared" si="4"/>
        <v>0</v>
      </c>
    </row>
    <row r="10" spans="1:23" s="376" customFormat="1" ht="31.9" customHeight="1" x14ac:dyDescent="0.3">
      <c r="A10" s="373" t="s">
        <v>143</v>
      </c>
      <c r="B10" s="377"/>
      <c r="C10" s="377"/>
      <c r="D10" s="377"/>
      <c r="E10" s="377"/>
      <c r="F10" s="377"/>
      <c r="G10" s="377"/>
      <c r="H10" s="377"/>
      <c r="I10" s="377"/>
      <c r="J10" s="377"/>
      <c r="K10" s="377"/>
      <c r="L10" s="377"/>
      <c r="N10" s="374">
        <f>IFERROR(IF(AND(ROUND(SUM(B10),0)=0,ROUND(SUM(C10:C10),0)&gt;ROUND(SUM(B10),0)),"INF",(ROUND(SUM(C10:C10),0)-ROUND(SUM(B10),0))/ROUND(SUM(B10),0)),0)</f>
        <v>0</v>
      </c>
      <c r="O10" s="374">
        <f t="shared" si="1"/>
        <v>0</v>
      </c>
      <c r="P10" s="374">
        <f t="shared" si="2"/>
        <v>0</v>
      </c>
      <c r="Q10" s="374">
        <f>IFERROR(IF(AND(ROUND(SUM(E10),0)=0,ROUND(SUM(F10:F10),0)&gt;ROUND(SUM(E10),0)),"INF",(ROUND(SUM(F10:F10),0)-ROUND(SUM(E10),0))/ROUND(SUM(E10),0)),0)</f>
        <v>0</v>
      </c>
      <c r="R10" s="374">
        <f t="shared" si="3"/>
        <v>0</v>
      </c>
      <c r="S10" s="374">
        <f t="shared" si="4"/>
        <v>0</v>
      </c>
      <c r="T10" s="374">
        <f t="shared" si="4"/>
        <v>0</v>
      </c>
      <c r="U10" s="374">
        <f t="shared" si="4"/>
        <v>0</v>
      </c>
      <c r="V10" s="375">
        <f t="shared" si="4"/>
        <v>0</v>
      </c>
      <c r="W10" s="375">
        <f t="shared" si="4"/>
        <v>0</v>
      </c>
    </row>
    <row r="11" spans="1:23" s="376" customFormat="1" ht="31.9" customHeight="1" x14ac:dyDescent="0.3">
      <c r="A11" s="378" t="s">
        <v>144</v>
      </c>
      <c r="B11" s="379">
        <f t="shared" ref="B11:C11" si="5">B9*B10</f>
        <v>0</v>
      </c>
      <c r="C11" s="379">
        <f t="shared" si="5"/>
        <v>0</v>
      </c>
      <c r="D11" s="379">
        <f t="shared" ref="D11:L11" si="6">D9*D10</f>
        <v>0</v>
      </c>
      <c r="E11" s="379">
        <f t="shared" si="6"/>
        <v>0</v>
      </c>
      <c r="F11" s="379">
        <f t="shared" si="6"/>
        <v>0</v>
      </c>
      <c r="G11" s="379">
        <f t="shared" si="6"/>
        <v>0</v>
      </c>
      <c r="H11" s="379">
        <f t="shared" si="6"/>
        <v>0</v>
      </c>
      <c r="I11" s="379">
        <f t="shared" si="6"/>
        <v>0</v>
      </c>
      <c r="J11" s="379">
        <f t="shared" si="6"/>
        <v>0</v>
      </c>
      <c r="K11" s="379">
        <f t="shared" si="6"/>
        <v>0</v>
      </c>
      <c r="L11" s="379">
        <f t="shared" si="6"/>
        <v>0</v>
      </c>
      <c r="N11" s="374">
        <f t="shared" si="0"/>
        <v>0</v>
      </c>
      <c r="O11" s="374">
        <f t="shared" si="1"/>
        <v>0</v>
      </c>
      <c r="P11" s="374">
        <f t="shared" si="2"/>
        <v>0</v>
      </c>
      <c r="Q11" s="374">
        <f>IFERROR(IF(AND(ROUND(SUM(E11),0)=0,ROUND(SUM(F11:F11),0)&gt;ROUND(SUM(E11),0)),"INF",(ROUND(SUM(F11:F11),0)-ROUND(SUM(E11),0))/ROUND(SUM(E11),0)),0)</f>
        <v>0</v>
      </c>
      <c r="R11" s="374">
        <f t="shared" si="3"/>
        <v>0</v>
      </c>
      <c r="S11" s="374">
        <f t="shared" si="4"/>
        <v>0</v>
      </c>
      <c r="T11" s="374">
        <f t="shared" si="4"/>
        <v>0</v>
      </c>
      <c r="U11" s="374">
        <f t="shared" si="4"/>
        <v>0</v>
      </c>
      <c r="V11" s="375">
        <f t="shared" si="4"/>
        <v>0</v>
      </c>
      <c r="W11" s="375">
        <f t="shared" si="4"/>
        <v>0</v>
      </c>
    </row>
    <row r="12" spans="1:23" s="376" customFormat="1" ht="31.9" customHeight="1" x14ac:dyDescent="0.3">
      <c r="A12" s="373" t="s">
        <v>118</v>
      </c>
      <c r="B12" s="380"/>
      <c r="C12" s="380"/>
      <c r="D12" s="380"/>
      <c r="E12" s="380"/>
      <c r="F12" s="381"/>
      <c r="G12" s="381"/>
      <c r="H12" s="380"/>
      <c r="I12" s="380"/>
      <c r="J12" s="380"/>
      <c r="K12" s="380"/>
      <c r="L12" s="380"/>
      <c r="N12" s="374">
        <f t="shared" si="0"/>
        <v>0</v>
      </c>
      <c r="O12" s="374">
        <f t="shared" si="1"/>
        <v>0</v>
      </c>
      <c r="P12" s="374">
        <f t="shared" si="2"/>
        <v>0</v>
      </c>
      <c r="Q12" s="374">
        <f>IFERROR(IF(AND(ROUND(SUM(E12),0)=0,ROUND(SUM(F12:F12),0)&gt;ROUND(SUM(E12),0)),"INF",(ROUND(SUM(F12:F12),0)-ROUND(SUM(E12),0))/ROUND(SUM(E12),0)),0)</f>
        <v>0</v>
      </c>
      <c r="R12" s="374">
        <f t="shared" si="3"/>
        <v>0</v>
      </c>
      <c r="S12" s="374">
        <f t="shared" si="4"/>
        <v>0</v>
      </c>
      <c r="T12" s="374">
        <f t="shared" si="4"/>
        <v>0</v>
      </c>
      <c r="U12" s="374">
        <f t="shared" si="4"/>
        <v>0</v>
      </c>
      <c r="V12" s="375">
        <f t="shared" si="4"/>
        <v>0</v>
      </c>
      <c r="W12" s="375">
        <f t="shared" si="4"/>
        <v>0</v>
      </c>
    </row>
    <row r="13" spans="1:23" s="376" customFormat="1" ht="31.9" customHeight="1" x14ac:dyDescent="0.3">
      <c r="A13" s="382" t="s">
        <v>323</v>
      </c>
      <c r="B13" s="383">
        <f t="shared" ref="B13:C13" si="7">B11*B12</f>
        <v>0</v>
      </c>
      <c r="C13" s="383">
        <f t="shared" si="7"/>
        <v>0</v>
      </c>
      <c r="D13" s="383">
        <f t="shared" ref="D13:L13" si="8">D11*D12</f>
        <v>0</v>
      </c>
      <c r="E13" s="383">
        <f t="shared" si="8"/>
        <v>0</v>
      </c>
      <c r="F13" s="383">
        <f t="shared" si="8"/>
        <v>0</v>
      </c>
      <c r="G13" s="383">
        <f t="shared" si="8"/>
        <v>0</v>
      </c>
      <c r="H13" s="383">
        <f t="shared" si="8"/>
        <v>0</v>
      </c>
      <c r="I13" s="383">
        <f t="shared" si="8"/>
        <v>0</v>
      </c>
      <c r="J13" s="383">
        <f t="shared" si="8"/>
        <v>0</v>
      </c>
      <c r="K13" s="383">
        <f t="shared" si="8"/>
        <v>0</v>
      </c>
      <c r="L13" s="383">
        <f t="shared" si="8"/>
        <v>0</v>
      </c>
      <c r="N13" s="384">
        <f>IFERROR(IF(AND(ROUND(SUM(B13),0)=0,ROUND(SUM(C13:C13),0)&gt;ROUND(SUM(B13),0)),"INF",(ROUND(SUM(C13:C13),0)-ROUND(SUM(B13),0))/ROUND(SUM(B13),0)),0)</f>
        <v>0</v>
      </c>
      <c r="O13" s="384">
        <f t="shared" si="1"/>
        <v>0</v>
      </c>
      <c r="P13" s="384">
        <f t="shared" si="2"/>
        <v>0</v>
      </c>
      <c r="Q13" s="384">
        <f t="shared" ref="Q13" si="9">IFERROR(IF(AND(ROUND(SUM(E13),0)=0,ROUND(SUM(F13:F13),0)&gt;ROUND(SUM(E13),0)),"INF",(ROUND(SUM(F13:F13),0)-ROUND(SUM(E13),0))/ROUND(SUM(E13),0)),0)</f>
        <v>0</v>
      </c>
      <c r="R13" s="384">
        <f t="shared" si="3"/>
        <v>0</v>
      </c>
      <c r="S13" s="384">
        <f t="shared" si="4"/>
        <v>0</v>
      </c>
      <c r="T13" s="384">
        <f t="shared" si="4"/>
        <v>0</v>
      </c>
      <c r="U13" s="384">
        <f t="shared" si="4"/>
        <v>0</v>
      </c>
      <c r="V13" s="384">
        <f t="shared" si="4"/>
        <v>0</v>
      </c>
      <c r="W13" s="384">
        <f t="shared" si="4"/>
        <v>0</v>
      </c>
    </row>
    <row r="14" spans="1:23" x14ac:dyDescent="0.3">
      <c r="A14" s="385"/>
      <c r="E14" s="312"/>
      <c r="F14" s="312"/>
      <c r="G14" s="312"/>
    </row>
    <row r="16" spans="1:23" s="247" customFormat="1" ht="15.75" thickBot="1" x14ac:dyDescent="0.35">
      <c r="A16" s="500" t="s">
        <v>255</v>
      </c>
      <c r="B16" s="500"/>
      <c r="C16" s="500"/>
      <c r="D16" s="500"/>
      <c r="E16" s="500"/>
      <c r="F16" s="500"/>
      <c r="G16" s="500"/>
      <c r="H16" s="500"/>
      <c r="I16" s="500"/>
      <c r="J16" s="500"/>
      <c r="K16" s="500"/>
      <c r="L16" s="500"/>
      <c r="M16" s="500"/>
      <c r="N16" s="500"/>
      <c r="O16" s="500"/>
      <c r="P16" s="500"/>
      <c r="Q16" s="500"/>
      <c r="R16" s="500"/>
      <c r="S16" s="500"/>
      <c r="T16" s="500"/>
      <c r="U16" s="500"/>
      <c r="V16" s="500"/>
    </row>
    <row r="17" spans="1:22" s="247" customFormat="1" ht="15.75" customHeight="1" thickBot="1" x14ac:dyDescent="0.4">
      <c r="A17" s="305" t="s">
        <v>249</v>
      </c>
      <c r="B17" s="306"/>
      <c r="C17" s="306"/>
      <c r="D17" s="493" t="s">
        <v>195</v>
      </c>
      <c r="E17" s="494"/>
      <c r="F17" s="494"/>
      <c r="G17" s="494"/>
      <c r="H17" s="494"/>
      <c r="I17" s="494"/>
      <c r="J17" s="494"/>
      <c r="K17" s="494"/>
      <c r="L17" s="494"/>
      <c r="M17" s="494"/>
      <c r="N17" s="494"/>
      <c r="O17" s="494"/>
      <c r="P17" s="494"/>
      <c r="Q17" s="494"/>
      <c r="R17" s="494"/>
      <c r="S17" s="494"/>
      <c r="T17" s="494"/>
      <c r="U17" s="494"/>
      <c r="V17" s="494"/>
    </row>
    <row r="18" spans="1:22" s="247" customFormat="1" ht="40.5" customHeight="1" thickBot="1" x14ac:dyDescent="0.35">
      <c r="A18" s="297">
        <v>2025</v>
      </c>
      <c r="B18" s="479"/>
      <c r="C18" s="480"/>
      <c r="D18" s="480"/>
      <c r="E18" s="480"/>
      <c r="F18" s="480"/>
      <c r="G18" s="480"/>
      <c r="H18" s="480"/>
      <c r="I18" s="480"/>
      <c r="J18" s="480"/>
      <c r="K18" s="480"/>
      <c r="L18" s="480"/>
      <c r="M18" s="480"/>
      <c r="N18" s="480"/>
      <c r="O18" s="480"/>
      <c r="P18" s="480"/>
      <c r="Q18" s="480"/>
      <c r="R18" s="480"/>
      <c r="S18" s="480"/>
      <c r="T18" s="480"/>
      <c r="U18" s="480"/>
      <c r="V18" s="481"/>
    </row>
    <row r="19" spans="1:22" s="247" customFormat="1" ht="46.5" customHeight="1" thickBot="1" x14ac:dyDescent="0.35">
      <c r="A19" s="298">
        <v>2026</v>
      </c>
      <c r="B19" s="482"/>
      <c r="C19" s="483"/>
      <c r="D19" s="483"/>
      <c r="E19" s="483"/>
      <c r="F19" s="483"/>
      <c r="G19" s="483"/>
      <c r="H19" s="483"/>
      <c r="I19" s="483"/>
      <c r="J19" s="483"/>
      <c r="K19" s="483"/>
      <c r="L19" s="483"/>
      <c r="M19" s="483"/>
      <c r="N19" s="483"/>
      <c r="O19" s="483"/>
      <c r="P19" s="483"/>
      <c r="Q19" s="483"/>
      <c r="R19" s="483"/>
      <c r="S19" s="483"/>
      <c r="T19" s="483"/>
      <c r="U19" s="483"/>
      <c r="V19" s="484"/>
    </row>
    <row r="20" spans="1:22" s="247" customFormat="1" ht="44.25" customHeight="1" thickBot="1" x14ac:dyDescent="0.35">
      <c r="A20" s="298">
        <v>2027</v>
      </c>
      <c r="B20" s="485"/>
      <c r="C20" s="486"/>
      <c r="D20" s="486"/>
      <c r="E20" s="486"/>
      <c r="F20" s="486"/>
      <c r="G20" s="486"/>
      <c r="H20" s="486"/>
      <c r="I20" s="486"/>
      <c r="J20" s="486"/>
      <c r="K20" s="486"/>
      <c r="L20" s="486"/>
      <c r="M20" s="486"/>
      <c r="N20" s="486"/>
      <c r="O20" s="486"/>
      <c r="P20" s="486"/>
      <c r="Q20" s="486"/>
      <c r="R20" s="486"/>
      <c r="S20" s="486"/>
      <c r="T20" s="486"/>
      <c r="U20" s="486"/>
      <c r="V20" s="487"/>
    </row>
    <row r="21" spans="1:22" s="247" customFormat="1" ht="48" customHeight="1" thickBot="1" x14ac:dyDescent="0.35">
      <c r="A21" s="298">
        <v>2028</v>
      </c>
      <c r="B21" s="485"/>
      <c r="C21" s="486"/>
      <c r="D21" s="486"/>
      <c r="E21" s="486"/>
      <c r="F21" s="486"/>
      <c r="G21" s="486"/>
      <c r="H21" s="486"/>
      <c r="I21" s="486"/>
      <c r="J21" s="486"/>
      <c r="K21" s="486"/>
      <c r="L21" s="486"/>
      <c r="M21" s="486"/>
      <c r="N21" s="486"/>
      <c r="O21" s="486"/>
      <c r="P21" s="486"/>
      <c r="Q21" s="486"/>
      <c r="R21" s="486"/>
      <c r="S21" s="486"/>
      <c r="T21" s="486"/>
      <c r="U21" s="486"/>
      <c r="V21" s="487"/>
    </row>
    <row r="22" spans="1:22" s="247" customFormat="1" ht="53.25" customHeight="1" thickBot="1" x14ac:dyDescent="0.35">
      <c r="A22" s="298">
        <v>2029</v>
      </c>
      <c r="B22" s="485"/>
      <c r="C22" s="486"/>
      <c r="D22" s="486"/>
      <c r="E22" s="486"/>
      <c r="F22" s="486"/>
      <c r="G22" s="486"/>
      <c r="H22" s="486"/>
      <c r="I22" s="486"/>
      <c r="J22" s="486"/>
      <c r="K22" s="486"/>
      <c r="L22" s="486"/>
      <c r="M22" s="486"/>
      <c r="N22" s="486"/>
      <c r="O22" s="486"/>
      <c r="P22" s="486"/>
      <c r="Q22" s="486"/>
      <c r="R22" s="486"/>
      <c r="S22" s="486"/>
      <c r="T22" s="486"/>
      <c r="U22" s="486"/>
      <c r="V22" s="487"/>
    </row>
    <row r="23" spans="1:22" s="247" customFormat="1" x14ac:dyDescent="0.3">
      <c r="A23" s="270"/>
      <c r="E23" s="270"/>
      <c r="F23" s="270"/>
      <c r="G23" s="270"/>
    </row>
  </sheetData>
  <mergeCells count="9">
    <mergeCell ref="B19:V19"/>
    <mergeCell ref="B20:V20"/>
    <mergeCell ref="B21:V21"/>
    <mergeCell ref="B22:V22"/>
    <mergeCell ref="A4:V4"/>
    <mergeCell ref="D17:V17"/>
    <mergeCell ref="A16:V16"/>
    <mergeCell ref="N6:W6"/>
    <mergeCell ref="B18:V18"/>
  </mergeCells>
  <phoneticPr fontId="23" type="noConversion"/>
  <conditionalFormatting sqref="D9:E10">
    <cfRule type="containsText" dxfId="293" priority="32" operator="containsText" text="ntitulé">
      <formula>NOT(ISERROR(SEARCH("ntitulé",D9)))</formula>
    </cfRule>
    <cfRule type="containsBlanks" dxfId="292" priority="33">
      <formula>LEN(TRIM(D9))=0</formula>
    </cfRule>
  </conditionalFormatting>
  <conditionalFormatting sqref="D9:E10">
    <cfRule type="containsText" dxfId="291" priority="31" operator="containsText" text="libre">
      <formula>NOT(ISERROR(SEARCH("libre",D9)))</formula>
    </cfRule>
  </conditionalFormatting>
  <conditionalFormatting sqref="F9:G10">
    <cfRule type="containsText" dxfId="290" priority="29" operator="containsText" text="ntitulé">
      <formula>NOT(ISERROR(SEARCH("ntitulé",F9)))</formula>
    </cfRule>
    <cfRule type="containsBlanks" dxfId="289" priority="30">
      <formula>LEN(TRIM(F9))=0</formula>
    </cfRule>
  </conditionalFormatting>
  <conditionalFormatting sqref="F9:G10">
    <cfRule type="containsText" dxfId="288" priority="28" operator="containsText" text="libre">
      <formula>NOT(ISERROR(SEARCH("libre",F9)))</formula>
    </cfRule>
  </conditionalFormatting>
  <conditionalFormatting sqref="B12:E12">
    <cfRule type="containsText" dxfId="287" priority="26" operator="containsText" text="ntitulé">
      <formula>NOT(ISERROR(SEARCH("ntitulé",B12)))</formula>
    </cfRule>
    <cfRule type="containsBlanks" dxfId="286" priority="27">
      <formula>LEN(TRIM(B12))=0</formula>
    </cfRule>
  </conditionalFormatting>
  <conditionalFormatting sqref="B12:E12">
    <cfRule type="containsText" dxfId="285" priority="25" operator="containsText" text="libre">
      <formula>NOT(ISERROR(SEARCH("libre",B12)))</formula>
    </cfRule>
  </conditionalFormatting>
  <conditionalFormatting sqref="H12:L12 H9:L10">
    <cfRule type="containsText" dxfId="284" priority="23" operator="containsText" text="ntitulé">
      <formula>NOT(ISERROR(SEARCH("ntitulé",H9)))</formula>
    </cfRule>
    <cfRule type="containsBlanks" dxfId="283" priority="24">
      <formula>LEN(TRIM(H9))=0</formula>
    </cfRule>
  </conditionalFormatting>
  <conditionalFormatting sqref="H12:L12 H9:L10">
    <cfRule type="containsText" dxfId="282" priority="22" operator="containsText" text="libre">
      <formula>NOT(ISERROR(SEARCH("libre",H9)))</formula>
    </cfRule>
  </conditionalFormatting>
  <conditionalFormatting sqref="B8:E8">
    <cfRule type="containsText" dxfId="281" priority="18" operator="containsText" text="ntitulé">
      <formula>NOT(ISERROR(SEARCH("ntitulé",B8)))</formula>
    </cfRule>
    <cfRule type="containsBlanks" dxfId="280" priority="19">
      <formula>LEN(TRIM(B8))=0</formula>
    </cfRule>
  </conditionalFormatting>
  <conditionalFormatting sqref="B8:E8">
    <cfRule type="containsText" dxfId="279" priority="17" operator="containsText" text="libre">
      <formula>NOT(ISERROR(SEARCH("libre",B8)))</formula>
    </cfRule>
  </conditionalFormatting>
  <conditionalFormatting sqref="F8:G8">
    <cfRule type="containsText" dxfId="278" priority="15" operator="containsText" text="ntitulé">
      <formula>NOT(ISERROR(SEARCH("ntitulé",F8)))</formula>
    </cfRule>
    <cfRule type="containsBlanks" dxfId="277" priority="16">
      <formula>LEN(TRIM(F8))=0</formula>
    </cfRule>
  </conditionalFormatting>
  <conditionalFormatting sqref="F8:G8">
    <cfRule type="containsText" dxfId="276" priority="14" operator="containsText" text="libre">
      <formula>NOT(ISERROR(SEARCH("libre",F8)))</formula>
    </cfRule>
  </conditionalFormatting>
  <conditionalFormatting sqref="H8:L8">
    <cfRule type="containsText" dxfId="275" priority="12" operator="containsText" text="ntitulé">
      <formula>NOT(ISERROR(SEARCH("ntitulé",H8)))</formula>
    </cfRule>
    <cfRule type="containsBlanks" dxfId="274" priority="13">
      <formula>LEN(TRIM(H8))=0</formula>
    </cfRule>
  </conditionalFormatting>
  <conditionalFormatting sqref="H8:L8">
    <cfRule type="containsText" dxfId="273" priority="11" operator="containsText" text="libre">
      <formula>NOT(ISERROR(SEARCH("libre",H8)))</formula>
    </cfRule>
  </conditionalFormatting>
  <conditionalFormatting sqref="C9:C10">
    <cfRule type="containsText" dxfId="272" priority="9" operator="containsText" text="ntitulé">
      <formula>NOT(ISERROR(SEARCH("ntitulé",C9)))</formula>
    </cfRule>
    <cfRule type="containsBlanks" dxfId="271" priority="10">
      <formula>LEN(TRIM(C9))=0</formula>
    </cfRule>
  </conditionalFormatting>
  <conditionalFormatting sqref="C9:C10">
    <cfRule type="containsText" dxfId="270" priority="8" operator="containsText" text="libre">
      <formula>NOT(ISERROR(SEARCH("libre",C9)))</formula>
    </cfRule>
  </conditionalFormatting>
  <conditionalFormatting sqref="B9:B10">
    <cfRule type="containsText" dxfId="269" priority="5" operator="containsText" text="ntitulé">
      <formula>NOT(ISERROR(SEARCH("ntitulé",B9)))</formula>
    </cfRule>
    <cfRule type="containsBlanks" dxfId="268" priority="6">
      <formula>LEN(TRIM(B9))=0</formula>
    </cfRule>
  </conditionalFormatting>
  <conditionalFormatting sqref="B9:B10">
    <cfRule type="containsText" dxfId="267" priority="4" operator="containsText" text="libre">
      <formula>NOT(ISERROR(SEARCH("libre",B9)))</formula>
    </cfRule>
  </conditionalFormatting>
  <conditionalFormatting sqref="B18:B19">
    <cfRule type="containsBlanks" dxfId="266" priority="2">
      <formula>LEN(TRIM(B18))=0</formula>
    </cfRule>
  </conditionalFormatting>
  <conditionalFormatting sqref="B20:B22">
    <cfRule type="containsBlanks" dxfId="265" priority="1">
      <formula>LEN(TRIM(B20))=0</formula>
    </cfRule>
  </conditionalFormatting>
  <hyperlinks>
    <hyperlink ref="A1" location="TAB00!A1" display="Retour page de garde" xr:uid="{00000000-0004-0000-1E00-000000000000}"/>
    <hyperlink ref="A2" location="'TAB4'!A1" display="Retour TAB5" xr:uid="{69E3D058-CAB6-43B3-BC3A-33130EBB888D}"/>
  </hyperlinks>
  <pageMargins left="0.7" right="0.7" top="0.75" bottom="0.75" header="0.3" footer="0.3"/>
  <pageSetup paperSize="9" scale="72" fitToHeight="0"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F9E1E-072D-411B-98F2-9E366D09DBC0}">
  <sheetPr>
    <pageSetUpPr fitToPage="1"/>
  </sheetPr>
  <dimension ref="A1:V86"/>
  <sheetViews>
    <sheetView tabSelected="1" topLeftCell="A65" zoomScale="90" zoomScaleNormal="90" workbookViewId="0">
      <selection activeCell="I48" sqref="I48"/>
    </sheetView>
  </sheetViews>
  <sheetFormatPr baseColWidth="10" defaultColWidth="9.1640625" defaultRowHeight="15" x14ac:dyDescent="0.3"/>
  <cols>
    <col min="1" max="1" width="17" style="311" customWidth="1"/>
    <col min="2" max="2" width="47.83203125" style="312" bestFit="1" customWidth="1"/>
    <col min="3" max="4" width="18.83203125" style="312" customWidth="1"/>
    <col min="5" max="7" width="18.83203125" style="311" customWidth="1"/>
    <col min="8" max="12" width="18.83203125" style="312" customWidth="1"/>
    <col min="13" max="13" width="1.83203125" style="312" customWidth="1"/>
    <col min="14" max="16" width="9.6640625" style="312" customWidth="1"/>
    <col min="17" max="24" width="8.5" style="312" customWidth="1"/>
    <col min="25" max="16384" width="9.1640625" style="312"/>
  </cols>
  <sheetData>
    <row r="1" spans="1:22" x14ac:dyDescent="0.3">
      <c r="A1" s="14" t="s">
        <v>61</v>
      </c>
      <c r="B1" s="309"/>
      <c r="C1" s="309"/>
      <c r="D1" s="309"/>
      <c r="E1" s="310"/>
      <c r="H1" s="309"/>
      <c r="J1" s="309"/>
      <c r="L1" s="309"/>
      <c r="Q1" s="309"/>
      <c r="S1" s="309"/>
      <c r="U1" s="309"/>
    </row>
    <row r="2" spans="1:22" x14ac:dyDescent="0.3">
      <c r="A2" s="13" t="s">
        <v>405</v>
      </c>
      <c r="B2" s="309"/>
      <c r="C2" s="309"/>
      <c r="D2" s="309"/>
      <c r="E2" s="310"/>
      <c r="H2" s="309"/>
      <c r="J2" s="309"/>
      <c r="L2" s="309"/>
      <c r="Q2" s="309"/>
      <c r="S2" s="309"/>
      <c r="U2" s="309"/>
    </row>
    <row r="4" spans="1:22" s="326" customFormat="1" ht="49.9" customHeight="1" x14ac:dyDescent="0.35">
      <c r="A4" s="496" t="str">
        <f>TAB00!B67&amp;" : "&amp;TAB00!C67</f>
        <v>TAB4 : Charges nettes relatives au déploiement des compteurs communicants</v>
      </c>
      <c r="B4" s="496"/>
      <c r="C4" s="496"/>
      <c r="D4" s="496"/>
      <c r="E4" s="496"/>
      <c r="F4" s="496"/>
      <c r="G4" s="496"/>
      <c r="H4" s="496"/>
      <c r="I4" s="496"/>
      <c r="J4" s="496"/>
      <c r="K4" s="496"/>
      <c r="L4" s="496"/>
      <c r="M4" s="496"/>
      <c r="N4" s="496"/>
      <c r="O4" s="496"/>
      <c r="P4" s="496"/>
      <c r="Q4" s="496"/>
      <c r="R4" s="496"/>
      <c r="S4" s="496"/>
      <c r="T4" s="496"/>
      <c r="U4" s="496"/>
      <c r="V4" s="496"/>
    </row>
    <row r="5" spans="1:22" x14ac:dyDescent="0.3">
      <c r="H5" s="371"/>
    </row>
    <row r="7" spans="1:22" ht="40.5" customHeight="1" x14ac:dyDescent="0.3">
      <c r="A7" s="527" t="s">
        <v>2</v>
      </c>
      <c r="B7" s="528"/>
      <c r="C7" s="407" t="s">
        <v>340</v>
      </c>
      <c r="D7" s="407" t="s">
        <v>341</v>
      </c>
      <c r="E7" s="407" t="s">
        <v>342</v>
      </c>
      <c r="F7" s="407" t="s">
        <v>343</v>
      </c>
      <c r="G7" s="408" t="s">
        <v>441</v>
      </c>
    </row>
    <row r="8" spans="1:22" x14ac:dyDescent="0.3">
      <c r="A8" s="409"/>
      <c r="G8" s="410"/>
    </row>
    <row r="9" spans="1:22" x14ac:dyDescent="0.3">
      <c r="A9" s="523" t="s">
        <v>552</v>
      </c>
      <c r="B9" s="524"/>
      <c r="C9" s="302">
        <f>C10+C14+C21</f>
        <v>0</v>
      </c>
      <c r="D9" s="302">
        <f t="shared" ref="D9:G9" si="0">D10+D14+D21</f>
        <v>0</v>
      </c>
      <c r="E9" s="302">
        <f t="shared" si="0"/>
        <v>0</v>
      </c>
      <c r="F9" s="302">
        <f t="shared" si="0"/>
        <v>0</v>
      </c>
      <c r="G9" s="411">
        <f t="shared" si="0"/>
        <v>0</v>
      </c>
    </row>
    <row r="10" spans="1:22" x14ac:dyDescent="0.3">
      <c r="A10" s="521" t="s">
        <v>553</v>
      </c>
      <c r="B10" s="522"/>
      <c r="C10" s="412">
        <f>SUM(C11:C12)</f>
        <v>0</v>
      </c>
      <c r="D10" s="412">
        <f t="shared" ref="D10:G10" si="1">SUM(D11:D12)</f>
        <v>0</v>
      </c>
      <c r="E10" s="412">
        <f t="shared" si="1"/>
        <v>0</v>
      </c>
      <c r="F10" s="412">
        <f t="shared" si="1"/>
        <v>0</v>
      </c>
      <c r="G10" s="413">
        <f t="shared" si="1"/>
        <v>0</v>
      </c>
    </row>
    <row r="11" spans="1:22" x14ac:dyDescent="0.3">
      <c r="A11" s="409"/>
      <c r="B11" s="312" t="s">
        <v>554</v>
      </c>
      <c r="G11" s="410"/>
    </row>
    <row r="12" spans="1:22" x14ac:dyDescent="0.3">
      <c r="A12" s="409"/>
      <c r="B12" s="312" t="s">
        <v>555</v>
      </c>
      <c r="G12" s="410"/>
    </row>
    <row r="13" spans="1:22" x14ac:dyDescent="0.3">
      <c r="A13" s="409"/>
      <c r="G13" s="410"/>
    </row>
    <row r="14" spans="1:22" x14ac:dyDescent="0.3">
      <c r="A14" s="525" t="s">
        <v>556</v>
      </c>
      <c r="B14" s="526"/>
      <c r="C14" s="412">
        <f>SUM(C15:C19)</f>
        <v>0</v>
      </c>
      <c r="D14" s="412">
        <f t="shared" ref="D14:G14" si="2">SUM(D15:D19)</f>
        <v>0</v>
      </c>
      <c r="E14" s="412">
        <f t="shared" si="2"/>
        <v>0</v>
      </c>
      <c r="F14" s="412">
        <f t="shared" si="2"/>
        <v>0</v>
      </c>
      <c r="G14" s="413">
        <f t="shared" si="2"/>
        <v>0</v>
      </c>
    </row>
    <row r="15" spans="1:22" x14ac:dyDescent="0.3">
      <c r="A15" s="409"/>
      <c r="B15" s="312" t="s">
        <v>557</v>
      </c>
      <c r="G15" s="410"/>
    </row>
    <row r="16" spans="1:22" x14ac:dyDescent="0.3">
      <c r="A16" s="409"/>
      <c r="B16" s="312" t="s">
        <v>557</v>
      </c>
      <c r="G16" s="410"/>
    </row>
    <row r="17" spans="1:7" x14ac:dyDescent="0.3">
      <c r="A17" s="409"/>
      <c r="B17" s="312" t="s">
        <v>557</v>
      </c>
      <c r="G17" s="410"/>
    </row>
    <row r="18" spans="1:7" x14ac:dyDescent="0.3">
      <c r="A18" s="409"/>
      <c r="B18" s="312" t="s">
        <v>557</v>
      </c>
      <c r="G18" s="410"/>
    </row>
    <row r="19" spans="1:7" x14ac:dyDescent="0.3">
      <c r="A19" s="409"/>
      <c r="B19" s="312" t="s">
        <v>557</v>
      </c>
      <c r="G19" s="410"/>
    </row>
    <row r="20" spans="1:7" x14ac:dyDescent="0.3">
      <c r="A20" s="409"/>
      <c r="G20" s="410"/>
    </row>
    <row r="21" spans="1:7" x14ac:dyDescent="0.3">
      <c r="A21" s="525" t="s">
        <v>558</v>
      </c>
      <c r="B21" s="526"/>
      <c r="C21" s="412"/>
      <c r="D21" s="412"/>
      <c r="E21" s="414"/>
      <c r="F21" s="414"/>
      <c r="G21" s="415"/>
    </row>
    <row r="22" spans="1:7" x14ac:dyDescent="0.3">
      <c r="A22" s="409"/>
      <c r="G22" s="410"/>
    </row>
    <row r="23" spans="1:7" x14ac:dyDescent="0.3">
      <c r="A23" s="409"/>
      <c r="G23" s="410"/>
    </row>
    <row r="24" spans="1:7" x14ac:dyDescent="0.3">
      <c r="A24" s="523" t="s">
        <v>559</v>
      </c>
      <c r="B24" s="524"/>
      <c r="C24" s="302">
        <f>C25+C33</f>
        <v>0</v>
      </c>
      <c r="D24" s="302">
        <f t="shared" ref="D24:G24" si="3">D25+D33</f>
        <v>0</v>
      </c>
      <c r="E24" s="302">
        <f t="shared" si="3"/>
        <v>0</v>
      </c>
      <c r="F24" s="302">
        <f t="shared" si="3"/>
        <v>0</v>
      </c>
      <c r="G24" s="302">
        <f t="shared" si="3"/>
        <v>0</v>
      </c>
    </row>
    <row r="25" spans="1:7" x14ac:dyDescent="0.3">
      <c r="A25" s="416" t="s">
        <v>560</v>
      </c>
      <c r="B25" s="412"/>
      <c r="C25" s="412">
        <f>SUM(C26:C31)</f>
        <v>0</v>
      </c>
      <c r="D25" s="412">
        <f t="shared" ref="D25:G25" si="4">SUM(D26:D31)</f>
        <v>0</v>
      </c>
      <c r="E25" s="412">
        <f t="shared" si="4"/>
        <v>0</v>
      </c>
      <c r="F25" s="412">
        <f t="shared" si="4"/>
        <v>0</v>
      </c>
      <c r="G25" s="413">
        <f t="shared" si="4"/>
        <v>0</v>
      </c>
    </row>
    <row r="26" spans="1:7" x14ac:dyDescent="0.3">
      <c r="A26" s="409"/>
      <c r="B26" s="312" t="s">
        <v>557</v>
      </c>
      <c r="G26" s="410"/>
    </row>
    <row r="27" spans="1:7" x14ac:dyDescent="0.3">
      <c r="A27" s="409"/>
      <c r="B27" s="312" t="s">
        <v>557</v>
      </c>
      <c r="G27" s="410"/>
    </row>
    <row r="28" spans="1:7" x14ac:dyDescent="0.3">
      <c r="A28" s="409"/>
      <c r="B28" s="312" t="s">
        <v>557</v>
      </c>
      <c r="G28" s="410"/>
    </row>
    <row r="29" spans="1:7" x14ac:dyDescent="0.3">
      <c r="A29" s="409"/>
      <c r="B29" s="312" t="s">
        <v>557</v>
      </c>
      <c r="G29" s="410"/>
    </row>
    <row r="30" spans="1:7" x14ac:dyDescent="0.3">
      <c r="A30" s="409"/>
      <c r="B30" s="312" t="s">
        <v>557</v>
      </c>
      <c r="G30" s="410"/>
    </row>
    <row r="31" spans="1:7" x14ac:dyDescent="0.3">
      <c r="A31" s="409"/>
      <c r="B31" s="312" t="s">
        <v>557</v>
      </c>
      <c r="G31" s="410"/>
    </row>
    <row r="32" spans="1:7" x14ac:dyDescent="0.3">
      <c r="A32" s="409"/>
      <c r="G32" s="410"/>
    </row>
    <row r="33" spans="1:7" x14ac:dyDescent="0.3">
      <c r="A33" s="416" t="s">
        <v>561</v>
      </c>
      <c r="B33" s="412"/>
      <c r="C33" s="412">
        <f>SUM(C34:C41)</f>
        <v>0</v>
      </c>
      <c r="D33" s="412">
        <f t="shared" ref="D33:G33" si="5">SUM(D34:D41)</f>
        <v>0</v>
      </c>
      <c r="E33" s="412">
        <f t="shared" si="5"/>
        <v>0</v>
      </c>
      <c r="F33" s="412">
        <f t="shared" si="5"/>
        <v>0</v>
      </c>
      <c r="G33" s="413">
        <f t="shared" si="5"/>
        <v>0</v>
      </c>
    </row>
    <row r="34" spans="1:7" x14ac:dyDescent="0.3">
      <c r="A34" s="409"/>
      <c r="B34" s="312" t="s">
        <v>557</v>
      </c>
      <c r="G34" s="410"/>
    </row>
    <row r="35" spans="1:7" x14ac:dyDescent="0.3">
      <c r="A35" s="409"/>
      <c r="B35" s="312" t="s">
        <v>557</v>
      </c>
      <c r="G35" s="410"/>
    </row>
    <row r="36" spans="1:7" x14ac:dyDescent="0.3">
      <c r="A36" s="409"/>
      <c r="B36" s="312" t="s">
        <v>557</v>
      </c>
      <c r="G36" s="410"/>
    </row>
    <row r="37" spans="1:7" x14ac:dyDescent="0.3">
      <c r="A37" s="409"/>
      <c r="B37" s="312" t="s">
        <v>557</v>
      </c>
      <c r="G37" s="410"/>
    </row>
    <row r="38" spans="1:7" x14ac:dyDescent="0.3">
      <c r="A38" s="409"/>
      <c r="B38" s="312" t="s">
        <v>557</v>
      </c>
      <c r="G38" s="410"/>
    </row>
    <row r="39" spans="1:7" x14ac:dyDescent="0.3">
      <c r="A39" s="409"/>
      <c r="B39" s="312" t="s">
        <v>557</v>
      </c>
      <c r="G39" s="410"/>
    </row>
    <row r="40" spans="1:7" x14ac:dyDescent="0.3">
      <c r="A40" s="409"/>
      <c r="B40" s="312" t="s">
        <v>557</v>
      </c>
      <c r="G40" s="410"/>
    </row>
    <row r="41" spans="1:7" x14ac:dyDescent="0.3">
      <c r="A41" s="409"/>
      <c r="B41" s="312" t="s">
        <v>557</v>
      </c>
      <c r="G41" s="410"/>
    </row>
    <row r="42" spans="1:7" x14ac:dyDescent="0.3">
      <c r="A42" s="409"/>
      <c r="G42" s="410"/>
    </row>
    <row r="43" spans="1:7" x14ac:dyDescent="0.3">
      <c r="A43" s="417" t="s">
        <v>146</v>
      </c>
      <c r="B43" s="418"/>
      <c r="C43" s="419">
        <f>C24+C9</f>
        <v>0</v>
      </c>
      <c r="D43" s="419">
        <f>D24+D9</f>
        <v>0</v>
      </c>
      <c r="E43" s="419">
        <f>E24+E9</f>
        <v>0</v>
      </c>
      <c r="F43" s="419">
        <f>F24+F9</f>
        <v>0</v>
      </c>
      <c r="G43" s="420">
        <f>G24+G9</f>
        <v>0</v>
      </c>
    </row>
    <row r="44" spans="1:7" x14ac:dyDescent="0.3">
      <c r="A44" s="437"/>
      <c r="B44" s="437"/>
      <c r="C44" s="438"/>
      <c r="D44" s="438"/>
      <c r="E44" s="438"/>
      <c r="F44" s="438"/>
      <c r="G44" s="438"/>
    </row>
    <row r="46" spans="1:7" ht="16.5" x14ac:dyDescent="0.3">
      <c r="A46" s="510" t="s">
        <v>562</v>
      </c>
      <c r="B46" s="511"/>
      <c r="C46" s="511"/>
      <c r="D46" s="511"/>
      <c r="E46" s="511"/>
      <c r="F46" s="511"/>
      <c r="G46" s="512"/>
    </row>
    <row r="47" spans="1:7" ht="39.75" customHeight="1" x14ac:dyDescent="0.3">
      <c r="A47" s="508" t="s">
        <v>2</v>
      </c>
      <c r="B47" s="509"/>
      <c r="C47" s="404" t="s">
        <v>340</v>
      </c>
      <c r="D47" s="404" t="s">
        <v>341</v>
      </c>
      <c r="E47" s="404" t="s">
        <v>342</v>
      </c>
      <c r="F47" s="404" t="s">
        <v>343</v>
      </c>
      <c r="G47" s="421" t="s">
        <v>441</v>
      </c>
    </row>
    <row r="48" spans="1:7" ht="16.5" x14ac:dyDescent="0.3">
      <c r="A48" s="515" t="s">
        <v>563</v>
      </c>
      <c r="B48" s="516"/>
      <c r="C48" s="300"/>
      <c r="D48" s="300"/>
      <c r="E48" s="300"/>
      <c r="F48" s="300"/>
      <c r="G48" s="422"/>
    </row>
    <row r="49" spans="1:7" ht="16.5" x14ac:dyDescent="0.3">
      <c r="A49" s="515" t="s">
        <v>564</v>
      </c>
      <c r="B49" s="516"/>
      <c r="C49" s="300"/>
      <c r="D49" s="300"/>
      <c r="E49" s="300"/>
      <c r="F49" s="300"/>
      <c r="G49" s="422"/>
    </row>
    <row r="50" spans="1:7" ht="16.5" x14ac:dyDescent="0.3">
      <c r="A50" s="515" t="s">
        <v>565</v>
      </c>
      <c r="B50" s="516"/>
      <c r="C50" s="300"/>
      <c r="D50" s="300"/>
      <c r="E50" s="300"/>
      <c r="F50" s="300"/>
      <c r="G50" s="422"/>
    </row>
    <row r="51" spans="1:7" ht="16.5" x14ac:dyDescent="0.3">
      <c r="A51" s="515" t="s">
        <v>566</v>
      </c>
      <c r="B51" s="516"/>
      <c r="C51" s="300">
        <f>C25</f>
        <v>0</v>
      </c>
      <c r="D51" s="300">
        <f>D25</f>
        <v>0</v>
      </c>
      <c r="E51" s="300">
        <f>E25</f>
        <v>0</v>
      </c>
      <c r="F51" s="300">
        <f>F25</f>
        <v>0</v>
      </c>
      <c r="G51" s="422">
        <f>G25</f>
        <v>0</v>
      </c>
    </row>
    <row r="52" spans="1:7" ht="16.5" x14ac:dyDescent="0.3">
      <c r="A52" s="515" t="s">
        <v>567</v>
      </c>
      <c r="B52" s="516"/>
      <c r="C52" s="300">
        <f>C33</f>
        <v>0</v>
      </c>
      <c r="D52" s="300">
        <f>D33</f>
        <v>0</v>
      </c>
      <c r="E52" s="300">
        <f>E33</f>
        <v>0</v>
      </c>
      <c r="F52" s="300">
        <f>F33</f>
        <v>0</v>
      </c>
      <c r="G52" s="422">
        <f>G33</f>
        <v>0</v>
      </c>
    </row>
    <row r="53" spans="1:7" ht="33.75" customHeight="1" x14ac:dyDescent="0.3">
      <c r="A53" s="517" t="s">
        <v>568</v>
      </c>
      <c r="B53" s="518"/>
      <c r="C53" s="423">
        <f>SUM(C48:C52)</f>
        <v>0</v>
      </c>
      <c r="D53" s="423">
        <f>SUM(D48:D52)</f>
        <v>0</v>
      </c>
      <c r="E53" s="423">
        <f>SUM(E48:E52)</f>
        <v>0</v>
      </c>
      <c r="F53" s="423">
        <f>SUM(F48:F52)</f>
        <v>0</v>
      </c>
      <c r="G53" s="424">
        <f>SUM(G48:G52)</f>
        <v>0</v>
      </c>
    </row>
    <row r="54" spans="1:7" ht="16.5" x14ac:dyDescent="0.3">
      <c r="A54" s="435"/>
      <c r="B54" s="435"/>
      <c r="C54" s="436"/>
      <c r="D54" s="436"/>
      <c r="E54" s="436"/>
      <c r="F54" s="436"/>
      <c r="G54" s="436"/>
    </row>
    <row r="55" spans="1:7" ht="16.5" x14ac:dyDescent="0.3">
      <c r="A55" s="406"/>
      <c r="B55" s="405"/>
      <c r="C55" s="405"/>
    </row>
    <row r="56" spans="1:7" ht="16.5" x14ac:dyDescent="0.3">
      <c r="A56" s="510" t="s">
        <v>576</v>
      </c>
      <c r="B56" s="511"/>
      <c r="C56" s="511"/>
      <c r="D56" s="511"/>
      <c r="E56" s="511"/>
      <c r="F56" s="511"/>
      <c r="G56" s="512"/>
    </row>
    <row r="57" spans="1:7" ht="45" customHeight="1" x14ac:dyDescent="0.3">
      <c r="A57" s="508" t="s">
        <v>2</v>
      </c>
      <c r="B57" s="509"/>
      <c r="C57" s="404" t="s">
        <v>340</v>
      </c>
      <c r="D57" s="404" t="s">
        <v>341</v>
      </c>
      <c r="E57" s="404" t="s">
        <v>342</v>
      </c>
      <c r="F57" s="404" t="s">
        <v>343</v>
      </c>
      <c r="G57" s="421" t="s">
        <v>441</v>
      </c>
    </row>
    <row r="58" spans="1:7" ht="16.5" x14ac:dyDescent="0.3">
      <c r="A58" s="519" t="s">
        <v>423</v>
      </c>
      <c r="B58" s="520"/>
      <c r="C58" s="427">
        <f>SUM(C59:C63)</f>
        <v>0</v>
      </c>
      <c r="D58" s="427">
        <f t="shared" ref="D58:G58" si="6">SUM(D59:D63)</f>
        <v>0</v>
      </c>
      <c r="E58" s="427">
        <f t="shared" si="6"/>
        <v>0</v>
      </c>
      <c r="F58" s="427">
        <f t="shared" si="6"/>
        <v>0</v>
      </c>
      <c r="G58" s="428">
        <f t="shared" si="6"/>
        <v>0</v>
      </c>
    </row>
    <row r="59" spans="1:7" ht="16.5" x14ac:dyDescent="0.3">
      <c r="A59" s="506" t="s">
        <v>569</v>
      </c>
      <c r="B59" s="507"/>
      <c r="G59" s="410"/>
    </row>
    <row r="60" spans="1:7" ht="16.5" x14ac:dyDescent="0.3">
      <c r="A60" s="506" t="s">
        <v>570</v>
      </c>
      <c r="B60" s="507"/>
      <c r="G60" s="410"/>
    </row>
    <row r="61" spans="1:7" ht="16.5" x14ac:dyDescent="0.3">
      <c r="A61" s="506" t="s">
        <v>557</v>
      </c>
      <c r="B61" s="507"/>
      <c r="G61" s="410"/>
    </row>
    <row r="62" spans="1:7" ht="16.5" x14ac:dyDescent="0.3">
      <c r="A62" s="506" t="s">
        <v>557</v>
      </c>
      <c r="B62" s="507"/>
      <c r="G62" s="410"/>
    </row>
    <row r="63" spans="1:7" ht="16.5" x14ac:dyDescent="0.3">
      <c r="A63" s="506" t="s">
        <v>557</v>
      </c>
      <c r="B63" s="507"/>
      <c r="G63" s="410"/>
    </row>
    <row r="64" spans="1:7" ht="16.5" x14ac:dyDescent="0.3">
      <c r="A64" s="519" t="s">
        <v>422</v>
      </c>
      <c r="B64" s="520"/>
      <c r="C64" s="427">
        <f>SUM(C65:C69)</f>
        <v>0</v>
      </c>
      <c r="D64" s="427">
        <f t="shared" ref="D64:G64" si="7">SUM(D65:D69)</f>
        <v>0</v>
      </c>
      <c r="E64" s="427">
        <f t="shared" si="7"/>
        <v>0</v>
      </c>
      <c r="F64" s="427">
        <f t="shared" si="7"/>
        <v>0</v>
      </c>
      <c r="G64" s="428">
        <f t="shared" si="7"/>
        <v>0</v>
      </c>
    </row>
    <row r="65" spans="1:7" ht="16.5" x14ac:dyDescent="0.3">
      <c r="A65" s="506" t="s">
        <v>557</v>
      </c>
      <c r="B65" s="507"/>
      <c r="G65" s="410"/>
    </row>
    <row r="66" spans="1:7" ht="16.5" x14ac:dyDescent="0.3">
      <c r="A66" s="506" t="s">
        <v>557</v>
      </c>
      <c r="B66" s="507"/>
      <c r="G66" s="410"/>
    </row>
    <row r="67" spans="1:7" ht="16.5" x14ac:dyDescent="0.3">
      <c r="A67" s="506" t="s">
        <v>557</v>
      </c>
      <c r="B67" s="507"/>
      <c r="G67" s="410"/>
    </row>
    <row r="68" spans="1:7" ht="16.5" x14ac:dyDescent="0.3">
      <c r="A68" s="506" t="s">
        <v>557</v>
      </c>
      <c r="B68" s="507"/>
      <c r="G68" s="410"/>
    </row>
    <row r="69" spans="1:7" ht="16.5" x14ac:dyDescent="0.3">
      <c r="A69" s="506" t="s">
        <v>557</v>
      </c>
      <c r="B69" s="507"/>
      <c r="G69" s="410"/>
    </row>
    <row r="70" spans="1:7" ht="39" customHeight="1" x14ac:dyDescent="0.3">
      <c r="A70" s="517" t="s">
        <v>568</v>
      </c>
      <c r="B70" s="518"/>
      <c r="C70" s="423">
        <f>C64+C58</f>
        <v>0</v>
      </c>
      <c r="D70" s="423">
        <f t="shared" ref="D70:G70" si="8">D64+D58</f>
        <v>0</v>
      </c>
      <c r="E70" s="423">
        <f t="shared" si="8"/>
        <v>0</v>
      </c>
      <c r="F70" s="423">
        <f t="shared" si="8"/>
        <v>0</v>
      </c>
      <c r="G70" s="424">
        <f t="shared" si="8"/>
        <v>0</v>
      </c>
    </row>
    <row r="71" spans="1:7" s="426" customFormat="1" x14ac:dyDescent="0.3">
      <c r="A71" s="425" t="s">
        <v>577</v>
      </c>
      <c r="C71" s="426">
        <f>C53-C70</f>
        <v>0</v>
      </c>
      <c r="D71" s="426">
        <f t="shared" ref="D71:G71" si="9">D53-D70</f>
        <v>0</v>
      </c>
      <c r="E71" s="426">
        <f t="shared" si="9"/>
        <v>0</v>
      </c>
      <c r="F71" s="426">
        <f t="shared" si="9"/>
        <v>0</v>
      </c>
      <c r="G71" s="426">
        <f t="shared" si="9"/>
        <v>0</v>
      </c>
    </row>
    <row r="74" spans="1:7" ht="16.5" x14ac:dyDescent="0.3">
      <c r="A74" s="510" t="s">
        <v>571</v>
      </c>
      <c r="B74" s="511"/>
      <c r="C74" s="511"/>
      <c r="D74" s="511"/>
      <c r="E74" s="511"/>
      <c r="F74" s="511"/>
      <c r="G74" s="512"/>
    </row>
    <row r="75" spans="1:7" ht="33.75" customHeight="1" x14ac:dyDescent="0.3">
      <c r="A75" s="513" t="s">
        <v>2</v>
      </c>
      <c r="B75" s="514"/>
      <c r="C75" s="433" t="s">
        <v>340</v>
      </c>
      <c r="D75" s="433" t="s">
        <v>341</v>
      </c>
      <c r="E75" s="433" t="s">
        <v>342</v>
      </c>
      <c r="F75" s="433" t="s">
        <v>343</v>
      </c>
      <c r="G75" s="434" t="s">
        <v>441</v>
      </c>
    </row>
    <row r="76" spans="1:7" ht="16.5" x14ac:dyDescent="0.3">
      <c r="A76" s="504" t="s">
        <v>569</v>
      </c>
      <c r="B76" s="505"/>
      <c r="C76" s="429">
        <f>C59</f>
        <v>0</v>
      </c>
      <c r="D76" s="429">
        <f t="shared" ref="D76:G76" si="10">D59</f>
        <v>0</v>
      </c>
      <c r="E76" s="429">
        <f t="shared" si="10"/>
        <v>0</v>
      </c>
      <c r="F76" s="429">
        <f t="shared" si="10"/>
        <v>0</v>
      </c>
      <c r="G76" s="430">
        <f t="shared" si="10"/>
        <v>0</v>
      </c>
    </row>
    <row r="77" spans="1:7" ht="16.5" x14ac:dyDescent="0.3">
      <c r="A77" s="506" t="s">
        <v>572</v>
      </c>
      <c r="B77" s="507"/>
      <c r="C77" s="300"/>
      <c r="D77" s="300"/>
      <c r="E77" s="300"/>
      <c r="F77" s="300"/>
      <c r="G77" s="422"/>
    </row>
    <row r="78" spans="1:7" ht="16.5" x14ac:dyDescent="0.3">
      <c r="A78" s="502" t="s">
        <v>579</v>
      </c>
      <c r="B78" s="503"/>
      <c r="C78" s="431" t="e">
        <f>C76/C77</f>
        <v>#DIV/0!</v>
      </c>
      <c r="D78" s="431" t="e">
        <f t="shared" ref="D78:G78" si="11">D76/D77</f>
        <v>#DIV/0!</v>
      </c>
      <c r="E78" s="431" t="e">
        <f t="shared" si="11"/>
        <v>#DIV/0!</v>
      </c>
      <c r="F78" s="431" t="e">
        <f t="shared" si="11"/>
        <v>#DIV/0!</v>
      </c>
      <c r="G78" s="432" t="e">
        <f t="shared" si="11"/>
        <v>#DIV/0!</v>
      </c>
    </row>
    <row r="79" spans="1:7" ht="15.75" x14ac:dyDescent="0.3">
      <c r="A79" s="403"/>
      <c r="G79" s="410"/>
    </row>
    <row r="80" spans="1:7" ht="16.5" customHeight="1" x14ac:dyDescent="0.3">
      <c r="A80" s="504" t="s">
        <v>573</v>
      </c>
      <c r="B80" s="505"/>
      <c r="C80" s="429">
        <f>C60</f>
        <v>0</v>
      </c>
      <c r="D80" s="429">
        <f t="shared" ref="D80:G80" si="12">D60</f>
        <v>0</v>
      </c>
      <c r="E80" s="429">
        <f t="shared" si="12"/>
        <v>0</v>
      </c>
      <c r="F80" s="429">
        <f t="shared" si="12"/>
        <v>0</v>
      </c>
      <c r="G80" s="430">
        <f t="shared" si="12"/>
        <v>0</v>
      </c>
    </row>
    <row r="81" spans="1:7" ht="16.5" x14ac:dyDescent="0.3">
      <c r="A81" s="506" t="s">
        <v>574</v>
      </c>
      <c r="B81" s="507"/>
      <c r="C81" s="300"/>
      <c r="D81" s="300"/>
      <c r="E81" s="300"/>
      <c r="F81" s="300"/>
      <c r="G81" s="422"/>
    </row>
    <row r="82" spans="1:7" ht="16.5" x14ac:dyDescent="0.3">
      <c r="A82" s="502" t="s">
        <v>578</v>
      </c>
      <c r="B82" s="503"/>
      <c r="C82" s="431" t="e">
        <f>C80/C81</f>
        <v>#DIV/0!</v>
      </c>
      <c r="D82" s="431" t="e">
        <f t="shared" ref="D82" si="13">D80/D81</f>
        <v>#DIV/0!</v>
      </c>
      <c r="E82" s="431" t="e">
        <f t="shared" ref="E82" si="14">E80/E81</f>
        <v>#DIV/0!</v>
      </c>
      <c r="F82" s="431" t="e">
        <f t="shared" ref="F82" si="15">F80/F81</f>
        <v>#DIV/0!</v>
      </c>
      <c r="G82" s="432" t="e">
        <f t="shared" ref="G82" si="16">G80/G81</f>
        <v>#DIV/0!</v>
      </c>
    </row>
    <row r="83" spans="1:7" ht="15.75" x14ac:dyDescent="0.3">
      <c r="A83" s="403"/>
      <c r="G83" s="410"/>
    </row>
    <row r="84" spans="1:7" ht="16.5" x14ac:dyDescent="0.3">
      <c r="A84" s="504" t="s">
        <v>557</v>
      </c>
      <c r="B84" s="505"/>
      <c r="C84" s="429"/>
      <c r="D84" s="429"/>
      <c r="E84" s="429"/>
      <c r="F84" s="429"/>
      <c r="G84" s="430"/>
    </row>
    <row r="85" spans="1:7" ht="16.5" x14ac:dyDescent="0.3">
      <c r="A85" s="506" t="s">
        <v>575</v>
      </c>
      <c r="B85" s="507"/>
      <c r="C85" s="300"/>
      <c r="D85" s="300"/>
      <c r="E85" s="300"/>
      <c r="F85" s="300"/>
      <c r="G85" s="422"/>
    </row>
    <row r="86" spans="1:7" ht="16.5" x14ac:dyDescent="0.3">
      <c r="A86" s="502" t="s">
        <v>580</v>
      </c>
      <c r="B86" s="503"/>
      <c r="C86" s="431" t="e">
        <f>C84/C85</f>
        <v>#DIV/0!</v>
      </c>
      <c r="D86" s="431" t="e">
        <f t="shared" ref="D86" si="17">D84/D85</f>
        <v>#DIV/0!</v>
      </c>
      <c r="E86" s="431" t="e">
        <f t="shared" ref="E86" si="18">E84/E85</f>
        <v>#DIV/0!</v>
      </c>
      <c r="F86" s="431" t="e">
        <f t="shared" ref="F86" si="19">F84/F85</f>
        <v>#DIV/0!</v>
      </c>
      <c r="G86" s="432" t="e">
        <f t="shared" ref="G86" si="20">G84/G85</f>
        <v>#DIV/0!</v>
      </c>
    </row>
  </sheetData>
  <mergeCells count="41">
    <mergeCell ref="A4:V4"/>
    <mergeCell ref="A7:B7"/>
    <mergeCell ref="A47:B47"/>
    <mergeCell ref="A24:B24"/>
    <mergeCell ref="A48:B48"/>
    <mergeCell ref="A10:B10"/>
    <mergeCell ref="A9:B9"/>
    <mergeCell ref="A14:B14"/>
    <mergeCell ref="A21:B21"/>
    <mergeCell ref="A46:G46"/>
    <mergeCell ref="A52:B52"/>
    <mergeCell ref="A53:B53"/>
    <mergeCell ref="A49:B49"/>
    <mergeCell ref="A50:B50"/>
    <mergeCell ref="A51:B51"/>
    <mergeCell ref="A56:G56"/>
    <mergeCell ref="A76:B76"/>
    <mergeCell ref="A77:B77"/>
    <mergeCell ref="A81:B81"/>
    <mergeCell ref="A78:B78"/>
    <mergeCell ref="A80:B80"/>
    <mergeCell ref="A74:G74"/>
    <mergeCell ref="A63:B63"/>
    <mergeCell ref="A65:B65"/>
    <mergeCell ref="A66:B66"/>
    <mergeCell ref="A67:B67"/>
    <mergeCell ref="A68:B68"/>
    <mergeCell ref="A69:B69"/>
    <mergeCell ref="A75:B75"/>
    <mergeCell ref="A58:B58"/>
    <mergeCell ref="A64:B64"/>
    <mergeCell ref="A82:B82"/>
    <mergeCell ref="A84:B84"/>
    <mergeCell ref="A85:B85"/>
    <mergeCell ref="A86:B86"/>
    <mergeCell ref="A57:B57"/>
    <mergeCell ref="A70:B70"/>
    <mergeCell ref="A59:B59"/>
    <mergeCell ref="A60:B60"/>
    <mergeCell ref="A61:B61"/>
    <mergeCell ref="A62:B62"/>
  </mergeCells>
  <conditionalFormatting sqref="C48:G50">
    <cfRule type="containsText" dxfId="264" priority="20" operator="containsText" text="ntitulé">
      <formula>NOT(ISERROR(SEARCH("ntitulé",C48)))</formula>
    </cfRule>
    <cfRule type="containsBlanks" dxfId="263" priority="21">
      <formula>LEN(TRIM(C48))=0</formula>
    </cfRule>
  </conditionalFormatting>
  <conditionalFormatting sqref="C48:G50">
    <cfRule type="containsText" dxfId="262" priority="19" operator="containsText" text="libre">
      <formula>NOT(ISERROR(SEARCH("libre",C48)))</formula>
    </cfRule>
  </conditionalFormatting>
  <conditionalFormatting sqref="C51:G52">
    <cfRule type="containsText" dxfId="261" priority="17" operator="containsText" text="ntitulé">
      <formula>NOT(ISERROR(SEARCH("ntitulé",C51)))</formula>
    </cfRule>
    <cfRule type="containsBlanks" dxfId="260" priority="18">
      <formula>LEN(TRIM(C51))=0</formula>
    </cfRule>
  </conditionalFormatting>
  <conditionalFormatting sqref="C51:G52">
    <cfRule type="containsText" dxfId="259" priority="16" operator="containsText" text="libre">
      <formula>NOT(ISERROR(SEARCH("libre",C51)))</formula>
    </cfRule>
  </conditionalFormatting>
  <conditionalFormatting sqref="C77:G77">
    <cfRule type="containsText" dxfId="258" priority="14" operator="containsText" text="ntitulé">
      <formula>NOT(ISERROR(SEARCH("ntitulé",C77)))</formula>
    </cfRule>
    <cfRule type="containsBlanks" dxfId="257" priority="15">
      <formula>LEN(TRIM(C77))=0</formula>
    </cfRule>
  </conditionalFormatting>
  <conditionalFormatting sqref="C77:G77">
    <cfRule type="containsText" dxfId="256" priority="13" operator="containsText" text="libre">
      <formula>NOT(ISERROR(SEARCH("libre",C77)))</formula>
    </cfRule>
  </conditionalFormatting>
  <conditionalFormatting sqref="C76:G76">
    <cfRule type="containsText" dxfId="255" priority="11" operator="containsText" text="ntitulé">
      <formula>NOT(ISERROR(SEARCH("ntitulé",C76)))</formula>
    </cfRule>
    <cfRule type="containsBlanks" dxfId="254" priority="12">
      <formula>LEN(TRIM(C76))=0</formula>
    </cfRule>
  </conditionalFormatting>
  <conditionalFormatting sqref="C76:G76">
    <cfRule type="containsText" dxfId="253" priority="10" operator="containsText" text="libre">
      <formula>NOT(ISERROR(SEARCH("libre",C76)))</formula>
    </cfRule>
  </conditionalFormatting>
  <conditionalFormatting sqref="C81:G81">
    <cfRule type="containsText" dxfId="252" priority="8" operator="containsText" text="ntitulé">
      <formula>NOT(ISERROR(SEARCH("ntitulé",C81)))</formula>
    </cfRule>
    <cfRule type="containsBlanks" dxfId="251" priority="9">
      <formula>LEN(TRIM(C81))=0</formula>
    </cfRule>
  </conditionalFormatting>
  <conditionalFormatting sqref="C81:G81">
    <cfRule type="containsText" dxfId="250" priority="7" operator="containsText" text="libre">
      <formula>NOT(ISERROR(SEARCH("libre",C81)))</formula>
    </cfRule>
  </conditionalFormatting>
  <conditionalFormatting sqref="C80:G80">
    <cfRule type="containsText" dxfId="249" priority="5" operator="containsText" text="ntitulé">
      <formula>NOT(ISERROR(SEARCH("ntitulé",C80)))</formula>
    </cfRule>
    <cfRule type="containsBlanks" dxfId="248" priority="6">
      <formula>LEN(TRIM(C80))=0</formula>
    </cfRule>
  </conditionalFormatting>
  <conditionalFormatting sqref="C80:G80">
    <cfRule type="containsText" dxfId="247" priority="4" operator="containsText" text="libre">
      <formula>NOT(ISERROR(SEARCH("libre",C80)))</formula>
    </cfRule>
  </conditionalFormatting>
  <conditionalFormatting sqref="C84:G85">
    <cfRule type="containsText" dxfId="246" priority="2" operator="containsText" text="ntitulé">
      <formula>NOT(ISERROR(SEARCH("ntitulé",C84)))</formula>
    </cfRule>
    <cfRule type="containsBlanks" dxfId="245" priority="3">
      <formula>LEN(TRIM(C84))=0</formula>
    </cfRule>
  </conditionalFormatting>
  <conditionalFormatting sqref="C84:G85">
    <cfRule type="containsText" dxfId="244" priority="1" operator="containsText" text="libre">
      <formula>NOT(ISERROR(SEARCH("libre",C84)))</formula>
    </cfRule>
  </conditionalFormatting>
  <hyperlinks>
    <hyperlink ref="A1" location="TAB00!A1" display="Retour page de garde" xr:uid="{3CB46FA0-D523-4A14-A29B-B0166D989371}"/>
    <hyperlink ref="A2" location="'TAB4'!A1" display="Retour TAB5" xr:uid="{0FE10778-F3A0-4340-BA68-5C954ED539D6}"/>
  </hyperlinks>
  <pageMargins left="0.7" right="0.7" top="0.75" bottom="0.75" header="0.3" footer="0.3"/>
  <pageSetup paperSize="9" scale="72" fitToHeight="0"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V95"/>
  <sheetViews>
    <sheetView zoomScale="90" zoomScaleNormal="90" workbookViewId="0">
      <selection activeCell="J11" sqref="J11"/>
    </sheetView>
  </sheetViews>
  <sheetFormatPr baseColWidth="10" defaultColWidth="9.1640625" defaultRowHeight="15" x14ac:dyDescent="0.3"/>
  <cols>
    <col min="1" max="1" width="3.5" style="247" bestFit="1" customWidth="1"/>
    <col min="2" max="2" width="77" style="247" bestFit="1" customWidth="1"/>
    <col min="3" max="12" width="15" style="247" customWidth="1"/>
    <col min="13" max="13" width="1.33203125" style="247" customWidth="1"/>
    <col min="14" max="21" width="7.5" style="247" customWidth="1"/>
    <col min="22" max="16384" width="9.1640625" style="247"/>
  </cols>
  <sheetData>
    <row r="1" spans="1:22" x14ac:dyDescent="0.3">
      <c r="A1" s="54" t="s">
        <v>61</v>
      </c>
      <c r="B1" s="248"/>
      <c r="D1" s="248"/>
      <c r="F1" s="248"/>
      <c r="I1" s="248"/>
      <c r="K1" s="248"/>
      <c r="M1" s="248"/>
      <c r="N1" s="248"/>
      <c r="P1" s="248"/>
      <c r="R1" s="248"/>
      <c r="T1" s="248"/>
    </row>
    <row r="2" spans="1:22" x14ac:dyDescent="0.3">
      <c r="A2" s="248"/>
      <c r="B2" s="248"/>
      <c r="D2" s="248"/>
      <c r="F2" s="248"/>
      <c r="I2" s="248"/>
      <c r="K2" s="248"/>
      <c r="M2" s="248"/>
      <c r="N2" s="248"/>
      <c r="P2" s="248"/>
      <c r="R2" s="248"/>
      <c r="T2" s="248"/>
    </row>
    <row r="3" spans="1:22" s="308" customFormat="1" ht="22.15" customHeight="1" x14ac:dyDescent="0.35">
      <c r="A3" s="59" t="str">
        <f>TAB00!B68&amp;" : "&amp;TAB00!C68</f>
        <v>TAB5 : Marge équitable</v>
      </c>
      <c r="B3" s="273"/>
      <c r="C3" s="273"/>
      <c r="D3" s="273"/>
      <c r="E3" s="273"/>
      <c r="F3" s="273"/>
      <c r="G3" s="273"/>
      <c r="H3" s="273"/>
      <c r="I3" s="273"/>
      <c r="J3" s="273"/>
      <c r="K3" s="273"/>
      <c r="L3" s="273"/>
      <c r="M3" s="273"/>
      <c r="N3" s="273"/>
      <c r="O3" s="273"/>
      <c r="P3" s="273"/>
      <c r="Q3" s="273"/>
      <c r="R3" s="273"/>
      <c r="S3" s="273"/>
      <c r="T3" s="273"/>
      <c r="U3" s="273"/>
      <c r="V3" s="273"/>
    </row>
    <row r="5" spans="1:22" s="386" customFormat="1" x14ac:dyDescent="0.3">
      <c r="A5" s="296"/>
    </row>
    <row r="6" spans="1:22" x14ac:dyDescent="0.3">
      <c r="N6" s="476" t="s">
        <v>332</v>
      </c>
      <c r="O6" s="477"/>
      <c r="P6" s="477"/>
      <c r="Q6" s="495"/>
    </row>
    <row r="7" spans="1:22" ht="30" x14ac:dyDescent="0.3">
      <c r="C7" s="327" t="s">
        <v>340</v>
      </c>
      <c r="D7" s="327" t="s">
        <v>341</v>
      </c>
      <c r="E7" s="327" t="s">
        <v>342</v>
      </c>
      <c r="F7" s="327" t="s">
        <v>343</v>
      </c>
      <c r="G7" s="327" t="s">
        <v>441</v>
      </c>
      <c r="N7" s="257" t="s">
        <v>345</v>
      </c>
      <c r="O7" s="257" t="s">
        <v>363</v>
      </c>
      <c r="P7" s="257" t="s">
        <v>347</v>
      </c>
      <c r="Q7" s="257" t="s">
        <v>521</v>
      </c>
    </row>
    <row r="8" spans="1:22" x14ac:dyDescent="0.3">
      <c r="B8" s="347" t="s">
        <v>20</v>
      </c>
      <c r="C8" s="387">
        <f>SUM(C9:C10)</f>
        <v>0</v>
      </c>
      <c r="D8" s="387">
        <f t="shared" ref="D8:G8" si="0">SUM(D9:D10)</f>
        <v>0</v>
      </c>
      <c r="E8" s="387">
        <f t="shared" si="0"/>
        <v>0</v>
      </c>
      <c r="F8" s="387">
        <f t="shared" si="0"/>
        <v>0</v>
      </c>
      <c r="G8" s="387">
        <f t="shared" si="0"/>
        <v>0</v>
      </c>
      <c r="H8" s="288"/>
      <c r="I8" s="288"/>
      <c r="N8" s="388">
        <f t="shared" ref="N8:Q12" si="1">IFERROR(IF(AND(ROUND(SUM(C8),0)=0,ROUND(SUM(D8:D8),0)&gt;ROUND(SUM(C8),0)),"INF",(ROUND(SUM(D8:D8),0)-ROUND(SUM(C8),0))/ROUND(SUM(C8),0)),0)</f>
        <v>0</v>
      </c>
      <c r="O8" s="388">
        <f t="shared" si="1"/>
        <v>0</v>
      </c>
      <c r="P8" s="388">
        <f t="shared" si="1"/>
        <v>0</v>
      </c>
      <c r="Q8" s="388">
        <f t="shared" si="1"/>
        <v>0</v>
      </c>
    </row>
    <row r="9" spans="1:22" x14ac:dyDescent="0.3">
      <c r="B9" s="347" t="s">
        <v>369</v>
      </c>
      <c r="C9" s="446">
        <f>((SUM(H19,H47,H37,H65)/2)*TAB00!H36)-C11</f>
        <v>0</v>
      </c>
      <c r="D9" s="446">
        <f>((SUM(I19,I47,I37,I65)/2)*TAB00!I36)-D11</f>
        <v>0</v>
      </c>
      <c r="E9" s="446">
        <f>((SUM(J19,J47,J37,J65)/2)*TAB00!J36)-E11</f>
        <v>0</v>
      </c>
      <c r="F9" s="446">
        <f>((SUM(K19,K47,K37,K65)/2)*TAB00!K36)-F11</f>
        <v>0</v>
      </c>
      <c r="G9" s="446">
        <f>((SUM(L19,L47,L37,L65)/2)*TAB00!L36)-G11</f>
        <v>0</v>
      </c>
      <c r="H9" s="288"/>
      <c r="I9" s="288"/>
      <c r="N9" s="388">
        <f t="shared" si="1"/>
        <v>0</v>
      </c>
      <c r="O9" s="388">
        <f t="shared" si="1"/>
        <v>0</v>
      </c>
      <c r="P9" s="388">
        <f t="shared" si="1"/>
        <v>0</v>
      </c>
      <c r="Q9" s="388">
        <f t="shared" si="1"/>
        <v>0</v>
      </c>
    </row>
    <row r="10" spans="1:22" x14ac:dyDescent="0.3">
      <c r="B10" s="347" t="s">
        <v>370</v>
      </c>
      <c r="C10" s="446">
        <f>(SUM(H20,H21,H38,H39,H48,H49,H66,H67)/2)*TAB00!H37</f>
        <v>0</v>
      </c>
      <c r="D10" s="446">
        <f>(SUM(I20,I21,I38,I39,I48,I49,I66,I67)/2)*TAB00!I37</f>
        <v>0</v>
      </c>
      <c r="E10" s="446">
        <f>(SUM(J20,J21,J38,J39,J48,J49,J66,J67)/2)*TAB00!J37</f>
        <v>0</v>
      </c>
      <c r="F10" s="446">
        <f>(SUM(K20,K21,K38,K39,K48,K49,K66,K67)/2)*TAB00!K37</f>
        <v>0</v>
      </c>
      <c r="G10" s="446">
        <f>(SUM(L20,L21,L38,L39,L48,L49,L66,L67)/2)*TAB00!L37</f>
        <v>0</v>
      </c>
      <c r="H10" s="288"/>
      <c r="I10" s="288"/>
      <c r="N10" s="388">
        <f t="shared" si="1"/>
        <v>0</v>
      </c>
      <c r="O10" s="388">
        <f t="shared" si="1"/>
        <v>0</v>
      </c>
      <c r="P10" s="388">
        <f t="shared" si="1"/>
        <v>0</v>
      </c>
      <c r="Q10" s="388">
        <f t="shared" si="1"/>
        <v>0</v>
      </c>
    </row>
    <row r="11" spans="1:22" x14ac:dyDescent="0.3">
      <c r="B11" s="347" t="s">
        <v>610</v>
      </c>
      <c r="C11" s="446"/>
      <c r="D11" s="446"/>
      <c r="E11" s="446"/>
      <c r="F11" s="446"/>
      <c r="G11" s="446"/>
      <c r="H11" s="288"/>
      <c r="I11" s="288"/>
      <c r="N11" s="388"/>
      <c r="O11" s="388"/>
      <c r="P11" s="388"/>
      <c r="Q11" s="388"/>
    </row>
    <row r="12" spans="1:22" x14ac:dyDescent="0.3">
      <c r="B12" s="347" t="s">
        <v>219</v>
      </c>
      <c r="C12" s="353">
        <f>C8-SUM(C9+C10+C11)</f>
        <v>0</v>
      </c>
      <c r="D12" s="353">
        <f t="shared" ref="D12:G12" si="2">D8-SUM(D9+D10+D11)</f>
        <v>0</v>
      </c>
      <c r="E12" s="353">
        <f t="shared" si="2"/>
        <v>0</v>
      </c>
      <c r="F12" s="353">
        <f t="shared" si="2"/>
        <v>0</v>
      </c>
      <c r="G12" s="353">
        <f t="shared" si="2"/>
        <v>0</v>
      </c>
      <c r="H12" s="288"/>
      <c r="I12" s="288"/>
      <c r="N12" s="389">
        <f t="shared" si="1"/>
        <v>0</v>
      </c>
      <c r="O12" s="389">
        <f t="shared" si="1"/>
        <v>0</v>
      </c>
      <c r="P12" s="389">
        <f t="shared" si="1"/>
        <v>0</v>
      </c>
      <c r="Q12" s="389">
        <f t="shared" si="1"/>
        <v>0</v>
      </c>
    </row>
    <row r="14" spans="1:22" x14ac:dyDescent="0.3">
      <c r="A14" s="350" t="s">
        <v>21</v>
      </c>
      <c r="B14" s="350"/>
      <c r="C14" s="350"/>
      <c r="D14" s="350"/>
      <c r="E14" s="350"/>
      <c r="F14" s="350"/>
      <c r="G14" s="350"/>
      <c r="H14" s="350"/>
      <c r="I14" s="350"/>
      <c r="J14" s="350"/>
      <c r="K14" s="350"/>
      <c r="L14" s="350"/>
      <c r="N14" s="350"/>
      <c r="O14" s="350"/>
      <c r="P14" s="529"/>
      <c r="Q14" s="529"/>
      <c r="R14" s="529"/>
      <c r="S14" s="529"/>
      <c r="T14" s="529"/>
      <c r="U14" s="529"/>
      <c r="V14" s="529"/>
    </row>
    <row r="16" spans="1:22" x14ac:dyDescent="0.3">
      <c r="N16" s="476" t="s">
        <v>332</v>
      </c>
      <c r="O16" s="477"/>
      <c r="P16" s="477"/>
      <c r="Q16" s="477"/>
      <c r="R16" s="477"/>
      <c r="S16" s="477"/>
      <c r="T16" s="477"/>
      <c r="U16" s="477"/>
      <c r="V16" s="477"/>
    </row>
    <row r="17" spans="1:22" ht="52.5" customHeight="1" x14ac:dyDescent="0.3">
      <c r="C17" s="257" t="s">
        <v>364</v>
      </c>
      <c r="D17" s="257" t="s">
        <v>375</v>
      </c>
      <c r="E17" s="327" t="s">
        <v>523</v>
      </c>
      <c r="F17" s="327" t="s">
        <v>374</v>
      </c>
      <c r="G17" s="327" t="s">
        <v>524</v>
      </c>
      <c r="H17" s="327" t="s">
        <v>340</v>
      </c>
      <c r="I17" s="327" t="s">
        <v>341</v>
      </c>
      <c r="J17" s="327" t="s">
        <v>342</v>
      </c>
      <c r="K17" s="327" t="s">
        <v>343</v>
      </c>
      <c r="L17" s="327" t="s">
        <v>441</v>
      </c>
      <c r="N17" s="257" t="s">
        <v>334</v>
      </c>
      <c r="O17" s="257" t="s">
        <v>371</v>
      </c>
      <c r="P17" s="257" t="s">
        <v>335</v>
      </c>
      <c r="Q17" s="257" t="s">
        <v>372</v>
      </c>
      <c r="R17" s="257" t="s">
        <v>344</v>
      </c>
      <c r="S17" s="257" t="s">
        <v>345</v>
      </c>
      <c r="T17" s="257" t="s">
        <v>363</v>
      </c>
      <c r="U17" s="257" t="s">
        <v>347</v>
      </c>
      <c r="V17" s="257" t="s">
        <v>521</v>
      </c>
    </row>
    <row r="18" spans="1:22" x14ac:dyDescent="0.3">
      <c r="B18" s="391" t="s">
        <v>234</v>
      </c>
      <c r="C18" s="397">
        <f>SUM(C19:C21)</f>
        <v>0</v>
      </c>
      <c r="D18" s="397">
        <f t="shared" ref="D18:F19" si="3">C36</f>
        <v>0</v>
      </c>
      <c r="E18" s="397">
        <f t="shared" si="3"/>
        <v>0</v>
      </c>
      <c r="F18" s="397">
        <f t="shared" si="3"/>
        <v>0</v>
      </c>
      <c r="G18" s="397">
        <f t="shared" ref="D18:H21" si="4">F36</f>
        <v>0</v>
      </c>
      <c r="H18" s="397">
        <f t="shared" si="4"/>
        <v>0</v>
      </c>
      <c r="I18" s="397">
        <f>H36</f>
        <v>0</v>
      </c>
      <c r="J18" s="397">
        <f t="shared" ref="J18:L18" si="5">I36</f>
        <v>0</v>
      </c>
      <c r="K18" s="397">
        <f t="shared" si="5"/>
        <v>0</v>
      </c>
      <c r="L18" s="397">
        <f t="shared" si="5"/>
        <v>0</v>
      </c>
      <c r="N18" s="388">
        <f t="shared" ref="N18:N39" si="6">IFERROR(IF(AND(ROUND(SUM(C18:C18),0)=0,ROUND(SUM(D18:D18),0)&gt;ROUND(SUM(C18:C18),0)),"INF",(ROUND(SUM(D18:D18),0)-ROUND(SUM(C18:C18),0))/ROUND(SUM(C18:C18),0)),0)</f>
        <v>0</v>
      </c>
      <c r="O18" s="388">
        <f t="shared" ref="O18:V33" si="7">IFERROR(IF(AND(ROUND(SUM(D18:D18),0)=0,ROUND(SUM(E18:E18),0)&gt;ROUND(SUM(D18:D18),0)),"INF",(ROUND(SUM(E18:E18),0)-ROUND(SUM(D18:D18),0))/ROUND(SUM(D18:D18),0)),0)</f>
        <v>0</v>
      </c>
      <c r="P18" s="388">
        <f t="shared" si="7"/>
        <v>0</v>
      </c>
      <c r="Q18" s="388">
        <f t="shared" si="7"/>
        <v>0</v>
      </c>
      <c r="R18" s="388">
        <f t="shared" si="7"/>
        <v>0</v>
      </c>
      <c r="S18" s="388">
        <f t="shared" si="7"/>
        <v>0</v>
      </c>
      <c r="T18" s="388">
        <f t="shared" si="7"/>
        <v>0</v>
      </c>
      <c r="U18" s="388">
        <f t="shared" si="7"/>
        <v>0</v>
      </c>
      <c r="V18" s="388">
        <f t="shared" si="7"/>
        <v>0</v>
      </c>
    </row>
    <row r="19" spans="1:22" x14ac:dyDescent="0.3">
      <c r="A19" s="393">
        <v>1</v>
      </c>
      <c r="B19" s="394" t="s">
        <v>244</v>
      </c>
      <c r="C19" s="248">
        <f>'TAB5.1'!C29</f>
        <v>0</v>
      </c>
      <c r="D19" s="248">
        <f t="shared" si="3"/>
        <v>0</v>
      </c>
      <c r="E19" s="248">
        <f t="shared" si="3"/>
        <v>0</v>
      </c>
      <c r="F19" s="248">
        <f t="shared" si="3"/>
        <v>0</v>
      </c>
      <c r="G19" s="248">
        <f t="shared" si="4"/>
        <v>0</v>
      </c>
      <c r="H19" s="248">
        <f t="shared" si="4"/>
        <v>0</v>
      </c>
      <c r="I19" s="248">
        <f>H37</f>
        <v>0</v>
      </c>
      <c r="J19" s="248">
        <f t="shared" ref="J19:L19" si="8">I37</f>
        <v>0</v>
      </c>
      <c r="K19" s="248">
        <f t="shared" si="8"/>
        <v>0</v>
      </c>
      <c r="L19" s="248">
        <f t="shared" si="8"/>
        <v>0</v>
      </c>
      <c r="N19" s="388">
        <f t="shared" si="6"/>
        <v>0</v>
      </c>
      <c r="O19" s="388">
        <f t="shared" si="7"/>
        <v>0</v>
      </c>
      <c r="P19" s="388">
        <f t="shared" si="7"/>
        <v>0</v>
      </c>
      <c r="Q19" s="388">
        <f t="shared" si="7"/>
        <v>0</v>
      </c>
      <c r="R19" s="388">
        <f t="shared" si="7"/>
        <v>0</v>
      </c>
      <c r="S19" s="388">
        <f t="shared" si="7"/>
        <v>0</v>
      </c>
      <c r="T19" s="388">
        <f t="shared" si="7"/>
        <v>0</v>
      </c>
      <c r="U19" s="388">
        <f t="shared" si="7"/>
        <v>0</v>
      </c>
      <c r="V19" s="388">
        <f t="shared" si="7"/>
        <v>0</v>
      </c>
    </row>
    <row r="20" spans="1:22" x14ac:dyDescent="0.3">
      <c r="A20" s="393">
        <v>2</v>
      </c>
      <c r="B20" s="394" t="s">
        <v>58</v>
      </c>
      <c r="C20" s="248">
        <f>'TAB5.1'!D29</f>
        <v>0</v>
      </c>
      <c r="D20" s="248">
        <f t="shared" si="4"/>
        <v>0</v>
      </c>
      <c r="E20" s="248">
        <f t="shared" si="4"/>
        <v>0</v>
      </c>
      <c r="F20" s="248">
        <f>E38</f>
        <v>0</v>
      </c>
      <c r="G20" s="248">
        <f t="shared" si="4"/>
        <v>0</v>
      </c>
      <c r="H20" s="248">
        <f t="shared" si="4"/>
        <v>0</v>
      </c>
      <c r="I20" s="248">
        <f>H38</f>
        <v>0</v>
      </c>
      <c r="J20" s="248">
        <f t="shared" ref="J20:L20" si="9">I38</f>
        <v>0</v>
      </c>
      <c r="K20" s="248">
        <f t="shared" si="9"/>
        <v>0</v>
      </c>
      <c r="L20" s="248">
        <f t="shared" si="9"/>
        <v>0</v>
      </c>
      <c r="N20" s="388">
        <f t="shared" si="6"/>
        <v>0</v>
      </c>
      <c r="O20" s="388">
        <f t="shared" si="7"/>
        <v>0</v>
      </c>
      <c r="P20" s="388">
        <f t="shared" si="7"/>
        <v>0</v>
      </c>
      <c r="Q20" s="388">
        <f t="shared" si="7"/>
        <v>0</v>
      </c>
      <c r="R20" s="388">
        <f t="shared" si="7"/>
        <v>0</v>
      </c>
      <c r="S20" s="388">
        <f t="shared" si="7"/>
        <v>0</v>
      </c>
      <c r="T20" s="388">
        <f t="shared" si="7"/>
        <v>0</v>
      </c>
      <c r="U20" s="388">
        <f t="shared" si="7"/>
        <v>0</v>
      </c>
      <c r="V20" s="388">
        <f t="shared" si="7"/>
        <v>0</v>
      </c>
    </row>
    <row r="21" spans="1:22" x14ac:dyDescent="0.3">
      <c r="A21" s="393">
        <v>3</v>
      </c>
      <c r="B21" s="394" t="s">
        <v>240</v>
      </c>
      <c r="C21" s="248">
        <f>'TAB5.1'!E29</f>
        <v>0</v>
      </c>
      <c r="D21" s="248">
        <f t="shared" si="4"/>
        <v>0</v>
      </c>
      <c r="E21" s="248">
        <f t="shared" si="4"/>
        <v>0</v>
      </c>
      <c r="F21" s="248">
        <f t="shared" si="4"/>
        <v>0</v>
      </c>
      <c r="G21" s="248">
        <f t="shared" si="4"/>
        <v>0</v>
      </c>
      <c r="H21" s="248">
        <f t="shared" si="4"/>
        <v>0</v>
      </c>
      <c r="I21" s="248">
        <f>H39</f>
        <v>0</v>
      </c>
      <c r="J21" s="248">
        <f t="shared" ref="J21:L21" si="10">I39</f>
        <v>0</v>
      </c>
      <c r="K21" s="248">
        <f t="shared" si="10"/>
        <v>0</v>
      </c>
      <c r="L21" s="248">
        <f t="shared" si="10"/>
        <v>0</v>
      </c>
      <c r="N21" s="388">
        <f t="shared" si="6"/>
        <v>0</v>
      </c>
      <c r="O21" s="388">
        <f t="shared" si="7"/>
        <v>0</v>
      </c>
      <c r="P21" s="388">
        <f t="shared" si="7"/>
        <v>0</v>
      </c>
      <c r="Q21" s="388">
        <f t="shared" si="7"/>
        <v>0</v>
      </c>
      <c r="R21" s="388">
        <f t="shared" si="7"/>
        <v>0</v>
      </c>
      <c r="S21" s="388">
        <f t="shared" si="7"/>
        <v>0</v>
      </c>
      <c r="T21" s="388">
        <f t="shared" si="7"/>
        <v>0</v>
      </c>
      <c r="U21" s="388">
        <f t="shared" si="7"/>
        <v>0</v>
      </c>
      <c r="V21" s="388">
        <f t="shared" si="7"/>
        <v>0</v>
      </c>
    </row>
    <row r="22" spans="1:22" x14ac:dyDescent="0.3">
      <c r="A22" s="393"/>
      <c r="B22" s="391" t="s">
        <v>235</v>
      </c>
      <c r="C22" s="396">
        <f t="shared" ref="C22:L22" si="11">SUM(C23:C26)</f>
        <v>0</v>
      </c>
      <c r="D22" s="396">
        <f t="shared" si="11"/>
        <v>0</v>
      </c>
      <c r="E22" s="396">
        <f t="shared" ref="E22" si="12">SUM(E23:E26)</f>
        <v>0</v>
      </c>
      <c r="F22" s="396">
        <f t="shared" si="11"/>
        <v>0</v>
      </c>
      <c r="G22" s="396">
        <f t="shared" si="11"/>
        <v>0</v>
      </c>
      <c r="H22" s="396">
        <f t="shared" si="11"/>
        <v>0</v>
      </c>
      <c r="I22" s="396">
        <f t="shared" si="11"/>
        <v>0</v>
      </c>
      <c r="J22" s="396">
        <f t="shared" si="11"/>
        <v>0</v>
      </c>
      <c r="K22" s="396">
        <f t="shared" si="11"/>
        <v>0</v>
      </c>
      <c r="L22" s="396">
        <f t="shared" si="11"/>
        <v>0</v>
      </c>
      <c r="N22" s="388">
        <f t="shared" si="6"/>
        <v>0</v>
      </c>
      <c r="O22" s="388">
        <f t="shared" si="7"/>
        <v>0</v>
      </c>
      <c r="P22" s="388">
        <f t="shared" si="7"/>
        <v>0</v>
      </c>
      <c r="Q22" s="388">
        <f t="shared" si="7"/>
        <v>0</v>
      </c>
      <c r="R22" s="388">
        <f t="shared" si="7"/>
        <v>0</v>
      </c>
      <c r="S22" s="388">
        <f t="shared" si="7"/>
        <v>0</v>
      </c>
      <c r="T22" s="388">
        <f t="shared" si="7"/>
        <v>0</v>
      </c>
      <c r="U22" s="388">
        <f t="shared" si="7"/>
        <v>0</v>
      </c>
      <c r="V22" s="388">
        <f t="shared" si="7"/>
        <v>0</v>
      </c>
    </row>
    <row r="23" spans="1:22" x14ac:dyDescent="0.3">
      <c r="A23" s="393">
        <v>4</v>
      </c>
      <c r="B23" s="395" t="s">
        <v>121</v>
      </c>
      <c r="C23" s="248">
        <f>'TAB5.1'!$F29</f>
        <v>0</v>
      </c>
      <c r="D23" s="248">
        <f>'TAB5.1'!$F66</f>
        <v>0</v>
      </c>
      <c r="E23" s="248">
        <f>'TAB5.1'!$F103</f>
        <v>0</v>
      </c>
      <c r="F23" s="248">
        <f>'TAB5.1'!$F140</f>
        <v>0</v>
      </c>
      <c r="G23" s="248">
        <f>'TAB5.1'!$F177</f>
        <v>0</v>
      </c>
      <c r="H23" s="248">
        <f>'TAB5.1'!$F214</f>
        <v>0</v>
      </c>
      <c r="I23" s="248">
        <f>'TAB5.2'!$F66</f>
        <v>0</v>
      </c>
      <c r="J23" s="248">
        <f>'TAB5.2'!$F103</f>
        <v>0</v>
      </c>
      <c r="K23" s="248">
        <f>'TAB5.2'!$F140</f>
        <v>0</v>
      </c>
      <c r="L23" s="248">
        <f>'TAB5.2'!$F177</f>
        <v>0</v>
      </c>
      <c r="N23" s="388">
        <f t="shared" si="6"/>
        <v>0</v>
      </c>
      <c r="O23" s="388">
        <f t="shared" si="7"/>
        <v>0</v>
      </c>
      <c r="P23" s="388">
        <f t="shared" si="7"/>
        <v>0</v>
      </c>
      <c r="Q23" s="388">
        <f t="shared" si="7"/>
        <v>0</v>
      </c>
      <c r="R23" s="388">
        <f t="shared" si="7"/>
        <v>0</v>
      </c>
      <c r="S23" s="388">
        <f t="shared" si="7"/>
        <v>0</v>
      </c>
      <c r="T23" s="388">
        <f t="shared" si="7"/>
        <v>0</v>
      </c>
      <c r="U23" s="388">
        <f t="shared" si="7"/>
        <v>0</v>
      </c>
      <c r="V23" s="388">
        <f t="shared" si="7"/>
        <v>0</v>
      </c>
    </row>
    <row r="24" spans="1:22" x14ac:dyDescent="0.3">
      <c r="A24" s="393">
        <v>5</v>
      </c>
      <c r="B24" s="395" t="s">
        <v>120</v>
      </c>
      <c r="C24" s="248">
        <f>'TAB5.1'!$G29</f>
        <v>0</v>
      </c>
      <c r="D24" s="248">
        <f>'TAB5.1'!$G66</f>
        <v>0</v>
      </c>
      <c r="E24" s="248">
        <f>'TAB5.1'!$G103</f>
        <v>0</v>
      </c>
      <c r="F24" s="248">
        <f>'TAB5.1'!$G140</f>
        <v>0</v>
      </c>
      <c r="G24" s="248">
        <f>'TAB5.1'!$G177</f>
        <v>0</v>
      </c>
      <c r="H24" s="248">
        <f>'TAB5.1'!$G214</f>
        <v>0</v>
      </c>
      <c r="I24" s="248">
        <f>'TAB5.2'!$G66</f>
        <v>0</v>
      </c>
      <c r="J24" s="248">
        <f>'TAB5.2'!$G103</f>
        <v>0</v>
      </c>
      <c r="K24" s="248">
        <f>'TAB5.2'!$G140</f>
        <v>0</v>
      </c>
      <c r="L24" s="248">
        <f>'TAB5.2'!$G177</f>
        <v>0</v>
      </c>
      <c r="N24" s="388">
        <f t="shared" si="6"/>
        <v>0</v>
      </c>
      <c r="O24" s="388">
        <f t="shared" si="7"/>
        <v>0</v>
      </c>
      <c r="P24" s="388">
        <f t="shared" si="7"/>
        <v>0</v>
      </c>
      <c r="Q24" s="388">
        <f t="shared" si="7"/>
        <v>0</v>
      </c>
      <c r="R24" s="388">
        <f t="shared" si="7"/>
        <v>0</v>
      </c>
      <c r="S24" s="388">
        <f t="shared" si="7"/>
        <v>0</v>
      </c>
      <c r="T24" s="388">
        <f t="shared" si="7"/>
        <v>0</v>
      </c>
      <c r="U24" s="388">
        <f t="shared" si="7"/>
        <v>0</v>
      </c>
      <c r="V24" s="388">
        <f t="shared" si="7"/>
        <v>0</v>
      </c>
    </row>
    <row r="25" spans="1:22" x14ac:dyDescent="0.3">
      <c r="A25" s="393">
        <v>6</v>
      </c>
      <c r="B25" s="395" t="s">
        <v>46</v>
      </c>
      <c r="C25" s="248">
        <f>'TAB5.1'!$H29</f>
        <v>0</v>
      </c>
      <c r="D25" s="248">
        <f>'TAB5.1'!$H66</f>
        <v>0</v>
      </c>
      <c r="E25" s="248">
        <f>'TAB5.1'!$H103</f>
        <v>0</v>
      </c>
      <c r="F25" s="248">
        <f>'TAB5.1'!$H140</f>
        <v>0</v>
      </c>
      <c r="G25" s="248">
        <f>'TAB5.1'!$H177</f>
        <v>0</v>
      </c>
      <c r="H25" s="248">
        <f>'TAB5.1'!$H214</f>
        <v>0</v>
      </c>
      <c r="I25" s="248">
        <f>'TAB5.2'!$H66</f>
        <v>0</v>
      </c>
      <c r="J25" s="248">
        <f>'TAB5.2'!$H103</f>
        <v>0</v>
      </c>
      <c r="K25" s="248">
        <f>'TAB5.2'!$H140</f>
        <v>0</v>
      </c>
      <c r="L25" s="248">
        <f>'TAB5.2'!$H177</f>
        <v>0</v>
      </c>
      <c r="N25" s="388">
        <f t="shared" si="6"/>
        <v>0</v>
      </c>
      <c r="O25" s="388">
        <f t="shared" si="7"/>
        <v>0</v>
      </c>
      <c r="P25" s="388">
        <f t="shared" si="7"/>
        <v>0</v>
      </c>
      <c r="Q25" s="388">
        <f t="shared" si="7"/>
        <v>0</v>
      </c>
      <c r="R25" s="388">
        <f t="shared" si="7"/>
        <v>0</v>
      </c>
      <c r="S25" s="388">
        <f t="shared" si="7"/>
        <v>0</v>
      </c>
      <c r="T25" s="388">
        <f t="shared" si="7"/>
        <v>0</v>
      </c>
      <c r="U25" s="388">
        <f t="shared" si="7"/>
        <v>0</v>
      </c>
      <c r="V25" s="388">
        <f t="shared" si="7"/>
        <v>0</v>
      </c>
    </row>
    <row r="26" spans="1:22" x14ac:dyDescent="0.3">
      <c r="A26" s="393">
        <v>7</v>
      </c>
      <c r="B26" s="395" t="s">
        <v>47</v>
      </c>
      <c r="C26" s="248">
        <f>'TAB5.1'!$I29</f>
        <v>0</v>
      </c>
      <c r="D26" s="248">
        <f>'TAB5.1'!$I66</f>
        <v>0</v>
      </c>
      <c r="E26" s="248">
        <f>'TAB5.1'!$I103</f>
        <v>0</v>
      </c>
      <c r="F26" s="248">
        <f>'TAB5.1'!$I140</f>
        <v>0</v>
      </c>
      <c r="G26" s="248">
        <f>'TAB5.1'!$I177</f>
        <v>0</v>
      </c>
      <c r="H26" s="248">
        <f>'TAB5.1'!$I214</f>
        <v>0</v>
      </c>
      <c r="I26" s="248">
        <f>'TAB5.2'!$I66</f>
        <v>0</v>
      </c>
      <c r="J26" s="248">
        <f>'TAB5.2'!$I103</f>
        <v>0</v>
      </c>
      <c r="K26" s="248">
        <f>'TAB5.2'!$I140</f>
        <v>0</v>
      </c>
      <c r="L26" s="248">
        <f>'TAB5.2'!$I177</f>
        <v>0</v>
      </c>
      <c r="N26" s="388">
        <f t="shared" si="6"/>
        <v>0</v>
      </c>
      <c r="O26" s="388">
        <f t="shared" si="7"/>
        <v>0</v>
      </c>
      <c r="P26" s="388">
        <f t="shared" si="7"/>
        <v>0</v>
      </c>
      <c r="Q26" s="388">
        <f t="shared" si="7"/>
        <v>0</v>
      </c>
      <c r="R26" s="388">
        <f t="shared" si="7"/>
        <v>0</v>
      </c>
      <c r="S26" s="388">
        <f t="shared" si="7"/>
        <v>0</v>
      </c>
      <c r="T26" s="388">
        <f t="shared" si="7"/>
        <v>0</v>
      </c>
      <c r="U26" s="388">
        <f t="shared" si="7"/>
        <v>0</v>
      </c>
      <c r="V26" s="388">
        <f t="shared" si="7"/>
        <v>0</v>
      </c>
    </row>
    <row r="27" spans="1:22" x14ac:dyDescent="0.3">
      <c r="A27" s="393"/>
      <c r="B27" s="391" t="s">
        <v>243</v>
      </c>
      <c r="C27" s="397">
        <f t="shared" ref="C27:L27" si="13">SUM(C28:C30)</f>
        <v>0</v>
      </c>
      <c r="D27" s="397">
        <f t="shared" ref="D27:H27" si="14">SUM(D28:D30)</f>
        <v>0</v>
      </c>
      <c r="E27" s="397">
        <f t="shared" si="14"/>
        <v>0</v>
      </c>
      <c r="F27" s="397">
        <f t="shared" si="14"/>
        <v>0</v>
      </c>
      <c r="G27" s="397">
        <f t="shared" si="14"/>
        <v>0</v>
      </c>
      <c r="H27" s="397">
        <f t="shared" si="14"/>
        <v>0</v>
      </c>
      <c r="I27" s="397">
        <f t="shared" si="13"/>
        <v>0</v>
      </c>
      <c r="J27" s="397">
        <f t="shared" si="13"/>
        <v>0</v>
      </c>
      <c r="K27" s="397">
        <f t="shared" si="13"/>
        <v>0</v>
      </c>
      <c r="L27" s="397">
        <f t="shared" si="13"/>
        <v>0</v>
      </c>
      <c r="N27" s="388">
        <f t="shared" si="6"/>
        <v>0</v>
      </c>
      <c r="O27" s="388">
        <f t="shared" si="7"/>
        <v>0</v>
      </c>
      <c r="P27" s="388">
        <f t="shared" si="7"/>
        <v>0</v>
      </c>
      <c r="Q27" s="388">
        <f t="shared" si="7"/>
        <v>0</v>
      </c>
      <c r="R27" s="388">
        <f t="shared" si="7"/>
        <v>0</v>
      </c>
      <c r="S27" s="388">
        <f t="shared" si="7"/>
        <v>0</v>
      </c>
      <c r="T27" s="388">
        <f t="shared" si="7"/>
        <v>0</v>
      </c>
      <c r="U27" s="388">
        <f t="shared" si="7"/>
        <v>0</v>
      </c>
      <c r="V27" s="388">
        <f t="shared" si="7"/>
        <v>0</v>
      </c>
    </row>
    <row r="28" spans="1:22" x14ac:dyDescent="0.3">
      <c r="A28" s="393">
        <v>8</v>
      </c>
      <c r="B28" s="395" t="s">
        <v>241</v>
      </c>
      <c r="C28" s="248">
        <f>'TAB5.1'!$J29</f>
        <v>0</v>
      </c>
      <c r="D28" s="248">
        <f>'TAB5.1'!$J66</f>
        <v>0</v>
      </c>
      <c r="E28" s="248">
        <f>'TAB5.1'!$J103</f>
        <v>0</v>
      </c>
      <c r="F28" s="248">
        <f>'TAB5.1'!$J140</f>
        <v>0</v>
      </c>
      <c r="G28" s="248">
        <f>'TAB5.1'!$J177</f>
        <v>0</v>
      </c>
      <c r="H28" s="248">
        <f>'TAB5.1'!$J214</f>
        <v>0</v>
      </c>
      <c r="I28" s="248">
        <f>'TAB5.2'!$J66</f>
        <v>0</v>
      </c>
      <c r="J28" s="248">
        <f>'TAB5.2'!$J103</f>
        <v>0</v>
      </c>
      <c r="K28" s="248">
        <f>'TAB5.2'!$J140</f>
        <v>0</v>
      </c>
      <c r="L28" s="248">
        <f>'TAB5.2'!$J177</f>
        <v>0</v>
      </c>
      <c r="N28" s="388">
        <f t="shared" si="6"/>
        <v>0</v>
      </c>
      <c r="O28" s="388">
        <f t="shared" si="7"/>
        <v>0</v>
      </c>
      <c r="P28" s="388">
        <f t="shared" si="7"/>
        <v>0</v>
      </c>
      <c r="Q28" s="388">
        <f t="shared" si="7"/>
        <v>0</v>
      </c>
      <c r="R28" s="388">
        <f t="shared" si="7"/>
        <v>0</v>
      </c>
      <c r="S28" s="388">
        <f t="shared" si="7"/>
        <v>0</v>
      </c>
      <c r="T28" s="388">
        <f t="shared" si="7"/>
        <v>0</v>
      </c>
      <c r="U28" s="388">
        <f t="shared" si="7"/>
        <v>0</v>
      </c>
      <c r="V28" s="388">
        <f t="shared" si="7"/>
        <v>0</v>
      </c>
    </row>
    <row r="29" spans="1:22" x14ac:dyDescent="0.3">
      <c r="A29" s="393">
        <v>9</v>
      </c>
      <c r="B29" s="395" t="s">
        <v>124</v>
      </c>
      <c r="C29" s="248">
        <f>'TAB5.1'!$K29</f>
        <v>0</v>
      </c>
      <c r="D29" s="248">
        <f>'TAB5.1'!$K66</f>
        <v>0</v>
      </c>
      <c r="E29" s="248">
        <f>'TAB5.1'!$K103</f>
        <v>0</v>
      </c>
      <c r="F29" s="248">
        <f>'TAB5.1'!$K140</f>
        <v>0</v>
      </c>
      <c r="G29" s="248">
        <f>'TAB5.1'!$K177</f>
        <v>0</v>
      </c>
      <c r="H29" s="248">
        <f>'TAB5.1'!$K214</f>
        <v>0</v>
      </c>
      <c r="I29" s="248">
        <f>'TAB5.2'!$K66</f>
        <v>0</v>
      </c>
      <c r="J29" s="248">
        <f>'TAB5.2'!$K103</f>
        <v>0</v>
      </c>
      <c r="K29" s="248">
        <f>'TAB5.2'!$K140</f>
        <v>0</v>
      </c>
      <c r="L29" s="248">
        <f>'TAB5.2'!$K177</f>
        <v>0</v>
      </c>
      <c r="N29" s="388">
        <f t="shared" si="6"/>
        <v>0</v>
      </c>
      <c r="O29" s="388">
        <f t="shared" si="7"/>
        <v>0</v>
      </c>
      <c r="P29" s="388">
        <f t="shared" si="7"/>
        <v>0</v>
      </c>
      <c r="Q29" s="388">
        <f t="shared" si="7"/>
        <v>0</v>
      </c>
      <c r="R29" s="388">
        <f t="shared" si="7"/>
        <v>0</v>
      </c>
      <c r="S29" s="388">
        <f t="shared" si="7"/>
        <v>0</v>
      </c>
      <c r="T29" s="388">
        <f t="shared" si="7"/>
        <v>0</v>
      </c>
      <c r="U29" s="388">
        <f t="shared" si="7"/>
        <v>0</v>
      </c>
      <c r="V29" s="388">
        <f t="shared" si="7"/>
        <v>0</v>
      </c>
    </row>
    <row r="30" spans="1:22" x14ac:dyDescent="0.3">
      <c r="A30" s="393">
        <v>10</v>
      </c>
      <c r="B30" s="395" t="s">
        <v>242</v>
      </c>
      <c r="C30" s="248">
        <f>'TAB5.1'!$L29</f>
        <v>0</v>
      </c>
      <c r="D30" s="248">
        <f>'TAB5.1'!$L66</f>
        <v>0</v>
      </c>
      <c r="E30" s="248">
        <f>'TAB5.1'!$L103</f>
        <v>0</v>
      </c>
      <c r="F30" s="248">
        <f>'TAB5.1'!$L140</f>
        <v>0</v>
      </c>
      <c r="G30" s="248">
        <f>'TAB5.1'!$L177</f>
        <v>0</v>
      </c>
      <c r="H30" s="248">
        <f>'TAB5.1'!$L214</f>
        <v>0</v>
      </c>
      <c r="I30" s="248">
        <f>'TAB5.2'!$L66</f>
        <v>0</v>
      </c>
      <c r="J30" s="248">
        <f>'TAB5.2'!$L103</f>
        <v>0</v>
      </c>
      <c r="K30" s="248">
        <f>'TAB5.2'!$L140</f>
        <v>0</v>
      </c>
      <c r="L30" s="248">
        <f>'TAB5.2'!$L177</f>
        <v>0</v>
      </c>
      <c r="N30" s="388">
        <f t="shared" si="6"/>
        <v>0</v>
      </c>
      <c r="O30" s="388">
        <f t="shared" si="7"/>
        <v>0</v>
      </c>
      <c r="P30" s="388">
        <f t="shared" si="7"/>
        <v>0</v>
      </c>
      <c r="Q30" s="388">
        <f t="shared" si="7"/>
        <v>0</v>
      </c>
      <c r="R30" s="388">
        <f t="shared" si="7"/>
        <v>0</v>
      </c>
      <c r="S30" s="388">
        <f t="shared" si="7"/>
        <v>0</v>
      </c>
      <c r="T30" s="388">
        <f t="shared" si="7"/>
        <v>0</v>
      </c>
      <c r="U30" s="388">
        <f t="shared" si="7"/>
        <v>0</v>
      </c>
      <c r="V30" s="388">
        <f t="shared" si="7"/>
        <v>0</v>
      </c>
    </row>
    <row r="31" spans="1:22" x14ac:dyDescent="0.3">
      <c r="A31" s="393"/>
      <c r="B31" s="391" t="s">
        <v>123</v>
      </c>
      <c r="C31" s="397">
        <f t="shared" ref="C31:L31" si="15">SUM(C32:C35)</f>
        <v>0</v>
      </c>
      <c r="D31" s="397">
        <f t="shared" ref="D31:H31" si="16">SUM(D32:D35)</f>
        <v>0</v>
      </c>
      <c r="E31" s="397">
        <f t="shared" si="16"/>
        <v>0</v>
      </c>
      <c r="F31" s="397">
        <f t="shared" si="16"/>
        <v>0</v>
      </c>
      <c r="G31" s="397">
        <f t="shared" si="16"/>
        <v>0</v>
      </c>
      <c r="H31" s="397">
        <f t="shared" si="16"/>
        <v>0</v>
      </c>
      <c r="I31" s="397">
        <f t="shared" si="15"/>
        <v>0</v>
      </c>
      <c r="J31" s="397">
        <f t="shared" si="15"/>
        <v>0</v>
      </c>
      <c r="K31" s="397">
        <f t="shared" si="15"/>
        <v>0</v>
      </c>
      <c r="L31" s="397">
        <f t="shared" si="15"/>
        <v>0</v>
      </c>
      <c r="M31" s="398"/>
      <c r="N31" s="388">
        <f t="shared" si="6"/>
        <v>0</v>
      </c>
      <c r="O31" s="388">
        <f t="shared" si="7"/>
        <v>0</v>
      </c>
      <c r="P31" s="388">
        <f t="shared" si="7"/>
        <v>0</v>
      </c>
      <c r="Q31" s="388">
        <f t="shared" si="7"/>
        <v>0</v>
      </c>
      <c r="R31" s="388">
        <f t="shared" si="7"/>
        <v>0</v>
      </c>
      <c r="S31" s="388">
        <f t="shared" si="7"/>
        <v>0</v>
      </c>
      <c r="T31" s="388">
        <f t="shared" si="7"/>
        <v>0</v>
      </c>
      <c r="U31" s="388">
        <f t="shared" si="7"/>
        <v>0</v>
      </c>
      <c r="V31" s="388">
        <f t="shared" si="7"/>
        <v>0</v>
      </c>
    </row>
    <row r="32" spans="1:22" x14ac:dyDescent="0.3">
      <c r="A32" s="393">
        <v>11</v>
      </c>
      <c r="B32" s="394" t="s">
        <v>125</v>
      </c>
      <c r="C32" s="248">
        <f>'TAB5.1'!$M29</f>
        <v>0</v>
      </c>
      <c r="D32" s="248">
        <f>'TAB5.1'!$M66</f>
        <v>0</v>
      </c>
      <c r="E32" s="248">
        <f>'TAB5.1'!$M103</f>
        <v>0</v>
      </c>
      <c r="F32" s="248">
        <f>'TAB5.1'!$M140</f>
        <v>0</v>
      </c>
      <c r="G32" s="248">
        <f>'TAB5.1'!$M177</f>
        <v>0</v>
      </c>
      <c r="H32" s="248">
        <f>'TAB5.1'!$M214</f>
        <v>0</v>
      </c>
      <c r="I32" s="248">
        <f>'TAB5.2'!$M66</f>
        <v>0</v>
      </c>
      <c r="J32" s="248">
        <f>'TAB5.2'!$M103</f>
        <v>0</v>
      </c>
      <c r="K32" s="248">
        <f>'TAB5.2'!$M140</f>
        <v>0</v>
      </c>
      <c r="L32" s="248">
        <f>'TAB5.2'!$M177</f>
        <v>0</v>
      </c>
      <c r="N32" s="388">
        <f t="shared" si="6"/>
        <v>0</v>
      </c>
      <c r="O32" s="388">
        <f t="shared" si="7"/>
        <v>0</v>
      </c>
      <c r="P32" s="388">
        <f t="shared" si="7"/>
        <v>0</v>
      </c>
      <c r="Q32" s="388">
        <f t="shared" si="7"/>
        <v>0</v>
      </c>
      <c r="R32" s="388">
        <f t="shared" si="7"/>
        <v>0</v>
      </c>
      <c r="S32" s="388">
        <f t="shared" si="7"/>
        <v>0</v>
      </c>
      <c r="T32" s="388">
        <f t="shared" si="7"/>
        <v>0</v>
      </c>
      <c r="U32" s="388">
        <f t="shared" si="7"/>
        <v>0</v>
      </c>
      <c r="V32" s="388">
        <f t="shared" si="7"/>
        <v>0</v>
      </c>
    </row>
    <row r="33" spans="1:22" x14ac:dyDescent="0.3">
      <c r="A33" s="393">
        <v>12</v>
      </c>
      <c r="B33" s="394" t="s">
        <v>122</v>
      </c>
      <c r="C33" s="248">
        <f>'TAB5.1'!$N29</f>
        <v>0</v>
      </c>
      <c r="D33" s="248">
        <f>'TAB5.1'!$N66</f>
        <v>0</v>
      </c>
      <c r="E33" s="248">
        <f>'TAB5.1'!$N103</f>
        <v>0</v>
      </c>
      <c r="F33" s="248">
        <f>'TAB5.1'!$N140</f>
        <v>0</v>
      </c>
      <c r="G33" s="248">
        <f>'TAB5.1'!$N177</f>
        <v>0</v>
      </c>
      <c r="H33" s="248">
        <f>'TAB5.1'!$N214</f>
        <v>0</v>
      </c>
      <c r="I33" s="248">
        <f>'TAB5.2'!$N66</f>
        <v>0</v>
      </c>
      <c r="J33" s="248">
        <f>'TAB5.2'!$N103</f>
        <v>0</v>
      </c>
      <c r="K33" s="248">
        <f>'TAB5.2'!$N140</f>
        <v>0</v>
      </c>
      <c r="L33" s="248">
        <f>'TAB5.2'!$N177</f>
        <v>0</v>
      </c>
      <c r="N33" s="388">
        <f t="shared" si="6"/>
        <v>0</v>
      </c>
      <c r="O33" s="388">
        <f t="shared" si="7"/>
        <v>0</v>
      </c>
      <c r="P33" s="388">
        <f t="shared" si="7"/>
        <v>0</v>
      </c>
      <c r="Q33" s="388">
        <f t="shared" si="7"/>
        <v>0</v>
      </c>
      <c r="R33" s="388">
        <f t="shared" si="7"/>
        <v>0</v>
      </c>
      <c r="S33" s="388">
        <f t="shared" si="7"/>
        <v>0</v>
      </c>
      <c r="T33" s="388">
        <f t="shared" si="7"/>
        <v>0</v>
      </c>
      <c r="U33" s="388">
        <f t="shared" si="7"/>
        <v>0</v>
      </c>
      <c r="V33" s="388">
        <f t="shared" si="7"/>
        <v>0</v>
      </c>
    </row>
    <row r="34" spans="1:22" x14ac:dyDescent="0.3">
      <c r="A34" s="393">
        <v>13</v>
      </c>
      <c r="B34" s="394" t="s">
        <v>124</v>
      </c>
      <c r="C34" s="248">
        <f>'TAB5.1'!$O29</f>
        <v>0</v>
      </c>
      <c r="D34" s="248">
        <f>'TAB5.1'!$O66</f>
        <v>0</v>
      </c>
      <c r="E34" s="248">
        <f>'TAB5.1'!$O103</f>
        <v>0</v>
      </c>
      <c r="F34" s="248">
        <f>'TAB5.1'!$O140</f>
        <v>0</v>
      </c>
      <c r="G34" s="248">
        <f>'TAB5.1'!$O177</f>
        <v>0</v>
      </c>
      <c r="H34" s="248">
        <f>'TAB5.1'!$O214</f>
        <v>0</v>
      </c>
      <c r="I34" s="248">
        <f>'TAB5.2'!$O66</f>
        <v>0</v>
      </c>
      <c r="J34" s="248">
        <f>'TAB5.2'!$O103</f>
        <v>0</v>
      </c>
      <c r="K34" s="248">
        <f>'TAB5.2'!$O140</f>
        <v>0</v>
      </c>
      <c r="L34" s="248">
        <f>'TAB5.2'!$O177</f>
        <v>0</v>
      </c>
      <c r="N34" s="388">
        <f t="shared" si="6"/>
        <v>0</v>
      </c>
      <c r="O34" s="388">
        <f t="shared" ref="O34:V39" si="17">IFERROR(IF(AND(ROUND(SUM(D34:D34),0)=0,ROUND(SUM(E34:E34),0)&gt;ROUND(SUM(D34:D34),0)),"INF",(ROUND(SUM(E34:E34),0)-ROUND(SUM(D34:D34),0))/ROUND(SUM(D34:D34),0)),0)</f>
        <v>0</v>
      </c>
      <c r="P34" s="388">
        <f t="shared" si="17"/>
        <v>0</v>
      </c>
      <c r="Q34" s="388">
        <f t="shared" si="17"/>
        <v>0</v>
      </c>
      <c r="R34" s="388">
        <f t="shared" si="17"/>
        <v>0</v>
      </c>
      <c r="S34" s="388">
        <f t="shared" si="17"/>
        <v>0</v>
      </c>
      <c r="T34" s="388">
        <f t="shared" si="17"/>
        <v>0</v>
      </c>
      <c r="U34" s="388">
        <f t="shared" si="17"/>
        <v>0</v>
      </c>
      <c r="V34" s="388">
        <f t="shared" si="17"/>
        <v>0</v>
      </c>
    </row>
    <row r="35" spans="1:22" x14ac:dyDescent="0.3">
      <c r="A35" s="393">
        <v>14</v>
      </c>
      <c r="B35" s="394" t="s">
        <v>242</v>
      </c>
      <c r="C35" s="248">
        <f>'TAB5.1'!$P29</f>
        <v>0</v>
      </c>
      <c r="D35" s="248">
        <f>'TAB5.1'!$P66</f>
        <v>0</v>
      </c>
      <c r="E35" s="248">
        <f>'TAB5.1'!$P103</f>
        <v>0</v>
      </c>
      <c r="F35" s="248">
        <f>'TAB5.1'!$P140</f>
        <v>0</v>
      </c>
      <c r="G35" s="248">
        <f>'TAB5.1'!$P177</f>
        <v>0</v>
      </c>
      <c r="H35" s="248">
        <f>'TAB5.1'!$P214</f>
        <v>0</v>
      </c>
      <c r="I35" s="248">
        <f>'TAB5.2'!$O66</f>
        <v>0</v>
      </c>
      <c r="J35" s="248">
        <f>'TAB5.2'!$O103</f>
        <v>0</v>
      </c>
      <c r="K35" s="248">
        <f>'TAB5.2'!$O140</f>
        <v>0</v>
      </c>
      <c r="L35" s="248">
        <f>'TAB5.2'!$O177</f>
        <v>0</v>
      </c>
      <c r="N35" s="388">
        <f t="shared" si="6"/>
        <v>0</v>
      </c>
      <c r="O35" s="388">
        <f t="shared" si="17"/>
        <v>0</v>
      </c>
      <c r="P35" s="388">
        <f t="shared" si="17"/>
        <v>0</v>
      </c>
      <c r="Q35" s="388">
        <f t="shared" si="17"/>
        <v>0</v>
      </c>
      <c r="R35" s="388">
        <f t="shared" si="17"/>
        <v>0</v>
      </c>
      <c r="S35" s="388">
        <f t="shared" si="17"/>
        <v>0</v>
      </c>
      <c r="T35" s="388">
        <f t="shared" si="17"/>
        <v>0</v>
      </c>
      <c r="U35" s="388">
        <f t="shared" si="17"/>
        <v>0</v>
      </c>
      <c r="V35" s="388">
        <f t="shared" si="17"/>
        <v>0</v>
      </c>
    </row>
    <row r="36" spans="1:22" x14ac:dyDescent="0.3">
      <c r="A36" s="393"/>
      <c r="B36" s="391" t="s">
        <v>238</v>
      </c>
      <c r="C36" s="397">
        <f t="shared" ref="C36:G36" si="18">SUM(C37:C39)</f>
        <v>0</v>
      </c>
      <c r="D36" s="397">
        <f t="shared" si="18"/>
        <v>0</v>
      </c>
      <c r="E36" s="397">
        <f t="shared" ref="E36" si="19">SUM(E37:E39)</f>
        <v>0</v>
      </c>
      <c r="F36" s="397">
        <f t="shared" si="18"/>
        <v>0</v>
      </c>
      <c r="G36" s="397">
        <f t="shared" si="18"/>
        <v>0</v>
      </c>
      <c r="H36" s="397">
        <f t="shared" ref="H36" si="20">SUM(H37:H39)</f>
        <v>0</v>
      </c>
      <c r="I36" s="397">
        <f>'TAB5.2'!P66</f>
        <v>0</v>
      </c>
      <c r="J36" s="397">
        <f t="shared" ref="J36:L36" si="21">SUM(J37:J39)</f>
        <v>0</v>
      </c>
      <c r="K36" s="397">
        <f t="shared" si="21"/>
        <v>0</v>
      </c>
      <c r="L36" s="397">
        <f t="shared" si="21"/>
        <v>0</v>
      </c>
      <c r="N36" s="388">
        <f t="shared" si="6"/>
        <v>0</v>
      </c>
      <c r="O36" s="388">
        <f t="shared" si="17"/>
        <v>0</v>
      </c>
      <c r="P36" s="388">
        <f t="shared" si="17"/>
        <v>0</v>
      </c>
      <c r="Q36" s="388">
        <f t="shared" si="17"/>
        <v>0</v>
      </c>
      <c r="R36" s="388">
        <f t="shared" si="17"/>
        <v>0</v>
      </c>
      <c r="S36" s="388">
        <f t="shared" si="17"/>
        <v>0</v>
      </c>
      <c r="T36" s="388">
        <f t="shared" si="17"/>
        <v>0</v>
      </c>
      <c r="U36" s="388">
        <f t="shared" si="17"/>
        <v>0</v>
      </c>
      <c r="V36" s="388">
        <f t="shared" si="17"/>
        <v>0</v>
      </c>
    </row>
    <row r="37" spans="1:22" ht="12" customHeight="1" x14ac:dyDescent="0.3">
      <c r="A37" s="393">
        <v>15</v>
      </c>
      <c r="B37" s="394" t="s">
        <v>57</v>
      </c>
      <c r="C37" s="248">
        <f>SUM(C19,C23:C26,C28,C32:C33)</f>
        <v>0</v>
      </c>
      <c r="D37" s="248">
        <f>SUM(D19,D23:D26,D28,D32:D33)</f>
        <v>0</v>
      </c>
      <c r="E37" s="248">
        <f>SUM(E19,E23:E26,E28,E32:E33)</f>
        <v>0</v>
      </c>
      <c r="F37" s="248">
        <f t="shared" ref="F37:I37" si="22">SUM(F19,F23:F26,F28,F32:F33)</f>
        <v>0</v>
      </c>
      <c r="G37" s="248">
        <f t="shared" si="22"/>
        <v>0</v>
      </c>
      <c r="H37" s="248">
        <f t="shared" ref="H37" si="23">SUM(H19,H23:H26,H28,H32:H33)</f>
        <v>0</v>
      </c>
      <c r="I37" s="248">
        <f t="shared" si="22"/>
        <v>0</v>
      </c>
      <c r="J37" s="248">
        <f t="shared" ref="J37:L37" si="24">SUM(J19,J23:J26,J28,J32:J33)</f>
        <v>0</v>
      </c>
      <c r="K37" s="248">
        <f t="shared" si="24"/>
        <v>0</v>
      </c>
      <c r="L37" s="248">
        <f t="shared" si="24"/>
        <v>0</v>
      </c>
      <c r="N37" s="388">
        <f t="shared" si="6"/>
        <v>0</v>
      </c>
      <c r="O37" s="388">
        <f t="shared" si="17"/>
        <v>0</v>
      </c>
      <c r="P37" s="388">
        <f t="shared" si="17"/>
        <v>0</v>
      </c>
      <c r="Q37" s="388">
        <f t="shared" si="17"/>
        <v>0</v>
      </c>
      <c r="R37" s="388">
        <f t="shared" si="17"/>
        <v>0</v>
      </c>
      <c r="S37" s="388">
        <f t="shared" si="17"/>
        <v>0</v>
      </c>
      <c r="T37" s="388">
        <f t="shared" si="17"/>
        <v>0</v>
      </c>
      <c r="U37" s="388">
        <f t="shared" si="17"/>
        <v>0</v>
      </c>
      <c r="V37" s="388">
        <f t="shared" si="17"/>
        <v>0</v>
      </c>
    </row>
    <row r="38" spans="1:22" x14ac:dyDescent="0.3">
      <c r="A38" s="393">
        <v>16</v>
      </c>
      <c r="B38" s="394" t="s">
        <v>58</v>
      </c>
      <c r="C38" s="248">
        <f>SUM(C20,C29,C34)</f>
        <v>0</v>
      </c>
      <c r="D38" s="248">
        <f t="shared" ref="D38:I38" si="25">SUM(D20,D29,D34)</f>
        <v>0</v>
      </c>
      <c r="E38" s="248">
        <f t="shared" ref="E38" si="26">SUM(E20,E29,E34)</f>
        <v>0</v>
      </c>
      <c r="F38" s="248">
        <f t="shared" si="25"/>
        <v>0</v>
      </c>
      <c r="G38" s="248">
        <f t="shared" si="25"/>
        <v>0</v>
      </c>
      <c r="H38" s="248">
        <f t="shared" ref="H38" si="27">SUM(H20,H29,H34)</f>
        <v>0</v>
      </c>
      <c r="I38" s="248">
        <f t="shared" si="25"/>
        <v>0</v>
      </c>
      <c r="J38" s="248">
        <f t="shared" ref="J38:L38" si="28">SUM(J20,J29,J34)</f>
        <v>0</v>
      </c>
      <c r="K38" s="248">
        <f t="shared" si="28"/>
        <v>0</v>
      </c>
      <c r="L38" s="248">
        <f t="shared" si="28"/>
        <v>0</v>
      </c>
      <c r="N38" s="388">
        <f t="shared" si="6"/>
        <v>0</v>
      </c>
      <c r="O38" s="388">
        <f t="shared" si="17"/>
        <v>0</v>
      </c>
      <c r="P38" s="388">
        <f t="shared" si="17"/>
        <v>0</v>
      </c>
      <c r="Q38" s="388">
        <f t="shared" si="17"/>
        <v>0</v>
      </c>
      <c r="R38" s="388">
        <f t="shared" si="17"/>
        <v>0</v>
      </c>
      <c r="S38" s="388">
        <f t="shared" si="17"/>
        <v>0</v>
      </c>
      <c r="T38" s="388">
        <f t="shared" si="17"/>
        <v>0</v>
      </c>
      <c r="U38" s="388">
        <f t="shared" si="17"/>
        <v>0</v>
      </c>
      <c r="V38" s="388">
        <f t="shared" si="17"/>
        <v>0</v>
      </c>
    </row>
    <row r="39" spans="1:22" x14ac:dyDescent="0.3">
      <c r="A39" s="393">
        <v>17</v>
      </c>
      <c r="B39" s="394" t="s">
        <v>240</v>
      </c>
      <c r="C39" s="248">
        <f>SUM(C21,C30,C35)</f>
        <v>0</v>
      </c>
      <c r="D39" s="248">
        <f t="shared" ref="D39:I39" si="29">SUM(D21,D30,D35)</f>
        <v>0</v>
      </c>
      <c r="E39" s="248">
        <f t="shared" ref="E39" si="30">SUM(E21,E30,E35)</f>
        <v>0</v>
      </c>
      <c r="F39" s="248">
        <f t="shared" si="29"/>
        <v>0</v>
      </c>
      <c r="G39" s="248">
        <f t="shared" si="29"/>
        <v>0</v>
      </c>
      <c r="H39" s="248">
        <f t="shared" ref="H39" si="31">SUM(H21,H30,H35)</f>
        <v>0</v>
      </c>
      <c r="I39" s="248">
        <f t="shared" si="29"/>
        <v>0</v>
      </c>
      <c r="J39" s="248">
        <f t="shared" ref="J39:L39" si="32">SUM(J21,J30,J35)</f>
        <v>0</v>
      </c>
      <c r="K39" s="248">
        <f t="shared" si="32"/>
        <v>0</v>
      </c>
      <c r="L39" s="248">
        <f t="shared" si="32"/>
        <v>0</v>
      </c>
      <c r="N39" s="388">
        <f t="shared" si="6"/>
        <v>0</v>
      </c>
      <c r="O39" s="388">
        <f t="shared" si="17"/>
        <v>0</v>
      </c>
      <c r="P39" s="388">
        <f t="shared" si="17"/>
        <v>0</v>
      </c>
      <c r="Q39" s="388">
        <f t="shared" si="17"/>
        <v>0</v>
      </c>
      <c r="R39" s="388">
        <f t="shared" si="17"/>
        <v>0</v>
      </c>
      <c r="S39" s="388">
        <f t="shared" si="17"/>
        <v>0</v>
      </c>
      <c r="T39" s="388">
        <f t="shared" si="17"/>
        <v>0</v>
      </c>
      <c r="U39" s="388">
        <f t="shared" si="17"/>
        <v>0</v>
      </c>
      <c r="V39" s="388">
        <f t="shared" si="17"/>
        <v>0</v>
      </c>
    </row>
    <row r="42" spans="1:22" x14ac:dyDescent="0.3">
      <c r="A42" s="350" t="s">
        <v>126</v>
      </c>
      <c r="B42" s="350"/>
      <c r="C42" s="350"/>
      <c r="D42" s="350"/>
      <c r="E42" s="350"/>
      <c r="F42" s="350"/>
      <c r="G42" s="350"/>
      <c r="H42" s="350"/>
      <c r="I42" s="350"/>
      <c r="J42" s="350"/>
      <c r="K42" s="350"/>
      <c r="L42" s="350"/>
      <c r="N42" s="350"/>
      <c r="O42" s="350"/>
      <c r="P42" s="529"/>
      <c r="Q42" s="529"/>
      <c r="R42" s="529"/>
      <c r="S42" s="529"/>
      <c r="T42" s="529"/>
      <c r="U42" s="529"/>
      <c r="V42" s="529"/>
    </row>
    <row r="44" spans="1:22" x14ac:dyDescent="0.3">
      <c r="N44" s="476" t="s">
        <v>332</v>
      </c>
      <c r="O44" s="477"/>
      <c r="P44" s="477"/>
      <c r="Q44" s="477"/>
      <c r="R44" s="477"/>
      <c r="S44" s="477"/>
      <c r="T44" s="477"/>
      <c r="U44" s="477"/>
      <c r="V44" s="477"/>
    </row>
    <row r="45" spans="1:22" ht="45" x14ac:dyDescent="0.3">
      <c r="C45" s="257" t="s">
        <v>364</v>
      </c>
      <c r="D45" s="257" t="s">
        <v>375</v>
      </c>
      <c r="E45" s="327" t="s">
        <v>523</v>
      </c>
      <c r="F45" s="327" t="s">
        <v>374</v>
      </c>
      <c r="G45" s="327" t="s">
        <v>524</v>
      </c>
      <c r="H45" s="327" t="s">
        <v>340</v>
      </c>
      <c r="I45" s="327" t="s">
        <v>341</v>
      </c>
      <c r="J45" s="327" t="s">
        <v>342</v>
      </c>
      <c r="K45" s="327" t="s">
        <v>343</v>
      </c>
      <c r="L45" s="327" t="s">
        <v>441</v>
      </c>
      <c r="N45" s="257" t="s">
        <v>334</v>
      </c>
      <c r="O45" s="257" t="s">
        <v>371</v>
      </c>
      <c r="P45" s="257" t="s">
        <v>335</v>
      </c>
      <c r="Q45" s="257" t="s">
        <v>372</v>
      </c>
      <c r="R45" s="257" t="s">
        <v>344</v>
      </c>
      <c r="S45" s="257" t="s">
        <v>345</v>
      </c>
      <c r="T45" s="257" t="s">
        <v>363</v>
      </c>
      <c r="U45" s="257" t="s">
        <v>347</v>
      </c>
      <c r="V45" s="257" t="s">
        <v>521</v>
      </c>
    </row>
    <row r="46" spans="1:22" x14ac:dyDescent="0.3">
      <c r="B46" s="391" t="s">
        <v>234</v>
      </c>
      <c r="C46" s="392">
        <f>SUM(C47:C49)</f>
        <v>0</v>
      </c>
      <c r="D46" s="392">
        <f t="shared" ref="D46:L49" si="33">C64</f>
        <v>0</v>
      </c>
      <c r="E46" s="392">
        <f t="shared" si="33"/>
        <v>0</v>
      </c>
      <c r="F46" s="392">
        <f t="shared" si="33"/>
        <v>0</v>
      </c>
      <c r="G46" s="392">
        <f t="shared" si="33"/>
        <v>0</v>
      </c>
      <c r="H46" s="392">
        <f t="shared" si="33"/>
        <v>0</v>
      </c>
      <c r="I46" s="392">
        <f>G64</f>
        <v>0</v>
      </c>
      <c r="J46" s="392">
        <f t="shared" si="33"/>
        <v>0</v>
      </c>
      <c r="K46" s="392">
        <f t="shared" si="33"/>
        <v>0</v>
      </c>
      <c r="L46" s="392">
        <f t="shared" si="33"/>
        <v>0</v>
      </c>
      <c r="N46" s="388">
        <f t="shared" ref="N46:N67" si="34">IFERROR(IF(AND(ROUND(SUM(C46:C46),0)=0,ROUND(SUM(D46:D46),0)&gt;ROUND(SUM(C46:C46),0)),"INF",(ROUND(SUM(D46:D46),0)-ROUND(SUM(C46:C46),0))/ROUND(SUM(C46:C46),0)),0)</f>
        <v>0</v>
      </c>
      <c r="O46" s="388">
        <f t="shared" ref="O46:V61" si="35">IFERROR(IF(AND(ROUND(SUM(D46:D46),0)=0,ROUND(SUM(E46:E46),0)&gt;ROUND(SUM(D46:D46),0)),"INF",(ROUND(SUM(E46:E46),0)-ROUND(SUM(D46:D46),0))/ROUND(SUM(D46:D46),0)),0)</f>
        <v>0</v>
      </c>
      <c r="P46" s="388">
        <f t="shared" si="35"/>
        <v>0</v>
      </c>
      <c r="Q46" s="388">
        <f t="shared" si="35"/>
        <v>0</v>
      </c>
      <c r="R46" s="388">
        <f t="shared" si="35"/>
        <v>0</v>
      </c>
      <c r="S46" s="388">
        <f t="shared" si="35"/>
        <v>0</v>
      </c>
      <c r="T46" s="388">
        <f t="shared" si="35"/>
        <v>0</v>
      </c>
      <c r="U46" s="388">
        <f t="shared" si="35"/>
        <v>0</v>
      </c>
      <c r="V46" s="388">
        <f>IFERROR(IF(AND(ROUND(SUM(K46:K46),0)=0,ROUND(SUM(L46:L46),0)&gt;ROUND(SUM(K46:K46),0)),"INF",(ROUND(SUM(L46:L46),0)-ROUND(SUM(K46:K46),0))/ROUND(SUM(K46:K46),0)),0)</f>
        <v>0</v>
      </c>
    </row>
    <row r="47" spans="1:22" x14ac:dyDescent="0.3">
      <c r="A47" s="393">
        <v>1</v>
      </c>
      <c r="B47" s="394" t="s">
        <v>244</v>
      </c>
      <c r="C47" s="248">
        <f>'TAB5.1'!C43</f>
        <v>0</v>
      </c>
      <c r="D47" s="248">
        <f>C65</f>
        <v>0</v>
      </c>
      <c r="E47" s="248">
        <f t="shared" si="33"/>
        <v>0</v>
      </c>
      <c r="F47" s="248">
        <f t="shared" si="33"/>
        <v>0</v>
      </c>
      <c r="G47" s="248">
        <f t="shared" si="33"/>
        <v>0</v>
      </c>
      <c r="H47" s="248">
        <f t="shared" si="33"/>
        <v>0</v>
      </c>
      <c r="I47" s="248">
        <f t="shared" ref="I47:I49" si="36">H65</f>
        <v>0</v>
      </c>
      <c r="J47" s="248">
        <f t="shared" si="33"/>
        <v>0</v>
      </c>
      <c r="K47" s="248">
        <f t="shared" si="33"/>
        <v>0</v>
      </c>
      <c r="L47" s="248">
        <f t="shared" si="33"/>
        <v>0</v>
      </c>
      <c r="M47" s="248">
        <f t="shared" ref="M47:M49" si="37">L65</f>
        <v>0</v>
      </c>
      <c r="N47" s="388">
        <f t="shared" si="34"/>
        <v>0</v>
      </c>
      <c r="O47" s="388">
        <f t="shared" si="35"/>
        <v>0</v>
      </c>
      <c r="P47" s="388">
        <f t="shared" si="35"/>
        <v>0</v>
      </c>
      <c r="Q47" s="388">
        <f t="shared" si="35"/>
        <v>0</v>
      </c>
      <c r="R47" s="388">
        <f t="shared" si="35"/>
        <v>0</v>
      </c>
      <c r="S47" s="388">
        <f t="shared" si="35"/>
        <v>0</v>
      </c>
      <c r="T47" s="388">
        <f t="shared" si="35"/>
        <v>0</v>
      </c>
      <c r="U47" s="388">
        <f t="shared" si="35"/>
        <v>0</v>
      </c>
      <c r="V47" s="388">
        <f t="shared" si="35"/>
        <v>0</v>
      </c>
    </row>
    <row r="48" spans="1:22" x14ac:dyDescent="0.3">
      <c r="A48" s="393">
        <v>2</v>
      </c>
      <c r="B48" s="394" t="s">
        <v>58</v>
      </c>
      <c r="C48" s="248">
        <f>'TAB5.1'!D43</f>
        <v>0</v>
      </c>
      <c r="D48" s="248">
        <f t="shared" si="33"/>
        <v>0</v>
      </c>
      <c r="E48" s="248">
        <f t="shared" ref="E48:E49" si="38">D66</f>
        <v>0</v>
      </c>
      <c r="F48" s="248">
        <f t="shared" ref="F48:F49" si="39">E66</f>
        <v>0</v>
      </c>
      <c r="G48" s="248">
        <f t="shared" ref="G48:G49" si="40">F66</f>
        <v>0</v>
      </c>
      <c r="H48" s="248">
        <f t="shared" ref="H48:H49" si="41">G66</f>
        <v>0</v>
      </c>
      <c r="I48" s="248">
        <f t="shared" si="36"/>
        <v>0</v>
      </c>
      <c r="J48" s="248">
        <f t="shared" ref="J48:J49" si="42">I66</f>
        <v>0</v>
      </c>
      <c r="K48" s="248">
        <f t="shared" ref="K48:K49" si="43">J66</f>
        <v>0</v>
      </c>
      <c r="L48" s="248">
        <f t="shared" ref="L48:L49" si="44">K66</f>
        <v>0</v>
      </c>
      <c r="M48" s="248">
        <f t="shared" si="37"/>
        <v>0</v>
      </c>
      <c r="N48" s="388">
        <f t="shared" si="34"/>
        <v>0</v>
      </c>
      <c r="O48" s="388">
        <f t="shared" si="35"/>
        <v>0</v>
      </c>
      <c r="P48" s="388">
        <f t="shared" si="35"/>
        <v>0</v>
      </c>
      <c r="Q48" s="388">
        <f t="shared" si="35"/>
        <v>0</v>
      </c>
      <c r="R48" s="388">
        <f t="shared" si="35"/>
        <v>0</v>
      </c>
      <c r="S48" s="388">
        <f t="shared" si="35"/>
        <v>0</v>
      </c>
      <c r="T48" s="388">
        <f t="shared" si="35"/>
        <v>0</v>
      </c>
      <c r="U48" s="388">
        <f t="shared" si="35"/>
        <v>0</v>
      </c>
      <c r="V48" s="388">
        <f t="shared" si="35"/>
        <v>0</v>
      </c>
    </row>
    <row r="49" spans="1:22" x14ac:dyDescent="0.3">
      <c r="A49" s="393">
        <v>3</v>
      </c>
      <c r="B49" s="394" t="s">
        <v>240</v>
      </c>
      <c r="C49" s="248">
        <f>'TAB5.1'!E43</f>
        <v>0</v>
      </c>
      <c r="D49" s="248">
        <f t="shared" si="33"/>
        <v>0</v>
      </c>
      <c r="E49" s="248">
        <f t="shared" si="38"/>
        <v>0</v>
      </c>
      <c r="F49" s="248">
        <f t="shared" si="39"/>
        <v>0</v>
      </c>
      <c r="G49" s="248">
        <f t="shared" si="40"/>
        <v>0</v>
      </c>
      <c r="H49" s="248">
        <f t="shared" si="41"/>
        <v>0</v>
      </c>
      <c r="I49" s="248">
        <f t="shared" si="36"/>
        <v>0</v>
      </c>
      <c r="J49" s="248">
        <f t="shared" si="42"/>
        <v>0</v>
      </c>
      <c r="K49" s="248">
        <f t="shared" si="43"/>
        <v>0</v>
      </c>
      <c r="L49" s="248">
        <f t="shared" si="44"/>
        <v>0</v>
      </c>
      <c r="M49" s="248">
        <f t="shared" si="37"/>
        <v>0</v>
      </c>
      <c r="N49" s="388">
        <f t="shared" si="34"/>
        <v>0</v>
      </c>
      <c r="O49" s="388">
        <f t="shared" si="35"/>
        <v>0</v>
      </c>
      <c r="P49" s="388">
        <f t="shared" si="35"/>
        <v>0</v>
      </c>
      <c r="Q49" s="388">
        <f t="shared" si="35"/>
        <v>0</v>
      </c>
      <c r="R49" s="388">
        <f t="shared" si="35"/>
        <v>0</v>
      </c>
      <c r="S49" s="388">
        <f t="shared" si="35"/>
        <v>0</v>
      </c>
      <c r="T49" s="388">
        <f t="shared" si="35"/>
        <v>0</v>
      </c>
      <c r="U49" s="388">
        <f t="shared" si="35"/>
        <v>0</v>
      </c>
      <c r="V49" s="388">
        <f t="shared" si="35"/>
        <v>0</v>
      </c>
    </row>
    <row r="50" spans="1:22" x14ac:dyDescent="0.3">
      <c r="A50" s="393"/>
      <c r="B50" s="391" t="s">
        <v>235</v>
      </c>
      <c r="C50" s="248">
        <f t="shared" ref="C50:L50" si="45">SUM(C51:C54)</f>
        <v>0</v>
      </c>
      <c r="D50" s="248">
        <f t="shared" si="45"/>
        <v>0</v>
      </c>
      <c r="E50" s="248">
        <f t="shared" si="45"/>
        <v>0</v>
      </c>
      <c r="F50" s="248">
        <f t="shared" si="45"/>
        <v>0</v>
      </c>
      <c r="G50" s="248">
        <f t="shared" si="45"/>
        <v>0</v>
      </c>
      <c r="H50" s="248">
        <f t="shared" ref="H50" si="46">SUM(H51:H54)</f>
        <v>0</v>
      </c>
      <c r="I50" s="248">
        <f t="shared" si="45"/>
        <v>0</v>
      </c>
      <c r="J50" s="248">
        <f t="shared" si="45"/>
        <v>0</v>
      </c>
      <c r="K50" s="248">
        <f t="shared" si="45"/>
        <v>0</v>
      </c>
      <c r="L50" s="248">
        <f t="shared" si="45"/>
        <v>0</v>
      </c>
      <c r="N50" s="388">
        <f t="shared" si="34"/>
        <v>0</v>
      </c>
      <c r="O50" s="388">
        <f t="shared" si="35"/>
        <v>0</v>
      </c>
      <c r="P50" s="388">
        <f t="shared" si="35"/>
        <v>0</v>
      </c>
      <c r="Q50" s="388">
        <f t="shared" si="35"/>
        <v>0</v>
      </c>
      <c r="R50" s="388">
        <f t="shared" si="35"/>
        <v>0</v>
      </c>
      <c r="S50" s="388">
        <f t="shared" si="35"/>
        <v>0</v>
      </c>
      <c r="T50" s="388">
        <f t="shared" si="35"/>
        <v>0</v>
      </c>
      <c r="U50" s="388">
        <f t="shared" si="35"/>
        <v>0</v>
      </c>
      <c r="V50" s="388">
        <f t="shared" si="35"/>
        <v>0</v>
      </c>
    </row>
    <row r="51" spans="1:22" x14ac:dyDescent="0.3">
      <c r="A51" s="393">
        <v>4</v>
      </c>
      <c r="B51" s="395" t="s">
        <v>121</v>
      </c>
      <c r="C51" s="248">
        <f>'TAB5.1'!$F43</f>
        <v>0</v>
      </c>
      <c r="D51" s="248">
        <f>'TAB5.1'!$F80</f>
        <v>0</v>
      </c>
      <c r="E51" s="248">
        <f>'TAB5.1'!$F117</f>
        <v>0</v>
      </c>
      <c r="F51" s="248">
        <f>'TAB5.1'!$F154</f>
        <v>0</v>
      </c>
      <c r="G51" s="248">
        <f>'TAB5.1'!$F191</f>
        <v>0</v>
      </c>
      <c r="H51" s="248">
        <f>'TAB5.1'!$F228</f>
        <v>0</v>
      </c>
      <c r="I51" s="248">
        <f>'TAB5.2'!$F80</f>
        <v>0</v>
      </c>
      <c r="J51" s="248">
        <f>'TAB5.2'!$F117</f>
        <v>0</v>
      </c>
      <c r="K51" s="248">
        <f>'TAB5.2'!$F154</f>
        <v>0</v>
      </c>
      <c r="L51" s="248">
        <f>'TAB5.2'!$F191</f>
        <v>0</v>
      </c>
      <c r="M51" s="248">
        <f>'TAB5.2'!$F80</f>
        <v>0</v>
      </c>
      <c r="N51" s="388">
        <f t="shared" si="34"/>
        <v>0</v>
      </c>
      <c r="O51" s="388">
        <f t="shared" si="35"/>
        <v>0</v>
      </c>
      <c r="P51" s="388">
        <f t="shared" si="35"/>
        <v>0</v>
      </c>
      <c r="Q51" s="388">
        <f t="shared" si="35"/>
        <v>0</v>
      </c>
      <c r="R51" s="388">
        <f t="shared" si="35"/>
        <v>0</v>
      </c>
      <c r="S51" s="388">
        <f t="shared" si="35"/>
        <v>0</v>
      </c>
      <c r="T51" s="388">
        <f t="shared" si="35"/>
        <v>0</v>
      </c>
      <c r="U51" s="388">
        <f t="shared" si="35"/>
        <v>0</v>
      </c>
      <c r="V51" s="388">
        <f t="shared" si="35"/>
        <v>0</v>
      </c>
    </row>
    <row r="52" spans="1:22" x14ac:dyDescent="0.3">
      <c r="A52" s="393">
        <v>5</v>
      </c>
      <c r="B52" s="395" t="s">
        <v>120</v>
      </c>
      <c r="C52" s="248">
        <f>'TAB5.1'!$G43</f>
        <v>0</v>
      </c>
      <c r="D52" s="248">
        <f>'TAB5.1'!$G80</f>
        <v>0</v>
      </c>
      <c r="E52" s="248">
        <f>'TAB5.1'!$G117</f>
        <v>0</v>
      </c>
      <c r="F52" s="248">
        <f>'TAB5.1'!$G154</f>
        <v>0</v>
      </c>
      <c r="G52" s="248">
        <f>'TAB5.1'!$G191</f>
        <v>0</v>
      </c>
      <c r="H52" s="248">
        <f>'TAB5.1'!$G228</f>
        <v>0</v>
      </c>
      <c r="I52" s="248">
        <f>'TAB5.2'!$G80</f>
        <v>0</v>
      </c>
      <c r="J52" s="248">
        <f>'TAB5.2'!$G117</f>
        <v>0</v>
      </c>
      <c r="K52" s="248">
        <f>'TAB5.2'!$G154</f>
        <v>0</v>
      </c>
      <c r="L52" s="248">
        <f>'TAB5.2'!$G191</f>
        <v>0</v>
      </c>
      <c r="M52" s="248">
        <f>'TAB5.2'!$G80</f>
        <v>0</v>
      </c>
      <c r="N52" s="388">
        <f t="shared" si="34"/>
        <v>0</v>
      </c>
      <c r="O52" s="388">
        <f t="shared" si="35"/>
        <v>0</v>
      </c>
      <c r="P52" s="388">
        <f t="shared" si="35"/>
        <v>0</v>
      </c>
      <c r="Q52" s="388">
        <f t="shared" si="35"/>
        <v>0</v>
      </c>
      <c r="R52" s="388">
        <f t="shared" si="35"/>
        <v>0</v>
      </c>
      <c r="S52" s="388">
        <f t="shared" si="35"/>
        <v>0</v>
      </c>
      <c r="T52" s="388">
        <f t="shared" si="35"/>
        <v>0</v>
      </c>
      <c r="U52" s="388">
        <f t="shared" si="35"/>
        <v>0</v>
      </c>
      <c r="V52" s="388">
        <f t="shared" si="35"/>
        <v>0</v>
      </c>
    </row>
    <row r="53" spans="1:22" x14ac:dyDescent="0.3">
      <c r="A53" s="393">
        <v>6</v>
      </c>
      <c r="B53" s="395" t="s">
        <v>46</v>
      </c>
      <c r="C53" s="248">
        <f>'TAB5.1'!$H43</f>
        <v>0</v>
      </c>
      <c r="D53" s="248">
        <f>'TAB5.1'!$H80</f>
        <v>0</v>
      </c>
      <c r="E53" s="248">
        <f>'TAB5.1'!$H117</f>
        <v>0</v>
      </c>
      <c r="F53" s="248">
        <f>'TAB5.1'!$H154</f>
        <v>0</v>
      </c>
      <c r="G53" s="248">
        <f>'TAB5.1'!$H191</f>
        <v>0</v>
      </c>
      <c r="H53" s="248">
        <f>'TAB5.1'!$H228</f>
        <v>0</v>
      </c>
      <c r="I53" s="248">
        <f>'TAB5.2'!$H80</f>
        <v>0</v>
      </c>
      <c r="J53" s="248">
        <f>'TAB5.2'!$H117</f>
        <v>0</v>
      </c>
      <c r="K53" s="248">
        <f>'TAB5.2'!$H154</f>
        <v>0</v>
      </c>
      <c r="L53" s="248">
        <f>'TAB5.2'!$H191</f>
        <v>0</v>
      </c>
      <c r="M53" s="248">
        <f>'TAB5.2'!$H80</f>
        <v>0</v>
      </c>
      <c r="N53" s="388">
        <f t="shared" si="34"/>
        <v>0</v>
      </c>
      <c r="O53" s="388">
        <f t="shared" si="35"/>
        <v>0</v>
      </c>
      <c r="P53" s="388">
        <f t="shared" si="35"/>
        <v>0</v>
      </c>
      <c r="Q53" s="388">
        <f t="shared" si="35"/>
        <v>0</v>
      </c>
      <c r="R53" s="388">
        <f t="shared" si="35"/>
        <v>0</v>
      </c>
      <c r="S53" s="388">
        <f t="shared" si="35"/>
        <v>0</v>
      </c>
      <c r="T53" s="388">
        <f t="shared" si="35"/>
        <v>0</v>
      </c>
      <c r="U53" s="388">
        <f t="shared" si="35"/>
        <v>0</v>
      </c>
      <c r="V53" s="388">
        <f t="shared" si="35"/>
        <v>0</v>
      </c>
    </row>
    <row r="54" spans="1:22" x14ac:dyDescent="0.3">
      <c r="A54" s="393">
        <v>7</v>
      </c>
      <c r="B54" s="395" t="s">
        <v>47</v>
      </c>
      <c r="C54" s="248">
        <f>'TAB5.1'!$I43</f>
        <v>0</v>
      </c>
      <c r="D54" s="248">
        <f>'TAB5.1'!$I80</f>
        <v>0</v>
      </c>
      <c r="E54" s="248">
        <f>'TAB5.1'!$I117</f>
        <v>0</v>
      </c>
      <c r="F54" s="248">
        <f>'TAB5.1'!$I154</f>
        <v>0</v>
      </c>
      <c r="G54" s="248">
        <f>'TAB5.1'!$I191</f>
        <v>0</v>
      </c>
      <c r="H54" s="248">
        <f>'TAB5.1'!$I228</f>
        <v>0</v>
      </c>
      <c r="I54" s="248">
        <f>'TAB5.2'!$I80</f>
        <v>0</v>
      </c>
      <c r="J54" s="248">
        <f>'TAB5.2'!$I117</f>
        <v>0</v>
      </c>
      <c r="K54" s="248">
        <f>'TAB5.2'!$I154</f>
        <v>0</v>
      </c>
      <c r="L54" s="248">
        <f>'TAB5.2'!$I191</f>
        <v>0</v>
      </c>
      <c r="M54" s="248">
        <f>'TAB5.2'!$I80</f>
        <v>0</v>
      </c>
      <c r="N54" s="388">
        <f t="shared" si="34"/>
        <v>0</v>
      </c>
      <c r="O54" s="388">
        <f t="shared" si="35"/>
        <v>0</v>
      </c>
      <c r="P54" s="388">
        <f t="shared" si="35"/>
        <v>0</v>
      </c>
      <c r="Q54" s="388">
        <f t="shared" si="35"/>
        <v>0</v>
      </c>
      <c r="R54" s="388">
        <f t="shared" si="35"/>
        <v>0</v>
      </c>
      <c r="S54" s="388">
        <f t="shared" si="35"/>
        <v>0</v>
      </c>
      <c r="T54" s="388">
        <f t="shared" si="35"/>
        <v>0</v>
      </c>
      <c r="U54" s="388">
        <f t="shared" si="35"/>
        <v>0</v>
      </c>
      <c r="V54" s="388">
        <f t="shared" si="35"/>
        <v>0</v>
      </c>
    </row>
    <row r="55" spans="1:22" x14ac:dyDescent="0.3">
      <c r="A55" s="393"/>
      <c r="B55" s="391" t="s">
        <v>243</v>
      </c>
      <c r="C55" s="392">
        <f t="shared" ref="C55:I55" si="47">SUM(C56:C58)</f>
        <v>0</v>
      </c>
      <c r="D55" s="392">
        <f t="shared" ref="D55:H55" si="48">SUM(D56:D58)</f>
        <v>0</v>
      </c>
      <c r="E55" s="392">
        <f>SUM(E56:E58)</f>
        <v>0</v>
      </c>
      <c r="F55" s="392">
        <f t="shared" si="48"/>
        <v>0</v>
      </c>
      <c r="G55" s="392">
        <f t="shared" si="48"/>
        <v>0</v>
      </c>
      <c r="H55" s="392">
        <f t="shared" si="48"/>
        <v>0</v>
      </c>
      <c r="I55" s="392">
        <f t="shared" si="47"/>
        <v>0</v>
      </c>
      <c r="J55" s="392">
        <f t="shared" ref="J55:M55" si="49">SUM(J56:J58)</f>
        <v>0</v>
      </c>
      <c r="K55" s="392">
        <f t="shared" si="49"/>
        <v>0</v>
      </c>
      <c r="L55" s="392">
        <f t="shared" si="49"/>
        <v>0</v>
      </c>
      <c r="M55" s="392">
        <f t="shared" si="49"/>
        <v>0</v>
      </c>
      <c r="N55" s="388">
        <f t="shared" si="34"/>
        <v>0</v>
      </c>
      <c r="O55" s="388">
        <f t="shared" si="35"/>
        <v>0</v>
      </c>
      <c r="P55" s="388">
        <f t="shared" si="35"/>
        <v>0</v>
      </c>
      <c r="Q55" s="388">
        <f t="shared" si="35"/>
        <v>0</v>
      </c>
      <c r="R55" s="388">
        <f t="shared" si="35"/>
        <v>0</v>
      </c>
      <c r="S55" s="388">
        <f t="shared" si="35"/>
        <v>0</v>
      </c>
      <c r="T55" s="388">
        <f t="shared" si="35"/>
        <v>0</v>
      </c>
      <c r="U55" s="388">
        <f t="shared" si="35"/>
        <v>0</v>
      </c>
      <c r="V55" s="388">
        <f t="shared" si="35"/>
        <v>0</v>
      </c>
    </row>
    <row r="56" spans="1:22" x14ac:dyDescent="0.3">
      <c r="A56" s="393">
        <v>8</v>
      </c>
      <c r="B56" s="395" t="s">
        <v>241</v>
      </c>
      <c r="C56" s="248">
        <f>'TAB5.1'!$J43</f>
        <v>0</v>
      </c>
      <c r="D56" s="248">
        <f>'TAB5.1'!$J80</f>
        <v>0</v>
      </c>
      <c r="E56" s="248">
        <f>'TAB5.1'!$J117</f>
        <v>0</v>
      </c>
      <c r="F56" s="248">
        <f>'TAB5.1'!$J154</f>
        <v>0</v>
      </c>
      <c r="G56" s="248">
        <f>'TAB5.1'!$J191</f>
        <v>0</v>
      </c>
      <c r="H56" s="248">
        <f>'TAB5.1'!$J228</f>
        <v>0</v>
      </c>
      <c r="I56" s="248">
        <f>'TAB5.2'!$J80</f>
        <v>0</v>
      </c>
      <c r="J56" s="248">
        <f>'TAB5.2'!$J117</f>
        <v>0</v>
      </c>
      <c r="K56" s="248">
        <f>'TAB5.2'!$J154</f>
        <v>0</v>
      </c>
      <c r="L56" s="248">
        <f>'TAB5.2'!$J191</f>
        <v>0</v>
      </c>
      <c r="M56" s="248">
        <f>'TAB5.2'!$J80</f>
        <v>0</v>
      </c>
      <c r="N56" s="388">
        <f t="shared" si="34"/>
        <v>0</v>
      </c>
      <c r="O56" s="388">
        <f t="shared" si="35"/>
        <v>0</v>
      </c>
      <c r="P56" s="388">
        <f t="shared" si="35"/>
        <v>0</v>
      </c>
      <c r="Q56" s="388">
        <f t="shared" si="35"/>
        <v>0</v>
      </c>
      <c r="R56" s="388">
        <f t="shared" si="35"/>
        <v>0</v>
      </c>
      <c r="S56" s="388">
        <f t="shared" si="35"/>
        <v>0</v>
      </c>
      <c r="T56" s="388">
        <f t="shared" si="35"/>
        <v>0</v>
      </c>
      <c r="U56" s="388">
        <f t="shared" si="35"/>
        <v>0</v>
      </c>
      <c r="V56" s="388">
        <f t="shared" si="35"/>
        <v>0</v>
      </c>
    </row>
    <row r="57" spans="1:22" x14ac:dyDescent="0.3">
      <c r="A57" s="393">
        <v>9</v>
      </c>
      <c r="B57" s="395" t="s">
        <v>124</v>
      </c>
      <c r="C57" s="248">
        <f>'TAB5.1'!$K43</f>
        <v>0</v>
      </c>
      <c r="D57" s="248">
        <f>'TAB5.1'!$K80</f>
        <v>0</v>
      </c>
      <c r="E57" s="248">
        <f>'TAB5.1'!$K117</f>
        <v>0</v>
      </c>
      <c r="F57" s="248">
        <f>'TAB5.1'!$K154</f>
        <v>0</v>
      </c>
      <c r="G57" s="248">
        <f>'TAB5.1'!$K191</f>
        <v>0</v>
      </c>
      <c r="H57" s="248">
        <f>'TAB5.1'!$K228</f>
        <v>0</v>
      </c>
      <c r="I57" s="248">
        <f>'TAB5.2'!$K80</f>
        <v>0</v>
      </c>
      <c r="J57" s="248">
        <f>'TAB5.2'!$K117</f>
        <v>0</v>
      </c>
      <c r="K57" s="248">
        <f>'TAB5.2'!$K154</f>
        <v>0</v>
      </c>
      <c r="L57" s="248">
        <f>'TAB5.2'!$K191</f>
        <v>0</v>
      </c>
      <c r="M57" s="248">
        <f>'TAB5.2'!$K80</f>
        <v>0</v>
      </c>
      <c r="N57" s="388">
        <f t="shared" si="34"/>
        <v>0</v>
      </c>
      <c r="O57" s="388">
        <f t="shared" si="35"/>
        <v>0</v>
      </c>
      <c r="P57" s="388">
        <f t="shared" si="35"/>
        <v>0</v>
      </c>
      <c r="Q57" s="388">
        <f t="shared" si="35"/>
        <v>0</v>
      </c>
      <c r="R57" s="388">
        <f t="shared" si="35"/>
        <v>0</v>
      </c>
      <c r="S57" s="388">
        <f t="shared" si="35"/>
        <v>0</v>
      </c>
      <c r="T57" s="388">
        <f t="shared" si="35"/>
        <v>0</v>
      </c>
      <c r="U57" s="388">
        <f t="shared" si="35"/>
        <v>0</v>
      </c>
      <c r="V57" s="388">
        <f t="shared" si="35"/>
        <v>0</v>
      </c>
    </row>
    <row r="58" spans="1:22" x14ac:dyDescent="0.3">
      <c r="A58" s="393">
        <v>10</v>
      </c>
      <c r="B58" s="395" t="s">
        <v>242</v>
      </c>
      <c r="C58" s="248">
        <f>'TAB5.1'!$L43</f>
        <v>0</v>
      </c>
      <c r="D58" s="248">
        <f>'TAB5.1'!$L80</f>
        <v>0</v>
      </c>
      <c r="E58" s="248">
        <f>'TAB5.1'!$L117</f>
        <v>0</v>
      </c>
      <c r="F58" s="248">
        <f>'TAB5.1'!$L154</f>
        <v>0</v>
      </c>
      <c r="G58" s="248">
        <f>'TAB5.1'!$L191</f>
        <v>0</v>
      </c>
      <c r="H58" s="248">
        <f>'TAB5.1'!$L228</f>
        <v>0</v>
      </c>
      <c r="I58" s="248">
        <f>'TAB5.2'!$L80</f>
        <v>0</v>
      </c>
      <c r="J58" s="248">
        <f>'TAB5.2'!$L117</f>
        <v>0</v>
      </c>
      <c r="K58" s="248">
        <f>'TAB5.2'!$L154</f>
        <v>0</v>
      </c>
      <c r="L58" s="248">
        <f>'TAB5.2'!$L191</f>
        <v>0</v>
      </c>
      <c r="M58" s="248">
        <f>'TAB5.2'!$L80</f>
        <v>0</v>
      </c>
      <c r="N58" s="388">
        <f t="shared" si="34"/>
        <v>0</v>
      </c>
      <c r="O58" s="388">
        <f t="shared" si="35"/>
        <v>0</v>
      </c>
      <c r="P58" s="388">
        <f t="shared" si="35"/>
        <v>0</v>
      </c>
      <c r="Q58" s="388">
        <f t="shared" si="35"/>
        <v>0</v>
      </c>
      <c r="R58" s="388">
        <f t="shared" si="35"/>
        <v>0</v>
      </c>
      <c r="S58" s="388">
        <f t="shared" si="35"/>
        <v>0</v>
      </c>
      <c r="T58" s="388">
        <f t="shared" si="35"/>
        <v>0</v>
      </c>
      <c r="U58" s="388">
        <f t="shared" si="35"/>
        <v>0</v>
      </c>
      <c r="V58" s="388">
        <f t="shared" si="35"/>
        <v>0</v>
      </c>
    </row>
    <row r="59" spans="1:22" x14ac:dyDescent="0.3">
      <c r="A59" s="393"/>
      <c r="B59" s="391" t="s">
        <v>123</v>
      </c>
      <c r="C59" s="392">
        <f t="shared" ref="C59:I59" si="50">SUM(C60:C63)</f>
        <v>0</v>
      </c>
      <c r="D59" s="392">
        <f t="shared" ref="D59:H59" si="51">SUM(D60:D63)</f>
        <v>0</v>
      </c>
      <c r="E59" s="392">
        <f t="shared" si="51"/>
        <v>0</v>
      </c>
      <c r="F59" s="392">
        <f t="shared" si="51"/>
        <v>0</v>
      </c>
      <c r="G59" s="392">
        <f t="shared" si="51"/>
        <v>0</v>
      </c>
      <c r="H59" s="392">
        <f t="shared" si="51"/>
        <v>0</v>
      </c>
      <c r="I59" s="392">
        <f t="shared" si="50"/>
        <v>0</v>
      </c>
      <c r="J59" s="392">
        <f t="shared" ref="J59:M59" si="52">SUM(J60:J63)</f>
        <v>0</v>
      </c>
      <c r="K59" s="392">
        <f t="shared" si="52"/>
        <v>0</v>
      </c>
      <c r="L59" s="392">
        <f t="shared" si="52"/>
        <v>0</v>
      </c>
      <c r="M59" s="392">
        <f t="shared" si="52"/>
        <v>0</v>
      </c>
      <c r="N59" s="388">
        <f t="shared" si="34"/>
        <v>0</v>
      </c>
      <c r="O59" s="388">
        <f t="shared" si="35"/>
        <v>0</v>
      </c>
      <c r="P59" s="388">
        <f t="shared" si="35"/>
        <v>0</v>
      </c>
      <c r="Q59" s="388">
        <f t="shared" si="35"/>
        <v>0</v>
      </c>
      <c r="R59" s="388">
        <f t="shared" si="35"/>
        <v>0</v>
      </c>
      <c r="S59" s="388">
        <f t="shared" si="35"/>
        <v>0</v>
      </c>
      <c r="T59" s="388">
        <f t="shared" si="35"/>
        <v>0</v>
      </c>
      <c r="U59" s="388">
        <f t="shared" si="35"/>
        <v>0</v>
      </c>
      <c r="V59" s="388">
        <f t="shared" si="35"/>
        <v>0</v>
      </c>
    </row>
    <row r="60" spans="1:22" x14ac:dyDescent="0.3">
      <c r="A60" s="393">
        <v>11</v>
      </c>
      <c r="B60" s="394" t="s">
        <v>125</v>
      </c>
      <c r="C60" s="248">
        <f>'TAB5.1'!$M43</f>
        <v>0</v>
      </c>
      <c r="D60" s="248">
        <f>'TAB5.1'!$M80</f>
        <v>0</v>
      </c>
      <c r="E60" s="248">
        <f>'TAB5.1'!$M117</f>
        <v>0</v>
      </c>
      <c r="F60" s="248">
        <f>'TAB5.1'!$M154</f>
        <v>0</v>
      </c>
      <c r="G60" s="248">
        <f>'TAB5.1'!$M191</f>
        <v>0</v>
      </c>
      <c r="H60" s="248">
        <f>'TAB5.1'!$M228</f>
        <v>0</v>
      </c>
      <c r="I60" s="248">
        <f>'TAB5.2'!$M80</f>
        <v>0</v>
      </c>
      <c r="J60" s="248">
        <f>'TAB5.2'!$M117</f>
        <v>0</v>
      </c>
      <c r="K60" s="248">
        <f>'TAB5.2'!$M154</f>
        <v>0</v>
      </c>
      <c r="L60" s="248">
        <f>'TAB5.2'!$M191</f>
        <v>0</v>
      </c>
      <c r="M60" s="248">
        <f>'TAB5.2'!$M80</f>
        <v>0</v>
      </c>
      <c r="N60" s="388">
        <f t="shared" si="34"/>
        <v>0</v>
      </c>
      <c r="O60" s="388">
        <f t="shared" si="35"/>
        <v>0</v>
      </c>
      <c r="P60" s="388">
        <f t="shared" si="35"/>
        <v>0</v>
      </c>
      <c r="Q60" s="388">
        <f t="shared" si="35"/>
        <v>0</v>
      </c>
      <c r="R60" s="388">
        <f t="shared" si="35"/>
        <v>0</v>
      </c>
      <c r="S60" s="388">
        <f t="shared" si="35"/>
        <v>0</v>
      </c>
      <c r="T60" s="388">
        <f t="shared" si="35"/>
        <v>0</v>
      </c>
      <c r="U60" s="388">
        <f t="shared" si="35"/>
        <v>0</v>
      </c>
      <c r="V60" s="388">
        <f t="shared" si="35"/>
        <v>0</v>
      </c>
    </row>
    <row r="61" spans="1:22" x14ac:dyDescent="0.3">
      <c r="A61" s="393">
        <v>12</v>
      </c>
      <c r="B61" s="394" t="s">
        <v>122</v>
      </c>
      <c r="C61" s="248">
        <f>'TAB5.1'!$N43</f>
        <v>0</v>
      </c>
      <c r="D61" s="248">
        <f>'TAB5.1'!$N80</f>
        <v>0</v>
      </c>
      <c r="E61" s="248">
        <f>'TAB5.1'!$N117</f>
        <v>0</v>
      </c>
      <c r="F61" s="248">
        <f>'TAB5.1'!$N154</f>
        <v>0</v>
      </c>
      <c r="G61" s="248">
        <f>'TAB5.1'!$N191</f>
        <v>0</v>
      </c>
      <c r="H61" s="248">
        <f>'TAB5.1'!$N228</f>
        <v>0</v>
      </c>
      <c r="I61" s="248">
        <f>'TAB5.2'!$N80</f>
        <v>0</v>
      </c>
      <c r="J61" s="248">
        <f>'TAB5.2'!$N117</f>
        <v>0</v>
      </c>
      <c r="K61" s="248">
        <f>'TAB5.2'!$N154</f>
        <v>0</v>
      </c>
      <c r="L61" s="248">
        <f>'TAB5.2'!$N191</f>
        <v>0</v>
      </c>
      <c r="M61" s="248">
        <f>'TAB5.2'!$N80</f>
        <v>0</v>
      </c>
      <c r="N61" s="388">
        <f t="shared" si="34"/>
        <v>0</v>
      </c>
      <c r="O61" s="388">
        <f t="shared" si="35"/>
        <v>0</v>
      </c>
      <c r="P61" s="388">
        <f t="shared" si="35"/>
        <v>0</v>
      </c>
      <c r="Q61" s="388">
        <f t="shared" si="35"/>
        <v>0</v>
      </c>
      <c r="R61" s="388">
        <f t="shared" si="35"/>
        <v>0</v>
      </c>
      <c r="S61" s="388">
        <f t="shared" si="35"/>
        <v>0</v>
      </c>
      <c r="T61" s="388">
        <f t="shared" si="35"/>
        <v>0</v>
      </c>
      <c r="U61" s="388">
        <f t="shared" si="35"/>
        <v>0</v>
      </c>
      <c r="V61" s="388">
        <f t="shared" si="35"/>
        <v>0</v>
      </c>
    </row>
    <row r="62" spans="1:22" x14ac:dyDescent="0.3">
      <c r="A62" s="393">
        <v>13</v>
      </c>
      <c r="B62" s="394" t="s">
        <v>124</v>
      </c>
      <c r="C62" s="248">
        <f>'TAB5.1'!$O43</f>
        <v>0</v>
      </c>
      <c r="D62" s="248">
        <f>'TAB5.1'!$O80</f>
        <v>0</v>
      </c>
      <c r="E62" s="248">
        <f>'TAB5.1'!$O117</f>
        <v>0</v>
      </c>
      <c r="F62" s="248">
        <f>'TAB5.1'!$O154</f>
        <v>0</v>
      </c>
      <c r="G62" s="248">
        <f>'TAB5.1'!$O191</f>
        <v>0</v>
      </c>
      <c r="H62" s="248">
        <f>'TAB5.1'!$O228</f>
        <v>0</v>
      </c>
      <c r="I62" s="248">
        <f>'TAB5.2'!$O80</f>
        <v>0</v>
      </c>
      <c r="J62" s="248">
        <f>'TAB5.2'!$O117</f>
        <v>0</v>
      </c>
      <c r="K62" s="248">
        <f>'TAB5.2'!$O154</f>
        <v>0</v>
      </c>
      <c r="L62" s="248">
        <f>'TAB5.2'!$O191</f>
        <v>0</v>
      </c>
      <c r="M62" s="248">
        <f>'TAB5.2'!$O80</f>
        <v>0</v>
      </c>
      <c r="N62" s="388">
        <f t="shared" si="34"/>
        <v>0</v>
      </c>
      <c r="O62" s="388">
        <f t="shared" ref="O62:V67" si="53">IFERROR(IF(AND(ROUND(SUM(D62:D62),0)=0,ROUND(SUM(E62:E62),0)&gt;ROUND(SUM(D62:D62),0)),"INF",(ROUND(SUM(E62:E62),0)-ROUND(SUM(D62:D62),0))/ROUND(SUM(D62:D62),0)),0)</f>
        <v>0</v>
      </c>
      <c r="P62" s="388">
        <f t="shared" si="53"/>
        <v>0</v>
      </c>
      <c r="Q62" s="388">
        <f t="shared" si="53"/>
        <v>0</v>
      </c>
      <c r="R62" s="388">
        <f t="shared" si="53"/>
        <v>0</v>
      </c>
      <c r="S62" s="388">
        <f t="shared" si="53"/>
        <v>0</v>
      </c>
      <c r="T62" s="388">
        <f t="shared" si="53"/>
        <v>0</v>
      </c>
      <c r="U62" s="388">
        <f t="shared" si="53"/>
        <v>0</v>
      </c>
      <c r="V62" s="388">
        <f t="shared" si="53"/>
        <v>0</v>
      </c>
    </row>
    <row r="63" spans="1:22" x14ac:dyDescent="0.3">
      <c r="A63" s="393">
        <v>14</v>
      </c>
      <c r="B63" s="394" t="s">
        <v>242</v>
      </c>
      <c r="C63" s="248">
        <f>'TAB5.1'!$P43</f>
        <v>0</v>
      </c>
      <c r="D63" s="248">
        <f>'TAB5.1'!$P80</f>
        <v>0</v>
      </c>
      <c r="E63" s="248">
        <f>'TAB5.1'!$P117</f>
        <v>0</v>
      </c>
      <c r="F63" s="248">
        <f>'TAB5.1'!$P154</f>
        <v>0</v>
      </c>
      <c r="G63" s="248">
        <f>'TAB5.1'!$P191</f>
        <v>0</v>
      </c>
      <c r="H63" s="248">
        <f>'TAB5.1'!$P228</f>
        <v>0</v>
      </c>
      <c r="I63" s="248">
        <f>'TAB5.2'!$P80</f>
        <v>0</v>
      </c>
      <c r="J63" s="248">
        <f>'TAB5.2'!$P117</f>
        <v>0</v>
      </c>
      <c r="K63" s="248">
        <f>'TAB5.2'!$P80</f>
        <v>0</v>
      </c>
      <c r="L63" s="248">
        <f>'TAB5.2'!$P191</f>
        <v>0</v>
      </c>
      <c r="M63" s="248">
        <f>'TAB5.2'!$P80</f>
        <v>0</v>
      </c>
      <c r="N63" s="388">
        <f t="shared" si="34"/>
        <v>0</v>
      </c>
      <c r="O63" s="388">
        <f t="shared" si="53"/>
        <v>0</v>
      </c>
      <c r="P63" s="388">
        <f t="shared" si="53"/>
        <v>0</v>
      </c>
      <c r="Q63" s="388">
        <f t="shared" si="53"/>
        <v>0</v>
      </c>
      <c r="R63" s="388">
        <f t="shared" si="53"/>
        <v>0</v>
      </c>
      <c r="S63" s="388">
        <f t="shared" si="53"/>
        <v>0</v>
      </c>
      <c r="T63" s="388">
        <f t="shared" si="53"/>
        <v>0</v>
      </c>
      <c r="U63" s="388">
        <f t="shared" si="53"/>
        <v>0</v>
      </c>
      <c r="V63" s="388">
        <f t="shared" si="53"/>
        <v>0</v>
      </c>
    </row>
    <row r="64" spans="1:22" x14ac:dyDescent="0.3">
      <c r="A64" s="393"/>
      <c r="B64" s="391" t="s">
        <v>238</v>
      </c>
      <c r="C64" s="392">
        <f t="shared" ref="C64:L64" si="54">SUM(C65:C67)</f>
        <v>0</v>
      </c>
      <c r="D64" s="392">
        <f t="shared" si="54"/>
        <v>0</v>
      </c>
      <c r="E64" s="392">
        <f t="shared" si="54"/>
        <v>0</v>
      </c>
      <c r="F64" s="392">
        <f t="shared" si="54"/>
        <v>0</v>
      </c>
      <c r="G64" s="392">
        <f t="shared" si="54"/>
        <v>0</v>
      </c>
      <c r="H64" s="392">
        <f t="shared" ref="H64" si="55">SUM(H65:H67)</f>
        <v>0</v>
      </c>
      <c r="I64" s="392">
        <f t="shared" si="54"/>
        <v>0</v>
      </c>
      <c r="J64" s="392">
        <f t="shared" si="54"/>
        <v>0</v>
      </c>
      <c r="K64" s="392">
        <f t="shared" si="54"/>
        <v>0</v>
      </c>
      <c r="L64" s="392">
        <f t="shared" si="54"/>
        <v>0</v>
      </c>
      <c r="N64" s="388">
        <f t="shared" si="34"/>
        <v>0</v>
      </c>
      <c r="O64" s="388">
        <f t="shared" si="53"/>
        <v>0</v>
      </c>
      <c r="P64" s="388">
        <f t="shared" si="53"/>
        <v>0</v>
      </c>
      <c r="Q64" s="388">
        <f t="shared" si="53"/>
        <v>0</v>
      </c>
      <c r="R64" s="388">
        <f t="shared" si="53"/>
        <v>0</v>
      </c>
      <c r="S64" s="388">
        <f t="shared" si="53"/>
        <v>0</v>
      </c>
      <c r="T64" s="388">
        <f t="shared" si="53"/>
        <v>0</v>
      </c>
      <c r="U64" s="388">
        <f t="shared" si="53"/>
        <v>0</v>
      </c>
      <c r="V64" s="388">
        <f t="shared" si="53"/>
        <v>0</v>
      </c>
    </row>
    <row r="65" spans="1:22" ht="12" customHeight="1" x14ac:dyDescent="0.3">
      <c r="A65" s="393">
        <v>15</v>
      </c>
      <c r="B65" s="394" t="s">
        <v>57</v>
      </c>
      <c r="C65" s="248">
        <f t="shared" ref="C65" si="56">SUM(C47,C51:C54,C56,C60:C61)</f>
        <v>0</v>
      </c>
      <c r="D65" s="248">
        <f t="shared" ref="D65:L65" si="57">SUM(D47,D51:D54,D56,D60:D61)</f>
        <v>0</v>
      </c>
      <c r="E65" s="248">
        <f t="shared" si="57"/>
        <v>0</v>
      </c>
      <c r="F65" s="248">
        <f t="shared" si="57"/>
        <v>0</v>
      </c>
      <c r="G65" s="248">
        <f t="shared" si="57"/>
        <v>0</v>
      </c>
      <c r="H65" s="248">
        <f t="shared" si="57"/>
        <v>0</v>
      </c>
      <c r="I65" s="248">
        <f t="shared" si="57"/>
        <v>0</v>
      </c>
      <c r="J65" s="248">
        <f t="shared" si="57"/>
        <v>0</v>
      </c>
      <c r="K65" s="248">
        <f t="shared" si="57"/>
        <v>0</v>
      </c>
      <c r="L65" s="248">
        <f t="shared" si="57"/>
        <v>0</v>
      </c>
      <c r="N65" s="388">
        <f t="shared" si="34"/>
        <v>0</v>
      </c>
      <c r="O65" s="388">
        <f t="shared" si="53"/>
        <v>0</v>
      </c>
      <c r="P65" s="388">
        <f t="shared" si="53"/>
        <v>0</v>
      </c>
      <c r="Q65" s="388">
        <f t="shared" si="53"/>
        <v>0</v>
      </c>
      <c r="R65" s="388">
        <f t="shared" si="53"/>
        <v>0</v>
      </c>
      <c r="S65" s="388">
        <f t="shared" si="53"/>
        <v>0</v>
      </c>
      <c r="T65" s="388">
        <f t="shared" si="53"/>
        <v>0</v>
      </c>
      <c r="U65" s="388">
        <f t="shared" si="53"/>
        <v>0</v>
      </c>
      <c r="V65" s="388">
        <f t="shared" si="53"/>
        <v>0</v>
      </c>
    </row>
    <row r="66" spans="1:22" x14ac:dyDescent="0.3">
      <c r="A66" s="393">
        <v>16</v>
      </c>
      <c r="B66" s="394" t="s">
        <v>58</v>
      </c>
      <c r="C66" s="248">
        <f t="shared" ref="C66" si="58">SUM(C48,C57,C62)</f>
        <v>0</v>
      </c>
      <c r="D66" s="248">
        <f t="shared" ref="D66:L66" si="59">SUM(D48,D57,D62)</f>
        <v>0</v>
      </c>
      <c r="E66" s="248">
        <f t="shared" si="59"/>
        <v>0</v>
      </c>
      <c r="F66" s="248">
        <f t="shared" si="59"/>
        <v>0</v>
      </c>
      <c r="G66" s="248">
        <f t="shared" si="59"/>
        <v>0</v>
      </c>
      <c r="H66" s="248">
        <f t="shared" si="59"/>
        <v>0</v>
      </c>
      <c r="I66" s="248">
        <f t="shared" si="59"/>
        <v>0</v>
      </c>
      <c r="J66" s="248">
        <f t="shared" si="59"/>
        <v>0</v>
      </c>
      <c r="K66" s="248">
        <f t="shared" si="59"/>
        <v>0</v>
      </c>
      <c r="L66" s="248">
        <f t="shared" si="59"/>
        <v>0</v>
      </c>
      <c r="N66" s="388">
        <f t="shared" si="34"/>
        <v>0</v>
      </c>
      <c r="O66" s="388">
        <f t="shared" si="53"/>
        <v>0</v>
      </c>
      <c r="P66" s="388">
        <f t="shared" si="53"/>
        <v>0</v>
      </c>
      <c r="Q66" s="388">
        <f t="shared" si="53"/>
        <v>0</v>
      </c>
      <c r="R66" s="388">
        <f t="shared" si="53"/>
        <v>0</v>
      </c>
      <c r="S66" s="388">
        <f t="shared" si="53"/>
        <v>0</v>
      </c>
      <c r="T66" s="388">
        <f t="shared" si="53"/>
        <v>0</v>
      </c>
      <c r="U66" s="388">
        <f t="shared" si="53"/>
        <v>0</v>
      </c>
      <c r="V66" s="388">
        <f t="shared" si="53"/>
        <v>0</v>
      </c>
    </row>
    <row r="67" spans="1:22" x14ac:dyDescent="0.3">
      <c r="A67" s="393">
        <v>17</v>
      </c>
      <c r="B67" s="394" t="s">
        <v>240</v>
      </c>
      <c r="C67" s="248">
        <f t="shared" ref="C67" si="60">SUM(C49,C58,C63)</f>
        <v>0</v>
      </c>
      <c r="D67" s="248">
        <f t="shared" ref="D67:L67" si="61">SUM(D49,D58,D63)</f>
        <v>0</v>
      </c>
      <c r="E67" s="248">
        <f t="shared" si="61"/>
        <v>0</v>
      </c>
      <c r="F67" s="248">
        <f t="shared" si="61"/>
        <v>0</v>
      </c>
      <c r="G67" s="248">
        <f t="shared" si="61"/>
        <v>0</v>
      </c>
      <c r="H67" s="248">
        <f t="shared" si="61"/>
        <v>0</v>
      </c>
      <c r="I67" s="248">
        <f t="shared" si="61"/>
        <v>0</v>
      </c>
      <c r="J67" s="248">
        <f t="shared" si="61"/>
        <v>0</v>
      </c>
      <c r="K67" s="248">
        <f t="shared" si="61"/>
        <v>0</v>
      </c>
      <c r="L67" s="248">
        <f t="shared" si="61"/>
        <v>0</v>
      </c>
      <c r="N67" s="388">
        <f t="shared" si="34"/>
        <v>0</v>
      </c>
      <c r="O67" s="388">
        <f t="shared" si="53"/>
        <v>0</v>
      </c>
      <c r="P67" s="388">
        <f t="shared" si="53"/>
        <v>0</v>
      </c>
      <c r="Q67" s="388">
        <f t="shared" si="53"/>
        <v>0</v>
      </c>
      <c r="R67" s="388">
        <f t="shared" si="53"/>
        <v>0</v>
      </c>
      <c r="S67" s="388">
        <f t="shared" si="53"/>
        <v>0</v>
      </c>
      <c r="T67" s="388">
        <f t="shared" si="53"/>
        <v>0</v>
      </c>
      <c r="U67" s="388">
        <f t="shared" si="53"/>
        <v>0</v>
      </c>
      <c r="V67" s="388">
        <f t="shared" si="53"/>
        <v>0</v>
      </c>
    </row>
    <row r="68" spans="1:22" x14ac:dyDescent="0.3">
      <c r="A68" s="393"/>
      <c r="B68" s="394"/>
      <c r="C68" s="248"/>
      <c r="D68" s="248"/>
      <c r="E68" s="248"/>
      <c r="F68" s="248"/>
      <c r="G68" s="248"/>
      <c r="H68" s="248"/>
      <c r="I68" s="248"/>
      <c r="J68" s="248"/>
      <c r="K68" s="248"/>
      <c r="L68" s="248"/>
      <c r="N68" s="388"/>
      <c r="O68" s="388"/>
      <c r="P68" s="388"/>
      <c r="Q68" s="388"/>
      <c r="R68" s="388"/>
      <c r="S68" s="388"/>
      <c r="T68" s="388"/>
      <c r="U68" s="388"/>
    </row>
    <row r="69" spans="1:22" x14ac:dyDescent="0.3">
      <c r="A69" s="393"/>
    </row>
    <row r="70" spans="1:22" x14ac:dyDescent="0.3">
      <c r="A70" s="350" t="s">
        <v>13</v>
      </c>
      <c r="B70" s="350"/>
      <c r="C70" s="350"/>
      <c r="D70" s="350"/>
      <c r="E70" s="350"/>
      <c r="F70" s="350"/>
      <c r="G70" s="350"/>
      <c r="H70" s="350"/>
      <c r="I70" s="350"/>
      <c r="J70" s="350"/>
      <c r="K70" s="350"/>
      <c r="L70" s="350"/>
      <c r="N70" s="350"/>
      <c r="O70" s="350"/>
      <c r="P70" s="350"/>
      <c r="Q70" s="350"/>
      <c r="R70" s="350"/>
      <c r="S70" s="350"/>
      <c r="T70" s="350"/>
      <c r="U70" s="390"/>
    </row>
    <row r="72" spans="1:22" x14ac:dyDescent="0.3">
      <c r="N72" s="476" t="s">
        <v>332</v>
      </c>
      <c r="O72" s="477"/>
      <c r="P72" s="477"/>
      <c r="Q72" s="477"/>
      <c r="R72" s="477"/>
      <c r="S72" s="477"/>
      <c r="T72" s="477"/>
      <c r="U72" s="477"/>
      <c r="V72" s="477"/>
    </row>
    <row r="73" spans="1:22" ht="45" x14ac:dyDescent="0.3">
      <c r="C73" s="257" t="s">
        <v>364</v>
      </c>
      <c r="D73" s="257" t="s">
        <v>375</v>
      </c>
      <c r="E73" s="327" t="s">
        <v>523</v>
      </c>
      <c r="F73" s="327" t="s">
        <v>374</v>
      </c>
      <c r="G73" s="327" t="s">
        <v>524</v>
      </c>
      <c r="H73" s="327" t="s">
        <v>340</v>
      </c>
      <c r="I73" s="327" t="s">
        <v>341</v>
      </c>
      <c r="J73" s="327" t="s">
        <v>342</v>
      </c>
      <c r="K73" s="327" t="s">
        <v>343</v>
      </c>
      <c r="L73" s="327" t="s">
        <v>441</v>
      </c>
      <c r="N73" s="257" t="s">
        <v>334</v>
      </c>
      <c r="O73" s="257" t="s">
        <v>371</v>
      </c>
      <c r="P73" s="257" t="s">
        <v>335</v>
      </c>
      <c r="Q73" s="257" t="s">
        <v>372</v>
      </c>
      <c r="R73" s="257" t="s">
        <v>344</v>
      </c>
      <c r="S73" s="257" t="s">
        <v>345</v>
      </c>
      <c r="T73" s="257" t="s">
        <v>363</v>
      </c>
      <c r="U73" s="257" t="s">
        <v>347</v>
      </c>
      <c r="V73" s="257" t="s">
        <v>521</v>
      </c>
    </row>
    <row r="74" spans="1:22" x14ac:dyDescent="0.3">
      <c r="B74" s="391" t="s">
        <v>234</v>
      </c>
      <c r="C74" s="392">
        <f>SUM(C75:C77)</f>
        <v>0</v>
      </c>
      <c r="D74" s="392">
        <f t="shared" ref="D74:L74" si="62">SUM(D75:D77)</f>
        <v>0</v>
      </c>
      <c r="E74" s="392">
        <f t="shared" si="62"/>
        <v>0</v>
      </c>
      <c r="F74" s="392">
        <f t="shared" si="62"/>
        <v>0</v>
      </c>
      <c r="G74" s="392">
        <f t="shared" si="62"/>
        <v>0</v>
      </c>
      <c r="H74" s="392">
        <f t="shared" si="62"/>
        <v>0</v>
      </c>
      <c r="I74" s="392">
        <f t="shared" si="62"/>
        <v>0</v>
      </c>
      <c r="J74" s="392">
        <f t="shared" si="62"/>
        <v>0</v>
      </c>
      <c r="K74" s="392">
        <f t="shared" si="62"/>
        <v>0</v>
      </c>
      <c r="L74" s="392">
        <f t="shared" si="62"/>
        <v>0</v>
      </c>
      <c r="N74" s="388">
        <f t="shared" ref="N74:N95" si="63">IFERROR(IF(AND(ROUND(SUM(C74:C74),0)=0,ROUND(SUM(D74:D74),0)&gt;ROUND(SUM(C74:C74),0)),"INF",(ROUND(SUM(D74:D74),0)-ROUND(SUM(C74:C74),0))/ROUND(SUM(C74:C74),0)),0)</f>
        <v>0</v>
      </c>
      <c r="O74" s="388">
        <f t="shared" ref="O74:V89" si="64">IFERROR(IF(AND(ROUND(SUM(D74:D74),0)=0,ROUND(SUM(E74:E74),0)&gt;ROUND(SUM(D74:D74),0)),"INF",(ROUND(SUM(E74:E74),0)-ROUND(SUM(D74:D74),0))/ROUND(SUM(D74:D74),0)),0)</f>
        <v>0</v>
      </c>
      <c r="P74" s="388">
        <f t="shared" si="64"/>
        <v>0</v>
      </c>
      <c r="Q74" s="388">
        <f t="shared" si="64"/>
        <v>0</v>
      </c>
      <c r="R74" s="388">
        <f t="shared" si="64"/>
        <v>0</v>
      </c>
      <c r="S74" s="388">
        <f t="shared" si="64"/>
        <v>0</v>
      </c>
      <c r="T74" s="388">
        <f t="shared" si="64"/>
        <v>0</v>
      </c>
      <c r="U74" s="388">
        <f t="shared" si="64"/>
        <v>0</v>
      </c>
      <c r="V74" s="388">
        <f t="shared" si="64"/>
        <v>0</v>
      </c>
    </row>
    <row r="75" spans="1:22" x14ac:dyDescent="0.3">
      <c r="B75" s="394" t="s">
        <v>244</v>
      </c>
      <c r="C75" s="248">
        <f>SUM(C19,C47)</f>
        <v>0</v>
      </c>
      <c r="D75" s="248">
        <f t="shared" ref="D75:L75" si="65">SUM(D19,D47)</f>
        <v>0</v>
      </c>
      <c r="E75" s="248">
        <f t="shared" si="65"/>
        <v>0</v>
      </c>
      <c r="F75" s="248">
        <f t="shared" si="65"/>
        <v>0</v>
      </c>
      <c r="G75" s="248">
        <f t="shared" si="65"/>
        <v>0</v>
      </c>
      <c r="H75" s="248">
        <f t="shared" si="65"/>
        <v>0</v>
      </c>
      <c r="I75" s="248">
        <f t="shared" si="65"/>
        <v>0</v>
      </c>
      <c r="J75" s="248">
        <f t="shared" si="65"/>
        <v>0</v>
      </c>
      <c r="K75" s="248">
        <f t="shared" si="65"/>
        <v>0</v>
      </c>
      <c r="L75" s="248">
        <f t="shared" si="65"/>
        <v>0</v>
      </c>
      <c r="N75" s="388">
        <f t="shared" si="63"/>
        <v>0</v>
      </c>
      <c r="O75" s="388">
        <f t="shared" si="64"/>
        <v>0</v>
      </c>
      <c r="P75" s="388">
        <f t="shared" si="64"/>
        <v>0</v>
      </c>
      <c r="Q75" s="388">
        <f t="shared" si="64"/>
        <v>0</v>
      </c>
      <c r="R75" s="388">
        <f t="shared" si="64"/>
        <v>0</v>
      </c>
      <c r="S75" s="388">
        <f t="shared" si="64"/>
        <v>0</v>
      </c>
      <c r="T75" s="388">
        <f t="shared" si="64"/>
        <v>0</v>
      </c>
      <c r="U75" s="388">
        <f t="shared" si="64"/>
        <v>0</v>
      </c>
      <c r="V75" s="388">
        <f t="shared" si="64"/>
        <v>0</v>
      </c>
    </row>
    <row r="76" spans="1:22" x14ac:dyDescent="0.3">
      <c r="B76" s="394" t="s">
        <v>58</v>
      </c>
      <c r="C76" s="248">
        <f t="shared" ref="C76" si="66">SUM(C20,C48)</f>
        <v>0</v>
      </c>
      <c r="D76" s="248">
        <f t="shared" ref="D76:L76" si="67">SUM(D20,D48)</f>
        <v>0</v>
      </c>
      <c r="E76" s="248">
        <f t="shared" si="67"/>
        <v>0</v>
      </c>
      <c r="F76" s="248">
        <f t="shared" si="67"/>
        <v>0</v>
      </c>
      <c r="G76" s="248">
        <f t="shared" si="67"/>
        <v>0</v>
      </c>
      <c r="H76" s="248">
        <f t="shared" si="67"/>
        <v>0</v>
      </c>
      <c r="I76" s="248">
        <f t="shared" si="67"/>
        <v>0</v>
      </c>
      <c r="J76" s="248">
        <f t="shared" si="67"/>
        <v>0</v>
      </c>
      <c r="K76" s="248">
        <f t="shared" si="67"/>
        <v>0</v>
      </c>
      <c r="L76" s="248">
        <f t="shared" si="67"/>
        <v>0</v>
      </c>
      <c r="N76" s="388">
        <f t="shared" si="63"/>
        <v>0</v>
      </c>
      <c r="O76" s="388">
        <f t="shared" si="64"/>
        <v>0</v>
      </c>
      <c r="P76" s="388">
        <f t="shared" si="64"/>
        <v>0</v>
      </c>
      <c r="Q76" s="388">
        <f t="shared" si="64"/>
        <v>0</v>
      </c>
      <c r="R76" s="388">
        <f t="shared" si="64"/>
        <v>0</v>
      </c>
      <c r="S76" s="388">
        <f t="shared" si="64"/>
        <v>0</v>
      </c>
      <c r="T76" s="388">
        <f t="shared" si="64"/>
        <v>0</v>
      </c>
      <c r="U76" s="388">
        <f t="shared" si="64"/>
        <v>0</v>
      </c>
      <c r="V76" s="388">
        <f t="shared" si="64"/>
        <v>0</v>
      </c>
    </row>
    <row r="77" spans="1:22" x14ac:dyDescent="0.3">
      <c r="B77" s="394" t="s">
        <v>240</v>
      </c>
      <c r="C77" s="248">
        <f t="shared" ref="C77" si="68">SUM(C21,C49)</f>
        <v>0</v>
      </c>
      <c r="D77" s="248">
        <f t="shared" ref="D77:L77" si="69">SUM(D21,D49)</f>
        <v>0</v>
      </c>
      <c r="E77" s="248">
        <f t="shared" si="69"/>
        <v>0</v>
      </c>
      <c r="F77" s="248">
        <f t="shared" si="69"/>
        <v>0</v>
      </c>
      <c r="G77" s="248">
        <f t="shared" si="69"/>
        <v>0</v>
      </c>
      <c r="H77" s="248">
        <f t="shared" si="69"/>
        <v>0</v>
      </c>
      <c r="I77" s="248">
        <f t="shared" si="69"/>
        <v>0</v>
      </c>
      <c r="J77" s="248">
        <f t="shared" si="69"/>
        <v>0</v>
      </c>
      <c r="K77" s="248">
        <f t="shared" si="69"/>
        <v>0</v>
      </c>
      <c r="L77" s="248">
        <f t="shared" si="69"/>
        <v>0</v>
      </c>
      <c r="N77" s="388">
        <f t="shared" si="63"/>
        <v>0</v>
      </c>
      <c r="O77" s="388">
        <f t="shared" si="64"/>
        <v>0</v>
      </c>
      <c r="P77" s="388">
        <f t="shared" si="64"/>
        <v>0</v>
      </c>
      <c r="Q77" s="388">
        <f t="shared" si="64"/>
        <v>0</v>
      </c>
      <c r="R77" s="388">
        <f t="shared" si="64"/>
        <v>0</v>
      </c>
      <c r="S77" s="388">
        <f t="shared" si="64"/>
        <v>0</v>
      </c>
      <c r="T77" s="388">
        <f t="shared" si="64"/>
        <v>0</v>
      </c>
      <c r="U77" s="388">
        <f t="shared" si="64"/>
        <v>0</v>
      </c>
      <c r="V77" s="388">
        <f t="shared" si="64"/>
        <v>0</v>
      </c>
    </row>
    <row r="78" spans="1:22" x14ac:dyDescent="0.3">
      <c r="B78" s="391" t="s">
        <v>235</v>
      </c>
      <c r="C78" s="248">
        <f t="shared" ref="C78" si="70">SUM(C79:C82)</f>
        <v>0</v>
      </c>
      <c r="D78" s="248">
        <f t="shared" ref="D78:L78" si="71">SUM(D79:D82)</f>
        <v>0</v>
      </c>
      <c r="E78" s="248">
        <f t="shared" si="71"/>
        <v>0</v>
      </c>
      <c r="F78" s="248">
        <f t="shared" si="71"/>
        <v>0</v>
      </c>
      <c r="G78" s="248">
        <f t="shared" si="71"/>
        <v>0</v>
      </c>
      <c r="H78" s="248">
        <f t="shared" si="71"/>
        <v>0</v>
      </c>
      <c r="I78" s="248">
        <f t="shared" si="71"/>
        <v>0</v>
      </c>
      <c r="J78" s="248">
        <f t="shared" si="71"/>
        <v>0</v>
      </c>
      <c r="K78" s="248">
        <f t="shared" si="71"/>
        <v>0</v>
      </c>
      <c r="L78" s="248">
        <f t="shared" si="71"/>
        <v>0</v>
      </c>
      <c r="N78" s="388">
        <f t="shared" si="63"/>
        <v>0</v>
      </c>
      <c r="O78" s="388">
        <f t="shared" si="64"/>
        <v>0</v>
      </c>
      <c r="P78" s="388">
        <f t="shared" si="64"/>
        <v>0</v>
      </c>
      <c r="Q78" s="388">
        <f t="shared" si="64"/>
        <v>0</v>
      </c>
      <c r="R78" s="388">
        <f t="shared" si="64"/>
        <v>0</v>
      </c>
      <c r="S78" s="388">
        <f t="shared" si="64"/>
        <v>0</v>
      </c>
      <c r="T78" s="388">
        <f t="shared" si="64"/>
        <v>0</v>
      </c>
      <c r="U78" s="388">
        <f t="shared" si="64"/>
        <v>0</v>
      </c>
      <c r="V78" s="388">
        <f t="shared" si="64"/>
        <v>0</v>
      </c>
    </row>
    <row r="79" spans="1:22" x14ac:dyDescent="0.3">
      <c r="B79" s="395" t="s">
        <v>121</v>
      </c>
      <c r="C79" s="248">
        <f t="shared" ref="C79" si="72">SUM(C23,C51)</f>
        <v>0</v>
      </c>
      <c r="D79" s="248">
        <f t="shared" ref="D79:L79" si="73">SUM(D23,D51)</f>
        <v>0</v>
      </c>
      <c r="E79" s="248">
        <f t="shared" si="73"/>
        <v>0</v>
      </c>
      <c r="F79" s="248">
        <f t="shared" si="73"/>
        <v>0</v>
      </c>
      <c r="G79" s="248">
        <f t="shared" si="73"/>
        <v>0</v>
      </c>
      <c r="H79" s="248">
        <f t="shared" si="73"/>
        <v>0</v>
      </c>
      <c r="I79" s="248">
        <f t="shared" si="73"/>
        <v>0</v>
      </c>
      <c r="J79" s="248">
        <f t="shared" si="73"/>
        <v>0</v>
      </c>
      <c r="K79" s="248">
        <f t="shared" si="73"/>
        <v>0</v>
      </c>
      <c r="L79" s="248">
        <f t="shared" si="73"/>
        <v>0</v>
      </c>
      <c r="N79" s="388">
        <f t="shared" si="63"/>
        <v>0</v>
      </c>
      <c r="O79" s="388">
        <f t="shared" si="64"/>
        <v>0</v>
      </c>
      <c r="P79" s="388">
        <f t="shared" si="64"/>
        <v>0</v>
      </c>
      <c r="Q79" s="388">
        <f t="shared" si="64"/>
        <v>0</v>
      </c>
      <c r="R79" s="388">
        <f t="shared" si="64"/>
        <v>0</v>
      </c>
      <c r="S79" s="388">
        <f t="shared" si="64"/>
        <v>0</v>
      </c>
      <c r="T79" s="388">
        <f t="shared" si="64"/>
        <v>0</v>
      </c>
      <c r="U79" s="388">
        <f t="shared" si="64"/>
        <v>0</v>
      </c>
      <c r="V79" s="388">
        <f t="shared" si="64"/>
        <v>0</v>
      </c>
    </row>
    <row r="80" spans="1:22" x14ac:dyDescent="0.3">
      <c r="B80" s="395" t="s">
        <v>120</v>
      </c>
      <c r="C80" s="248">
        <f t="shared" ref="C80" si="74">SUM(C24,C52)</f>
        <v>0</v>
      </c>
      <c r="D80" s="248">
        <f t="shared" ref="D80:L80" si="75">SUM(D24,D52)</f>
        <v>0</v>
      </c>
      <c r="E80" s="248">
        <f t="shared" si="75"/>
        <v>0</v>
      </c>
      <c r="F80" s="248">
        <f t="shared" si="75"/>
        <v>0</v>
      </c>
      <c r="G80" s="248">
        <f t="shared" si="75"/>
        <v>0</v>
      </c>
      <c r="H80" s="248">
        <f t="shared" si="75"/>
        <v>0</v>
      </c>
      <c r="I80" s="248">
        <f t="shared" si="75"/>
        <v>0</v>
      </c>
      <c r="J80" s="248">
        <f t="shared" si="75"/>
        <v>0</v>
      </c>
      <c r="K80" s="248">
        <f t="shared" si="75"/>
        <v>0</v>
      </c>
      <c r="L80" s="248">
        <f t="shared" si="75"/>
        <v>0</v>
      </c>
      <c r="N80" s="388">
        <f t="shared" si="63"/>
        <v>0</v>
      </c>
      <c r="O80" s="388">
        <f t="shared" si="64"/>
        <v>0</v>
      </c>
      <c r="P80" s="388">
        <f t="shared" si="64"/>
        <v>0</v>
      </c>
      <c r="Q80" s="388">
        <f t="shared" si="64"/>
        <v>0</v>
      </c>
      <c r="R80" s="388">
        <f t="shared" si="64"/>
        <v>0</v>
      </c>
      <c r="S80" s="388">
        <f t="shared" si="64"/>
        <v>0</v>
      </c>
      <c r="T80" s="388">
        <f t="shared" si="64"/>
        <v>0</v>
      </c>
      <c r="U80" s="388">
        <f t="shared" si="64"/>
        <v>0</v>
      </c>
      <c r="V80" s="388">
        <f t="shared" si="64"/>
        <v>0</v>
      </c>
    </row>
    <row r="81" spans="2:22" x14ac:dyDescent="0.3">
      <c r="B81" s="395" t="s">
        <v>46</v>
      </c>
      <c r="C81" s="248">
        <f t="shared" ref="C81" si="76">SUM(C25,C53)</f>
        <v>0</v>
      </c>
      <c r="D81" s="248">
        <f t="shared" ref="D81:L81" si="77">SUM(D25,D53)</f>
        <v>0</v>
      </c>
      <c r="E81" s="248">
        <f t="shared" si="77"/>
        <v>0</v>
      </c>
      <c r="F81" s="248">
        <f t="shared" si="77"/>
        <v>0</v>
      </c>
      <c r="G81" s="248">
        <f t="shared" si="77"/>
        <v>0</v>
      </c>
      <c r="H81" s="248">
        <f t="shared" si="77"/>
        <v>0</v>
      </c>
      <c r="I81" s="248">
        <f t="shared" si="77"/>
        <v>0</v>
      </c>
      <c r="J81" s="248">
        <f t="shared" si="77"/>
        <v>0</v>
      </c>
      <c r="K81" s="248">
        <f t="shared" si="77"/>
        <v>0</v>
      </c>
      <c r="L81" s="248">
        <f t="shared" si="77"/>
        <v>0</v>
      </c>
      <c r="N81" s="388">
        <f t="shared" si="63"/>
        <v>0</v>
      </c>
      <c r="O81" s="388">
        <f t="shared" si="64"/>
        <v>0</v>
      </c>
      <c r="P81" s="388">
        <f t="shared" si="64"/>
        <v>0</v>
      </c>
      <c r="Q81" s="388">
        <f t="shared" si="64"/>
        <v>0</v>
      </c>
      <c r="R81" s="388">
        <f t="shared" si="64"/>
        <v>0</v>
      </c>
      <c r="S81" s="388">
        <f t="shared" si="64"/>
        <v>0</v>
      </c>
      <c r="T81" s="388">
        <f t="shared" si="64"/>
        <v>0</v>
      </c>
      <c r="U81" s="388">
        <f t="shared" si="64"/>
        <v>0</v>
      </c>
      <c r="V81" s="388">
        <f t="shared" si="64"/>
        <v>0</v>
      </c>
    </row>
    <row r="82" spans="2:22" x14ac:dyDescent="0.3">
      <c r="B82" s="395" t="s">
        <v>47</v>
      </c>
      <c r="C82" s="248">
        <f t="shared" ref="C82" si="78">SUM(C26,C54)</f>
        <v>0</v>
      </c>
      <c r="D82" s="248">
        <f t="shared" ref="D82:L82" si="79">SUM(D26,D54)</f>
        <v>0</v>
      </c>
      <c r="E82" s="248">
        <f t="shared" si="79"/>
        <v>0</v>
      </c>
      <c r="F82" s="248">
        <f t="shared" si="79"/>
        <v>0</v>
      </c>
      <c r="G82" s="248">
        <f t="shared" si="79"/>
        <v>0</v>
      </c>
      <c r="H82" s="248">
        <f t="shared" si="79"/>
        <v>0</v>
      </c>
      <c r="I82" s="248">
        <f t="shared" si="79"/>
        <v>0</v>
      </c>
      <c r="J82" s="248">
        <f t="shared" si="79"/>
        <v>0</v>
      </c>
      <c r="K82" s="248">
        <f t="shared" si="79"/>
        <v>0</v>
      </c>
      <c r="L82" s="248">
        <f t="shared" si="79"/>
        <v>0</v>
      </c>
      <c r="N82" s="388">
        <f t="shared" si="63"/>
        <v>0</v>
      </c>
      <c r="O82" s="388">
        <f t="shared" si="64"/>
        <v>0</v>
      </c>
      <c r="P82" s="388">
        <f t="shared" si="64"/>
        <v>0</v>
      </c>
      <c r="Q82" s="388">
        <f t="shared" si="64"/>
        <v>0</v>
      </c>
      <c r="R82" s="388">
        <f t="shared" si="64"/>
        <v>0</v>
      </c>
      <c r="S82" s="388">
        <f t="shared" si="64"/>
        <v>0</v>
      </c>
      <c r="T82" s="388">
        <f t="shared" si="64"/>
        <v>0</v>
      </c>
      <c r="U82" s="388">
        <f t="shared" si="64"/>
        <v>0</v>
      </c>
      <c r="V82" s="388">
        <f t="shared" si="64"/>
        <v>0</v>
      </c>
    </row>
    <row r="83" spans="2:22" x14ac:dyDescent="0.3">
      <c r="B83" s="391" t="s">
        <v>243</v>
      </c>
      <c r="C83" s="392">
        <f t="shared" ref="C83" si="80">SUM(C84:C86)</f>
        <v>0</v>
      </c>
      <c r="D83" s="392">
        <f t="shared" ref="D83:L83" si="81">SUM(D84:D86)</f>
        <v>0</v>
      </c>
      <c r="E83" s="392">
        <f t="shared" si="81"/>
        <v>0</v>
      </c>
      <c r="F83" s="392">
        <f t="shared" si="81"/>
        <v>0</v>
      </c>
      <c r="G83" s="392">
        <f t="shared" si="81"/>
        <v>0</v>
      </c>
      <c r="H83" s="392">
        <f t="shared" si="81"/>
        <v>0</v>
      </c>
      <c r="I83" s="392">
        <f t="shared" si="81"/>
        <v>0</v>
      </c>
      <c r="J83" s="392">
        <f t="shared" si="81"/>
        <v>0</v>
      </c>
      <c r="K83" s="392">
        <f t="shared" si="81"/>
        <v>0</v>
      </c>
      <c r="L83" s="392">
        <f t="shared" si="81"/>
        <v>0</v>
      </c>
      <c r="N83" s="388">
        <f t="shared" si="63"/>
        <v>0</v>
      </c>
      <c r="O83" s="388">
        <f t="shared" si="64"/>
        <v>0</v>
      </c>
      <c r="P83" s="388">
        <f t="shared" si="64"/>
        <v>0</v>
      </c>
      <c r="Q83" s="388">
        <f t="shared" si="64"/>
        <v>0</v>
      </c>
      <c r="R83" s="388">
        <f t="shared" si="64"/>
        <v>0</v>
      </c>
      <c r="S83" s="388">
        <f t="shared" si="64"/>
        <v>0</v>
      </c>
      <c r="T83" s="388">
        <f t="shared" si="64"/>
        <v>0</v>
      </c>
      <c r="U83" s="388">
        <f t="shared" si="64"/>
        <v>0</v>
      </c>
      <c r="V83" s="388">
        <f t="shared" si="64"/>
        <v>0</v>
      </c>
    </row>
    <row r="84" spans="2:22" x14ac:dyDescent="0.3">
      <c r="B84" s="395" t="s">
        <v>241</v>
      </c>
      <c r="C84" s="248">
        <f t="shared" ref="C84" si="82">SUM(C28,C56)</f>
        <v>0</v>
      </c>
      <c r="D84" s="248">
        <f t="shared" ref="D84:L84" si="83">SUM(D28,D56)</f>
        <v>0</v>
      </c>
      <c r="E84" s="248">
        <f t="shared" si="83"/>
        <v>0</v>
      </c>
      <c r="F84" s="248">
        <f t="shared" si="83"/>
        <v>0</v>
      </c>
      <c r="G84" s="248">
        <f t="shared" si="83"/>
        <v>0</v>
      </c>
      <c r="H84" s="248">
        <f t="shared" si="83"/>
        <v>0</v>
      </c>
      <c r="I84" s="248">
        <f t="shared" si="83"/>
        <v>0</v>
      </c>
      <c r="J84" s="248">
        <f t="shared" si="83"/>
        <v>0</v>
      </c>
      <c r="K84" s="248">
        <f t="shared" si="83"/>
        <v>0</v>
      </c>
      <c r="L84" s="248">
        <f t="shared" si="83"/>
        <v>0</v>
      </c>
      <c r="N84" s="388">
        <f t="shared" si="63"/>
        <v>0</v>
      </c>
      <c r="O84" s="388">
        <f t="shared" si="64"/>
        <v>0</v>
      </c>
      <c r="P84" s="388">
        <f t="shared" si="64"/>
        <v>0</v>
      </c>
      <c r="Q84" s="388">
        <f t="shared" si="64"/>
        <v>0</v>
      </c>
      <c r="R84" s="388">
        <f t="shared" si="64"/>
        <v>0</v>
      </c>
      <c r="S84" s="388">
        <f t="shared" si="64"/>
        <v>0</v>
      </c>
      <c r="T84" s="388">
        <f t="shared" si="64"/>
        <v>0</v>
      </c>
      <c r="U84" s="388">
        <f t="shared" si="64"/>
        <v>0</v>
      </c>
      <c r="V84" s="388">
        <f t="shared" si="64"/>
        <v>0</v>
      </c>
    </row>
    <row r="85" spans="2:22" x14ac:dyDescent="0.3">
      <c r="B85" s="395" t="s">
        <v>124</v>
      </c>
      <c r="C85" s="248">
        <f t="shared" ref="C85" si="84">SUM(C29,C57)</f>
        <v>0</v>
      </c>
      <c r="D85" s="248">
        <f t="shared" ref="D85:L85" si="85">SUM(D29,D57)</f>
        <v>0</v>
      </c>
      <c r="E85" s="248">
        <f t="shared" si="85"/>
        <v>0</v>
      </c>
      <c r="F85" s="248">
        <f t="shared" si="85"/>
        <v>0</v>
      </c>
      <c r="G85" s="248">
        <f t="shared" si="85"/>
        <v>0</v>
      </c>
      <c r="H85" s="248">
        <f t="shared" si="85"/>
        <v>0</v>
      </c>
      <c r="I85" s="248">
        <f t="shared" si="85"/>
        <v>0</v>
      </c>
      <c r="J85" s="248">
        <f t="shared" si="85"/>
        <v>0</v>
      </c>
      <c r="K85" s="248">
        <f t="shared" si="85"/>
        <v>0</v>
      </c>
      <c r="L85" s="248">
        <f t="shared" si="85"/>
        <v>0</v>
      </c>
      <c r="N85" s="388">
        <f t="shared" si="63"/>
        <v>0</v>
      </c>
      <c r="O85" s="388">
        <f t="shared" si="64"/>
        <v>0</v>
      </c>
      <c r="P85" s="388">
        <f t="shared" si="64"/>
        <v>0</v>
      </c>
      <c r="Q85" s="388">
        <f t="shared" si="64"/>
        <v>0</v>
      </c>
      <c r="R85" s="388">
        <f t="shared" si="64"/>
        <v>0</v>
      </c>
      <c r="S85" s="388">
        <f t="shared" si="64"/>
        <v>0</v>
      </c>
      <c r="T85" s="388">
        <f t="shared" si="64"/>
        <v>0</v>
      </c>
      <c r="U85" s="388">
        <f t="shared" si="64"/>
        <v>0</v>
      </c>
      <c r="V85" s="388">
        <f t="shared" si="64"/>
        <v>0</v>
      </c>
    </row>
    <row r="86" spans="2:22" x14ac:dyDescent="0.3">
      <c r="B86" s="395" t="s">
        <v>242</v>
      </c>
      <c r="C86" s="248">
        <f t="shared" ref="C86" si="86">SUM(C30,C58)</f>
        <v>0</v>
      </c>
      <c r="D86" s="248">
        <f t="shared" ref="D86:L86" si="87">SUM(D30,D58)</f>
        <v>0</v>
      </c>
      <c r="E86" s="248">
        <f t="shared" si="87"/>
        <v>0</v>
      </c>
      <c r="F86" s="248">
        <f t="shared" si="87"/>
        <v>0</v>
      </c>
      <c r="G86" s="248">
        <f t="shared" si="87"/>
        <v>0</v>
      </c>
      <c r="H86" s="248">
        <f t="shared" si="87"/>
        <v>0</v>
      </c>
      <c r="I86" s="248">
        <f t="shared" si="87"/>
        <v>0</v>
      </c>
      <c r="J86" s="248">
        <f t="shared" si="87"/>
        <v>0</v>
      </c>
      <c r="K86" s="248">
        <f t="shared" si="87"/>
        <v>0</v>
      </c>
      <c r="L86" s="248">
        <f t="shared" si="87"/>
        <v>0</v>
      </c>
      <c r="N86" s="388">
        <f t="shared" si="63"/>
        <v>0</v>
      </c>
      <c r="O86" s="388">
        <f t="shared" si="64"/>
        <v>0</v>
      </c>
      <c r="P86" s="388">
        <f t="shared" si="64"/>
        <v>0</v>
      </c>
      <c r="Q86" s="388">
        <f t="shared" si="64"/>
        <v>0</v>
      </c>
      <c r="R86" s="388">
        <f t="shared" si="64"/>
        <v>0</v>
      </c>
      <c r="S86" s="388">
        <f t="shared" si="64"/>
        <v>0</v>
      </c>
      <c r="T86" s="388">
        <f t="shared" si="64"/>
        <v>0</v>
      </c>
      <c r="U86" s="388">
        <f t="shared" si="64"/>
        <v>0</v>
      </c>
      <c r="V86" s="388">
        <f t="shared" si="64"/>
        <v>0</v>
      </c>
    </row>
    <row r="87" spans="2:22" x14ac:dyDescent="0.3">
      <c r="B87" s="391" t="s">
        <v>123</v>
      </c>
      <c r="C87" s="392">
        <f t="shared" ref="C87" si="88">SUM(C88:C91)</f>
        <v>0</v>
      </c>
      <c r="D87" s="392">
        <f t="shared" ref="D87:L87" si="89">SUM(D88:D91)</f>
        <v>0</v>
      </c>
      <c r="E87" s="392">
        <f t="shared" si="89"/>
        <v>0</v>
      </c>
      <c r="F87" s="392">
        <f t="shared" si="89"/>
        <v>0</v>
      </c>
      <c r="G87" s="392">
        <f t="shared" si="89"/>
        <v>0</v>
      </c>
      <c r="H87" s="392">
        <f t="shared" si="89"/>
        <v>0</v>
      </c>
      <c r="I87" s="392">
        <f t="shared" si="89"/>
        <v>0</v>
      </c>
      <c r="J87" s="392">
        <f t="shared" si="89"/>
        <v>0</v>
      </c>
      <c r="K87" s="392">
        <f t="shared" si="89"/>
        <v>0</v>
      </c>
      <c r="L87" s="392">
        <f t="shared" si="89"/>
        <v>0</v>
      </c>
      <c r="N87" s="388">
        <f t="shared" si="63"/>
        <v>0</v>
      </c>
      <c r="O87" s="388">
        <f t="shared" si="64"/>
        <v>0</v>
      </c>
      <c r="P87" s="388">
        <f t="shared" si="64"/>
        <v>0</v>
      </c>
      <c r="Q87" s="388">
        <f t="shared" si="64"/>
        <v>0</v>
      </c>
      <c r="R87" s="388">
        <f t="shared" si="64"/>
        <v>0</v>
      </c>
      <c r="S87" s="388">
        <f t="shared" si="64"/>
        <v>0</v>
      </c>
      <c r="T87" s="388">
        <f t="shared" si="64"/>
        <v>0</v>
      </c>
      <c r="U87" s="388">
        <f t="shared" si="64"/>
        <v>0</v>
      </c>
      <c r="V87" s="388">
        <f t="shared" si="64"/>
        <v>0</v>
      </c>
    </row>
    <row r="88" spans="2:22" x14ac:dyDescent="0.3">
      <c r="B88" s="394" t="s">
        <v>125</v>
      </c>
      <c r="C88" s="248">
        <f t="shared" ref="C88" si="90">SUM(C32,C60)</f>
        <v>0</v>
      </c>
      <c r="D88" s="248">
        <f t="shared" ref="D88:L88" si="91">SUM(D32,D60)</f>
        <v>0</v>
      </c>
      <c r="E88" s="248">
        <f t="shared" si="91"/>
        <v>0</v>
      </c>
      <c r="F88" s="248">
        <f t="shared" si="91"/>
        <v>0</v>
      </c>
      <c r="G88" s="248">
        <f t="shared" si="91"/>
        <v>0</v>
      </c>
      <c r="H88" s="248">
        <f t="shared" si="91"/>
        <v>0</v>
      </c>
      <c r="I88" s="248">
        <f t="shared" si="91"/>
        <v>0</v>
      </c>
      <c r="J88" s="248">
        <f t="shared" si="91"/>
        <v>0</v>
      </c>
      <c r="K88" s="248">
        <f t="shared" si="91"/>
        <v>0</v>
      </c>
      <c r="L88" s="248">
        <f t="shared" si="91"/>
        <v>0</v>
      </c>
      <c r="N88" s="388">
        <f t="shared" si="63"/>
        <v>0</v>
      </c>
      <c r="O88" s="388">
        <f t="shared" si="64"/>
        <v>0</v>
      </c>
      <c r="P88" s="388">
        <f t="shared" si="64"/>
        <v>0</v>
      </c>
      <c r="Q88" s="388">
        <f t="shared" si="64"/>
        <v>0</v>
      </c>
      <c r="R88" s="388">
        <f t="shared" si="64"/>
        <v>0</v>
      </c>
      <c r="S88" s="388">
        <f t="shared" si="64"/>
        <v>0</v>
      </c>
      <c r="T88" s="388">
        <f t="shared" si="64"/>
        <v>0</v>
      </c>
      <c r="U88" s="388">
        <f t="shared" si="64"/>
        <v>0</v>
      </c>
      <c r="V88" s="388">
        <f t="shared" si="64"/>
        <v>0</v>
      </c>
    </row>
    <row r="89" spans="2:22" x14ac:dyDescent="0.3">
      <c r="B89" s="394" t="s">
        <v>122</v>
      </c>
      <c r="C89" s="248">
        <f t="shared" ref="C89" si="92">SUM(C33,C61)</f>
        <v>0</v>
      </c>
      <c r="D89" s="248">
        <f t="shared" ref="D89:L89" si="93">SUM(D33,D61)</f>
        <v>0</v>
      </c>
      <c r="E89" s="248">
        <f t="shared" si="93"/>
        <v>0</v>
      </c>
      <c r="F89" s="248">
        <f t="shared" si="93"/>
        <v>0</v>
      </c>
      <c r="G89" s="248">
        <f t="shared" si="93"/>
        <v>0</v>
      </c>
      <c r="H89" s="248">
        <f t="shared" si="93"/>
        <v>0</v>
      </c>
      <c r="I89" s="248">
        <f t="shared" si="93"/>
        <v>0</v>
      </c>
      <c r="J89" s="248">
        <f t="shared" si="93"/>
        <v>0</v>
      </c>
      <c r="K89" s="248">
        <f t="shared" si="93"/>
        <v>0</v>
      </c>
      <c r="L89" s="248">
        <f t="shared" si="93"/>
        <v>0</v>
      </c>
      <c r="N89" s="388">
        <f t="shared" si="63"/>
        <v>0</v>
      </c>
      <c r="O89" s="388">
        <f t="shared" si="64"/>
        <v>0</v>
      </c>
      <c r="P89" s="388">
        <f t="shared" si="64"/>
        <v>0</v>
      </c>
      <c r="Q89" s="388">
        <f t="shared" si="64"/>
        <v>0</v>
      </c>
      <c r="R89" s="388">
        <f t="shared" si="64"/>
        <v>0</v>
      </c>
      <c r="S89" s="388">
        <f t="shared" si="64"/>
        <v>0</v>
      </c>
      <c r="T89" s="388">
        <f t="shared" si="64"/>
        <v>0</v>
      </c>
      <c r="U89" s="388">
        <f t="shared" si="64"/>
        <v>0</v>
      </c>
      <c r="V89" s="388">
        <f t="shared" si="64"/>
        <v>0</v>
      </c>
    </row>
    <row r="90" spans="2:22" x14ac:dyDescent="0.3">
      <c r="B90" s="394" t="s">
        <v>124</v>
      </c>
      <c r="C90" s="248">
        <f t="shared" ref="C90" si="94">SUM(C34,C62)</f>
        <v>0</v>
      </c>
      <c r="D90" s="248">
        <f t="shared" ref="D90:L90" si="95">SUM(D34,D62)</f>
        <v>0</v>
      </c>
      <c r="E90" s="248">
        <f t="shared" si="95"/>
        <v>0</v>
      </c>
      <c r="F90" s="248">
        <f t="shared" si="95"/>
        <v>0</v>
      </c>
      <c r="G90" s="248">
        <f t="shared" si="95"/>
        <v>0</v>
      </c>
      <c r="H90" s="248">
        <f t="shared" si="95"/>
        <v>0</v>
      </c>
      <c r="I90" s="248">
        <f t="shared" si="95"/>
        <v>0</v>
      </c>
      <c r="J90" s="248">
        <f t="shared" si="95"/>
        <v>0</v>
      </c>
      <c r="K90" s="248">
        <f t="shared" si="95"/>
        <v>0</v>
      </c>
      <c r="L90" s="248">
        <f t="shared" si="95"/>
        <v>0</v>
      </c>
      <c r="N90" s="388">
        <f t="shared" si="63"/>
        <v>0</v>
      </c>
      <c r="O90" s="388">
        <f t="shared" ref="O90:V95" si="96">IFERROR(IF(AND(ROUND(SUM(D90:D90),0)=0,ROUND(SUM(E90:E90),0)&gt;ROUND(SUM(D90:D90),0)),"INF",(ROUND(SUM(E90:E90),0)-ROUND(SUM(D90:D90),0))/ROUND(SUM(D90:D90),0)),0)</f>
        <v>0</v>
      </c>
      <c r="P90" s="388">
        <f t="shared" si="96"/>
        <v>0</v>
      </c>
      <c r="Q90" s="388">
        <f t="shared" si="96"/>
        <v>0</v>
      </c>
      <c r="R90" s="388">
        <f t="shared" si="96"/>
        <v>0</v>
      </c>
      <c r="S90" s="388">
        <f t="shared" si="96"/>
        <v>0</v>
      </c>
      <c r="T90" s="388">
        <f t="shared" si="96"/>
        <v>0</v>
      </c>
      <c r="U90" s="388">
        <f t="shared" si="96"/>
        <v>0</v>
      </c>
      <c r="V90" s="388">
        <f t="shared" si="96"/>
        <v>0</v>
      </c>
    </row>
    <row r="91" spans="2:22" x14ac:dyDescent="0.3">
      <c r="B91" s="394" t="s">
        <v>242</v>
      </c>
      <c r="C91" s="248">
        <f t="shared" ref="C91" si="97">SUM(C35,C63)</f>
        <v>0</v>
      </c>
      <c r="D91" s="248">
        <f t="shared" ref="D91:L91" si="98">SUM(D35,D63)</f>
        <v>0</v>
      </c>
      <c r="E91" s="248">
        <f t="shared" si="98"/>
        <v>0</v>
      </c>
      <c r="F91" s="248">
        <f t="shared" si="98"/>
        <v>0</v>
      </c>
      <c r="G91" s="248">
        <f t="shared" si="98"/>
        <v>0</v>
      </c>
      <c r="H91" s="248">
        <f t="shared" si="98"/>
        <v>0</v>
      </c>
      <c r="I91" s="248">
        <f t="shared" si="98"/>
        <v>0</v>
      </c>
      <c r="J91" s="248">
        <f t="shared" si="98"/>
        <v>0</v>
      </c>
      <c r="K91" s="248">
        <f t="shared" si="98"/>
        <v>0</v>
      </c>
      <c r="L91" s="248">
        <f t="shared" si="98"/>
        <v>0</v>
      </c>
      <c r="N91" s="388">
        <f t="shared" si="63"/>
        <v>0</v>
      </c>
      <c r="O91" s="388">
        <f t="shared" si="96"/>
        <v>0</v>
      </c>
      <c r="P91" s="388">
        <f t="shared" si="96"/>
        <v>0</v>
      </c>
      <c r="Q91" s="388">
        <f t="shared" si="96"/>
        <v>0</v>
      </c>
      <c r="R91" s="388">
        <f t="shared" si="96"/>
        <v>0</v>
      </c>
      <c r="S91" s="388">
        <f t="shared" si="96"/>
        <v>0</v>
      </c>
      <c r="T91" s="388">
        <f t="shared" si="96"/>
        <v>0</v>
      </c>
      <c r="U91" s="388">
        <f t="shared" si="96"/>
        <v>0</v>
      </c>
      <c r="V91" s="388">
        <f t="shared" si="96"/>
        <v>0</v>
      </c>
    </row>
    <row r="92" spans="2:22" x14ac:dyDescent="0.3">
      <c r="B92" s="391" t="s">
        <v>238</v>
      </c>
      <c r="C92" s="392">
        <f t="shared" ref="C92" si="99">SUM(C93:C95)</f>
        <v>0</v>
      </c>
      <c r="D92" s="392">
        <f t="shared" ref="D92:L92" si="100">SUM(D93:D95)</f>
        <v>0</v>
      </c>
      <c r="E92" s="392">
        <f t="shared" si="100"/>
        <v>0</v>
      </c>
      <c r="F92" s="392">
        <f t="shared" si="100"/>
        <v>0</v>
      </c>
      <c r="G92" s="392">
        <f t="shared" si="100"/>
        <v>0</v>
      </c>
      <c r="H92" s="392">
        <f t="shared" si="100"/>
        <v>0</v>
      </c>
      <c r="I92" s="392">
        <f t="shared" si="100"/>
        <v>0</v>
      </c>
      <c r="J92" s="392">
        <f t="shared" si="100"/>
        <v>0</v>
      </c>
      <c r="K92" s="392">
        <f t="shared" si="100"/>
        <v>0</v>
      </c>
      <c r="L92" s="392">
        <f t="shared" si="100"/>
        <v>0</v>
      </c>
      <c r="N92" s="388">
        <f t="shared" si="63"/>
        <v>0</v>
      </c>
      <c r="O92" s="388">
        <f t="shared" si="96"/>
        <v>0</v>
      </c>
      <c r="P92" s="388">
        <f t="shared" si="96"/>
        <v>0</v>
      </c>
      <c r="Q92" s="388">
        <f t="shared" si="96"/>
        <v>0</v>
      </c>
      <c r="R92" s="388">
        <f t="shared" si="96"/>
        <v>0</v>
      </c>
      <c r="S92" s="388">
        <f t="shared" si="96"/>
        <v>0</v>
      </c>
      <c r="T92" s="388">
        <f t="shared" si="96"/>
        <v>0</v>
      </c>
      <c r="U92" s="388">
        <f t="shared" si="96"/>
        <v>0</v>
      </c>
      <c r="V92" s="388">
        <f t="shared" si="96"/>
        <v>0</v>
      </c>
    </row>
    <row r="93" spans="2:22" ht="12" customHeight="1" x14ac:dyDescent="0.3">
      <c r="B93" s="394" t="s">
        <v>57</v>
      </c>
      <c r="C93" s="248">
        <f t="shared" ref="C93" si="101">SUM(C37,C65)</f>
        <v>0</v>
      </c>
      <c r="D93" s="248">
        <f t="shared" ref="D93:L93" si="102">SUM(D37,D65)</f>
        <v>0</v>
      </c>
      <c r="E93" s="248">
        <f t="shared" si="102"/>
        <v>0</v>
      </c>
      <c r="F93" s="248">
        <f t="shared" si="102"/>
        <v>0</v>
      </c>
      <c r="G93" s="248">
        <f t="shared" si="102"/>
        <v>0</v>
      </c>
      <c r="H93" s="248">
        <f t="shared" si="102"/>
        <v>0</v>
      </c>
      <c r="I93" s="248">
        <f t="shared" si="102"/>
        <v>0</v>
      </c>
      <c r="J93" s="248">
        <f t="shared" si="102"/>
        <v>0</v>
      </c>
      <c r="K93" s="248">
        <f t="shared" si="102"/>
        <v>0</v>
      </c>
      <c r="L93" s="248">
        <f t="shared" si="102"/>
        <v>0</v>
      </c>
      <c r="N93" s="388">
        <f t="shared" si="63"/>
        <v>0</v>
      </c>
      <c r="O93" s="388">
        <f t="shared" si="96"/>
        <v>0</v>
      </c>
      <c r="P93" s="388">
        <f t="shared" si="96"/>
        <v>0</v>
      </c>
      <c r="Q93" s="388">
        <f t="shared" si="96"/>
        <v>0</v>
      </c>
      <c r="R93" s="388">
        <f t="shared" si="96"/>
        <v>0</v>
      </c>
      <c r="S93" s="388">
        <f t="shared" si="96"/>
        <v>0</v>
      </c>
      <c r="T93" s="388">
        <f t="shared" si="96"/>
        <v>0</v>
      </c>
      <c r="U93" s="388">
        <f t="shared" si="96"/>
        <v>0</v>
      </c>
      <c r="V93" s="388">
        <f t="shared" si="96"/>
        <v>0</v>
      </c>
    </row>
    <row r="94" spans="2:22" x14ac:dyDescent="0.3">
      <c r="B94" s="394" t="s">
        <v>58</v>
      </c>
      <c r="C94" s="248">
        <f t="shared" ref="C94" si="103">SUM(C38,C66)</f>
        <v>0</v>
      </c>
      <c r="D94" s="248">
        <f t="shared" ref="D94:L94" si="104">SUM(D38,D66)</f>
        <v>0</v>
      </c>
      <c r="E94" s="248">
        <f t="shared" si="104"/>
        <v>0</v>
      </c>
      <c r="F94" s="248">
        <f t="shared" si="104"/>
        <v>0</v>
      </c>
      <c r="G94" s="248">
        <f t="shared" si="104"/>
        <v>0</v>
      </c>
      <c r="H94" s="248">
        <f t="shared" si="104"/>
        <v>0</v>
      </c>
      <c r="I94" s="248">
        <f t="shared" si="104"/>
        <v>0</v>
      </c>
      <c r="J94" s="248">
        <f t="shared" si="104"/>
        <v>0</v>
      </c>
      <c r="K94" s="248">
        <f t="shared" si="104"/>
        <v>0</v>
      </c>
      <c r="L94" s="248">
        <f t="shared" si="104"/>
        <v>0</v>
      </c>
      <c r="N94" s="388">
        <f t="shared" si="63"/>
        <v>0</v>
      </c>
      <c r="O94" s="388">
        <f t="shared" si="96"/>
        <v>0</v>
      </c>
      <c r="P94" s="388">
        <f t="shared" si="96"/>
        <v>0</v>
      </c>
      <c r="Q94" s="388">
        <f t="shared" si="96"/>
        <v>0</v>
      </c>
      <c r="R94" s="388">
        <f t="shared" si="96"/>
        <v>0</v>
      </c>
      <c r="S94" s="388">
        <f t="shared" si="96"/>
        <v>0</v>
      </c>
      <c r="T94" s="388">
        <f t="shared" si="96"/>
        <v>0</v>
      </c>
      <c r="U94" s="388">
        <f t="shared" si="96"/>
        <v>0</v>
      </c>
      <c r="V94" s="388">
        <f t="shared" si="96"/>
        <v>0</v>
      </c>
    </row>
    <row r="95" spans="2:22" x14ac:dyDescent="0.3">
      <c r="B95" s="394" t="s">
        <v>240</v>
      </c>
      <c r="C95" s="248">
        <f t="shared" ref="C95" si="105">SUM(C39,C67)</f>
        <v>0</v>
      </c>
      <c r="D95" s="248">
        <f t="shared" ref="D95:L95" si="106">SUM(D39,D67)</f>
        <v>0</v>
      </c>
      <c r="E95" s="248">
        <f t="shared" si="106"/>
        <v>0</v>
      </c>
      <c r="F95" s="248">
        <f t="shared" si="106"/>
        <v>0</v>
      </c>
      <c r="G95" s="248">
        <f t="shared" si="106"/>
        <v>0</v>
      </c>
      <c r="H95" s="248">
        <f t="shared" si="106"/>
        <v>0</v>
      </c>
      <c r="I95" s="248">
        <f t="shared" si="106"/>
        <v>0</v>
      </c>
      <c r="J95" s="248">
        <f t="shared" si="106"/>
        <v>0</v>
      </c>
      <c r="K95" s="248">
        <f t="shared" si="106"/>
        <v>0</v>
      </c>
      <c r="L95" s="248">
        <f t="shared" si="106"/>
        <v>0</v>
      </c>
      <c r="N95" s="388">
        <f t="shared" si="63"/>
        <v>0</v>
      </c>
      <c r="O95" s="388">
        <f t="shared" si="96"/>
        <v>0</v>
      </c>
      <c r="P95" s="388">
        <f t="shared" si="96"/>
        <v>0</v>
      </c>
      <c r="Q95" s="388">
        <f t="shared" si="96"/>
        <v>0</v>
      </c>
      <c r="R95" s="388">
        <f t="shared" si="96"/>
        <v>0</v>
      </c>
      <c r="S95" s="388">
        <f t="shared" si="96"/>
        <v>0</v>
      </c>
      <c r="T95" s="388">
        <f t="shared" si="96"/>
        <v>0</v>
      </c>
      <c r="U95" s="388">
        <f t="shared" si="96"/>
        <v>0</v>
      </c>
      <c r="V95" s="388">
        <f t="shared" si="96"/>
        <v>0</v>
      </c>
    </row>
  </sheetData>
  <mergeCells count="6">
    <mergeCell ref="N6:Q6"/>
    <mergeCell ref="N16:V16"/>
    <mergeCell ref="N44:V44"/>
    <mergeCell ref="N72:V72"/>
    <mergeCell ref="P42:V42"/>
    <mergeCell ref="P14:V14"/>
  </mergeCells>
  <phoneticPr fontId="23" type="noConversion"/>
  <conditionalFormatting sqref="C9:G11">
    <cfRule type="containsText" dxfId="243" priority="2" operator="containsText" text="ntitulé">
      <formula>NOT(ISERROR(SEARCH("ntitulé",C9)))</formula>
    </cfRule>
    <cfRule type="containsBlanks" dxfId="242" priority="3">
      <formula>LEN(TRIM(C9))=0</formula>
    </cfRule>
  </conditionalFormatting>
  <conditionalFormatting sqref="C9:G11">
    <cfRule type="containsText" dxfId="241" priority="1" operator="containsText" text="libre">
      <formula>NOT(ISERROR(SEARCH("libre",C9)))</formula>
    </cfRule>
  </conditionalFormatting>
  <hyperlinks>
    <hyperlink ref="A1" location="TAB00!A1" display="Retour page de garde" xr:uid="{00000000-0004-0000-2100-000000000000}"/>
  </hyperlinks>
  <pageMargins left="0.7" right="0.7" top="0.75" bottom="0.75" header="0.3" footer="0.3"/>
  <pageSetup paperSize="9" scale="69" fitToHeight="0" orientation="landscape" verticalDpi="300" r:id="rId1"/>
  <rowBreaks count="1" manualBreakCount="1">
    <brk id="41" max="19" man="1"/>
  </rowBreaks>
  <ignoredErrors>
    <ignoredError sqref="C9:G10" unlocked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K229"/>
  <sheetViews>
    <sheetView zoomScaleNormal="100" workbookViewId="0">
      <pane xSplit="2" ySplit="7" topLeftCell="C63" activePane="bottomRight" state="frozen"/>
      <selection activeCell="B24" sqref="B24:Q24"/>
      <selection pane="topRight" activeCell="B24" sqref="B24:Q24"/>
      <selection pane="bottomLeft" activeCell="B24" sqref="B24:Q24"/>
      <selection pane="bottomRight" activeCell="A45" sqref="A45:A80"/>
    </sheetView>
  </sheetViews>
  <sheetFormatPr baseColWidth="10" defaultColWidth="9.1640625" defaultRowHeight="13.5" x14ac:dyDescent="0.3"/>
  <cols>
    <col min="1" max="1" width="9.1640625" style="1"/>
    <col min="2" max="2" width="46" style="1" bestFit="1" customWidth="1"/>
    <col min="3" max="19" width="16.6640625" style="6" customWidth="1"/>
    <col min="20" max="22" width="9.1640625" style="26"/>
    <col min="23" max="36" width="9.1640625" style="6"/>
    <col min="37" max="16384" width="9.1640625" style="1"/>
  </cols>
  <sheetData>
    <row r="1" spans="1:37" ht="15" x14ac:dyDescent="0.3">
      <c r="A1" s="14" t="s">
        <v>61</v>
      </c>
    </row>
    <row r="2" spans="1:37" ht="15" x14ac:dyDescent="0.3">
      <c r="A2" s="24" t="s">
        <v>148</v>
      </c>
    </row>
    <row r="3" spans="1:37" ht="22.15" customHeight="1" x14ac:dyDescent="0.35">
      <c r="A3" s="59" t="str">
        <f>TAB00!B69&amp;" : "&amp;TAB00!C69</f>
        <v>TAB5.1 : Evolution des actifs régulés sur la période 2020-2025</v>
      </c>
      <c r="B3" s="50"/>
      <c r="C3" s="50"/>
      <c r="D3" s="50"/>
      <c r="E3" s="50"/>
      <c r="F3" s="50"/>
      <c r="G3" s="50"/>
      <c r="H3" s="50"/>
      <c r="I3" s="50"/>
      <c r="J3" s="50"/>
      <c r="K3" s="50"/>
      <c r="L3" s="50"/>
      <c r="M3" s="50"/>
      <c r="N3" s="50"/>
      <c r="O3" s="50"/>
      <c r="P3" s="50"/>
      <c r="Q3" s="50"/>
      <c r="R3" s="50"/>
      <c r="S3" s="50"/>
    </row>
    <row r="4" spans="1:37" ht="15" x14ac:dyDescent="0.3">
      <c r="A4" s="24"/>
    </row>
    <row r="5" spans="1:37" s="69" customFormat="1" ht="24" customHeight="1" x14ac:dyDescent="0.3">
      <c r="C5" s="531" t="s">
        <v>234</v>
      </c>
      <c r="D5" s="531"/>
      <c r="E5" s="531"/>
      <c r="F5" s="532" t="s">
        <v>235</v>
      </c>
      <c r="G5" s="533"/>
      <c r="H5" s="533"/>
      <c r="I5" s="534"/>
      <c r="J5" s="531" t="s">
        <v>236</v>
      </c>
      <c r="K5" s="531"/>
      <c r="L5" s="531"/>
      <c r="M5" s="531" t="s">
        <v>237</v>
      </c>
      <c r="N5" s="531"/>
      <c r="O5" s="531"/>
      <c r="P5" s="531"/>
      <c r="Q5" s="531" t="s">
        <v>238</v>
      </c>
      <c r="R5" s="531"/>
      <c r="S5" s="531"/>
      <c r="T5" s="134"/>
      <c r="U5" s="134"/>
      <c r="V5" s="134"/>
      <c r="W5" s="70"/>
      <c r="X5" s="70"/>
      <c r="Y5" s="70"/>
      <c r="Z5" s="70"/>
      <c r="AA5" s="70"/>
      <c r="AB5" s="70"/>
      <c r="AC5" s="70"/>
      <c r="AD5" s="70"/>
      <c r="AE5" s="70"/>
      <c r="AF5" s="70"/>
      <c r="AG5" s="70"/>
      <c r="AH5" s="70"/>
      <c r="AI5" s="70"/>
      <c r="AJ5" s="70"/>
      <c r="AK5" s="70"/>
    </row>
    <row r="6" spans="1:37" s="69" customFormat="1" ht="54" x14ac:dyDescent="0.3">
      <c r="C6" s="51" t="s">
        <v>239</v>
      </c>
      <c r="D6" s="51" t="s">
        <v>58</v>
      </c>
      <c r="E6" s="51" t="s">
        <v>240</v>
      </c>
      <c r="F6" s="51" t="s">
        <v>44</v>
      </c>
      <c r="G6" s="51" t="s">
        <v>45</v>
      </c>
      <c r="H6" s="51" t="s">
        <v>46</v>
      </c>
      <c r="I6" s="51" t="s">
        <v>47</v>
      </c>
      <c r="J6" s="51" t="s">
        <v>241</v>
      </c>
      <c r="K6" s="51" t="s">
        <v>124</v>
      </c>
      <c r="L6" s="51" t="s">
        <v>242</v>
      </c>
      <c r="M6" s="51" t="s">
        <v>241</v>
      </c>
      <c r="N6" s="51" t="s">
        <v>59</v>
      </c>
      <c r="O6" s="51" t="s">
        <v>124</v>
      </c>
      <c r="P6" s="51" t="s">
        <v>242</v>
      </c>
      <c r="Q6" s="51" t="s">
        <v>239</v>
      </c>
      <c r="R6" s="51" t="s">
        <v>58</v>
      </c>
      <c r="S6" s="51" t="s">
        <v>240</v>
      </c>
      <c r="T6" s="134"/>
      <c r="U6" s="134"/>
      <c r="V6" s="134"/>
      <c r="W6" s="70"/>
      <c r="X6" s="70"/>
      <c r="Y6" s="70"/>
      <c r="Z6" s="70"/>
      <c r="AA6" s="70"/>
      <c r="AB6" s="70"/>
      <c r="AC6" s="70"/>
      <c r="AD6" s="70"/>
      <c r="AE6" s="70"/>
      <c r="AF6" s="70"/>
      <c r="AG6" s="70"/>
      <c r="AH6" s="70"/>
      <c r="AI6" s="70"/>
      <c r="AJ6" s="70"/>
      <c r="AK6" s="70"/>
    </row>
    <row r="7" spans="1:37" s="130" customFormat="1" ht="12" customHeight="1" x14ac:dyDescent="0.3">
      <c r="C7" s="131">
        <v>1</v>
      </c>
      <c r="D7" s="131">
        <f>C7+1</f>
        <v>2</v>
      </c>
      <c r="E7" s="131">
        <f t="shared" ref="E7:S7" si="0">D7+1</f>
        <v>3</v>
      </c>
      <c r="F7" s="131">
        <f t="shared" si="0"/>
        <v>4</v>
      </c>
      <c r="G7" s="131">
        <f t="shared" si="0"/>
        <v>5</v>
      </c>
      <c r="H7" s="131">
        <f t="shared" si="0"/>
        <v>6</v>
      </c>
      <c r="I7" s="131">
        <f t="shared" si="0"/>
        <v>7</v>
      </c>
      <c r="J7" s="131">
        <f t="shared" si="0"/>
        <v>8</v>
      </c>
      <c r="K7" s="131">
        <f t="shared" si="0"/>
        <v>9</v>
      </c>
      <c r="L7" s="131">
        <f t="shared" si="0"/>
        <v>10</v>
      </c>
      <c r="M7" s="131">
        <f t="shared" si="0"/>
        <v>11</v>
      </c>
      <c r="N7" s="131">
        <f t="shared" si="0"/>
        <v>12</v>
      </c>
      <c r="O7" s="131">
        <f t="shared" si="0"/>
        <v>13</v>
      </c>
      <c r="P7" s="131">
        <f t="shared" si="0"/>
        <v>14</v>
      </c>
      <c r="Q7" s="131">
        <f t="shared" si="0"/>
        <v>15</v>
      </c>
      <c r="R7" s="131">
        <f t="shared" si="0"/>
        <v>16</v>
      </c>
      <c r="S7" s="131">
        <f t="shared" si="0"/>
        <v>17</v>
      </c>
      <c r="T7" s="131"/>
      <c r="U7" s="132"/>
      <c r="V7" s="133"/>
      <c r="W7" s="131"/>
      <c r="X7" s="131"/>
      <c r="Y7" s="131"/>
      <c r="Z7" s="131"/>
      <c r="AA7" s="131"/>
      <c r="AB7" s="131"/>
      <c r="AC7" s="131"/>
      <c r="AD7" s="131"/>
      <c r="AE7" s="131"/>
      <c r="AF7" s="131"/>
      <c r="AG7" s="131"/>
      <c r="AH7" s="131"/>
      <c r="AI7" s="131"/>
      <c r="AJ7" s="131"/>
      <c r="AK7" s="131"/>
    </row>
    <row r="8" spans="1:37" x14ac:dyDescent="0.3">
      <c r="A8" s="530" t="s">
        <v>364</v>
      </c>
      <c r="B8" s="34" t="s">
        <v>157</v>
      </c>
      <c r="C8" s="49"/>
      <c r="D8" s="49"/>
      <c r="E8" s="49"/>
      <c r="F8" s="49"/>
      <c r="G8" s="49"/>
      <c r="H8" s="49"/>
      <c r="I8" s="49"/>
      <c r="J8" s="49"/>
      <c r="K8" s="49"/>
      <c r="L8" s="49"/>
      <c r="M8" s="49"/>
      <c r="N8" s="49"/>
      <c r="O8" s="49"/>
      <c r="P8" s="49"/>
      <c r="Q8" s="6">
        <f t="shared" ref="Q8:Q28" si="1">SUM(C8,F8:J8,M8:N8)</f>
        <v>0</v>
      </c>
      <c r="R8" s="6">
        <f t="shared" ref="R8:R28" si="2">SUM(D8,K8,O8)</f>
        <v>0</v>
      </c>
      <c r="S8" s="6">
        <f t="shared" ref="S8:S28" si="3">SUM(E8,L8,P8)</f>
        <v>0</v>
      </c>
      <c r="V8" s="133">
        <v>1</v>
      </c>
    </row>
    <row r="9" spans="1:37" x14ac:dyDescent="0.3">
      <c r="A9" s="530"/>
      <c r="B9" s="34" t="s">
        <v>158</v>
      </c>
      <c r="C9" s="49"/>
      <c r="D9" s="49"/>
      <c r="E9" s="49"/>
      <c r="F9" s="49"/>
      <c r="G9" s="49"/>
      <c r="H9" s="49"/>
      <c r="I9" s="49"/>
      <c r="J9" s="49"/>
      <c r="K9" s="49"/>
      <c r="L9" s="49"/>
      <c r="M9" s="49"/>
      <c r="N9" s="49"/>
      <c r="O9" s="49"/>
      <c r="P9" s="49"/>
      <c r="Q9" s="6">
        <f t="shared" si="1"/>
        <v>0</v>
      </c>
      <c r="R9" s="6">
        <f t="shared" si="2"/>
        <v>0</v>
      </c>
      <c r="S9" s="6">
        <f t="shared" si="3"/>
        <v>0</v>
      </c>
      <c r="V9" s="133">
        <f>V8+1</f>
        <v>2</v>
      </c>
    </row>
    <row r="10" spans="1:37" x14ac:dyDescent="0.3">
      <c r="A10" s="530"/>
      <c r="B10" s="34" t="s">
        <v>159</v>
      </c>
      <c r="C10" s="49"/>
      <c r="D10" s="49"/>
      <c r="E10" s="49"/>
      <c r="F10" s="49"/>
      <c r="G10" s="49"/>
      <c r="H10" s="49"/>
      <c r="I10" s="49"/>
      <c r="J10" s="49"/>
      <c r="K10" s="49"/>
      <c r="L10" s="49"/>
      <c r="M10" s="49"/>
      <c r="N10" s="49"/>
      <c r="O10" s="49"/>
      <c r="P10" s="49"/>
      <c r="Q10" s="6">
        <f t="shared" si="1"/>
        <v>0</v>
      </c>
      <c r="R10" s="6">
        <f t="shared" si="2"/>
        <v>0</v>
      </c>
      <c r="S10" s="6">
        <f t="shared" si="3"/>
        <v>0</v>
      </c>
      <c r="V10" s="133">
        <f t="shared" ref="V10:V73" si="4">V9+1</f>
        <v>3</v>
      </c>
    </row>
    <row r="11" spans="1:37" x14ac:dyDescent="0.3">
      <c r="A11" s="530"/>
      <c r="B11" s="34" t="s">
        <v>160</v>
      </c>
      <c r="C11" s="49"/>
      <c r="D11" s="49"/>
      <c r="E11" s="49"/>
      <c r="F11" s="49"/>
      <c r="G11" s="49"/>
      <c r="H11" s="49"/>
      <c r="I11" s="49"/>
      <c r="J11" s="49"/>
      <c r="K11" s="49"/>
      <c r="L11" s="49"/>
      <c r="M11" s="49"/>
      <c r="N11" s="49"/>
      <c r="O11" s="49"/>
      <c r="P11" s="49"/>
      <c r="Q11" s="6">
        <f t="shared" si="1"/>
        <v>0</v>
      </c>
      <c r="R11" s="6">
        <f t="shared" si="2"/>
        <v>0</v>
      </c>
      <c r="S11" s="6">
        <f t="shared" si="3"/>
        <v>0</v>
      </c>
      <c r="V11" s="133">
        <f t="shared" si="4"/>
        <v>4</v>
      </c>
    </row>
    <row r="12" spans="1:37" x14ac:dyDescent="0.3">
      <c r="A12" s="530"/>
      <c r="B12" s="34" t="s">
        <v>161</v>
      </c>
      <c r="C12" s="49"/>
      <c r="D12" s="49"/>
      <c r="E12" s="49"/>
      <c r="F12" s="49"/>
      <c r="G12" s="49"/>
      <c r="H12" s="49"/>
      <c r="I12" s="49"/>
      <c r="J12" s="49"/>
      <c r="K12" s="49"/>
      <c r="L12" s="49"/>
      <c r="M12" s="49"/>
      <c r="N12" s="49"/>
      <c r="O12" s="49"/>
      <c r="P12" s="49"/>
      <c r="Q12" s="6">
        <f t="shared" si="1"/>
        <v>0</v>
      </c>
      <c r="R12" s="6">
        <f t="shared" si="2"/>
        <v>0</v>
      </c>
      <c r="S12" s="6">
        <f t="shared" si="3"/>
        <v>0</v>
      </c>
      <c r="V12" s="133">
        <f t="shared" si="4"/>
        <v>5</v>
      </c>
    </row>
    <row r="13" spans="1:37" x14ac:dyDescent="0.3">
      <c r="A13" s="530"/>
      <c r="B13" s="34" t="s">
        <v>162</v>
      </c>
      <c r="C13" s="49"/>
      <c r="D13" s="49"/>
      <c r="E13" s="49"/>
      <c r="F13" s="49"/>
      <c r="G13" s="49"/>
      <c r="H13" s="49"/>
      <c r="I13" s="49"/>
      <c r="J13" s="49"/>
      <c r="K13" s="49"/>
      <c r="L13" s="49"/>
      <c r="M13" s="49"/>
      <c r="N13" s="49"/>
      <c r="O13" s="49"/>
      <c r="P13" s="49"/>
      <c r="Q13" s="6">
        <f t="shared" si="1"/>
        <v>0</v>
      </c>
      <c r="R13" s="6">
        <f t="shared" si="2"/>
        <v>0</v>
      </c>
      <c r="S13" s="6">
        <f t="shared" si="3"/>
        <v>0</v>
      </c>
      <c r="V13" s="133">
        <f t="shared" si="4"/>
        <v>6</v>
      </c>
    </row>
    <row r="14" spans="1:37" x14ac:dyDescent="0.3">
      <c r="A14" s="530"/>
      <c r="B14" s="34" t="s">
        <v>163</v>
      </c>
      <c r="C14" s="49"/>
      <c r="D14" s="49"/>
      <c r="E14" s="49"/>
      <c r="F14" s="49"/>
      <c r="G14" s="49"/>
      <c r="H14" s="49"/>
      <c r="I14" s="49"/>
      <c r="J14" s="49"/>
      <c r="K14" s="49"/>
      <c r="L14" s="49"/>
      <c r="M14" s="49"/>
      <c r="N14" s="49"/>
      <c r="O14" s="49"/>
      <c r="P14" s="49"/>
      <c r="Q14" s="6">
        <f t="shared" si="1"/>
        <v>0</v>
      </c>
      <c r="R14" s="6">
        <f t="shared" si="2"/>
        <v>0</v>
      </c>
      <c r="S14" s="6">
        <f t="shared" si="3"/>
        <v>0</v>
      </c>
      <c r="V14" s="133">
        <f t="shared" si="4"/>
        <v>7</v>
      </c>
    </row>
    <row r="15" spans="1:37" x14ac:dyDescent="0.3">
      <c r="A15" s="530"/>
      <c r="B15" s="34" t="s">
        <v>164</v>
      </c>
      <c r="C15" s="49"/>
      <c r="D15" s="49"/>
      <c r="E15" s="49"/>
      <c r="F15" s="49"/>
      <c r="G15" s="49"/>
      <c r="H15" s="49"/>
      <c r="I15" s="49"/>
      <c r="J15" s="49"/>
      <c r="K15" s="49"/>
      <c r="L15" s="49"/>
      <c r="M15" s="49"/>
      <c r="N15" s="49"/>
      <c r="O15" s="49"/>
      <c r="P15" s="49"/>
      <c r="Q15" s="6">
        <f t="shared" si="1"/>
        <v>0</v>
      </c>
      <c r="R15" s="6">
        <f t="shared" si="2"/>
        <v>0</v>
      </c>
      <c r="S15" s="6">
        <f t="shared" si="3"/>
        <v>0</v>
      </c>
      <c r="V15" s="133">
        <f t="shared" si="4"/>
        <v>8</v>
      </c>
    </row>
    <row r="16" spans="1:37" x14ac:dyDescent="0.3">
      <c r="A16" s="530"/>
      <c r="B16" s="34" t="s">
        <v>165</v>
      </c>
      <c r="C16" s="49"/>
      <c r="D16" s="49"/>
      <c r="E16" s="49"/>
      <c r="F16" s="49"/>
      <c r="G16" s="49"/>
      <c r="H16" s="49"/>
      <c r="I16" s="49"/>
      <c r="J16" s="49"/>
      <c r="K16" s="49"/>
      <c r="L16" s="49"/>
      <c r="M16" s="49"/>
      <c r="N16" s="49"/>
      <c r="O16" s="49"/>
      <c r="P16" s="49"/>
      <c r="Q16" s="6">
        <f t="shared" si="1"/>
        <v>0</v>
      </c>
      <c r="R16" s="6">
        <f t="shared" si="2"/>
        <v>0</v>
      </c>
      <c r="S16" s="6">
        <f t="shared" si="3"/>
        <v>0</v>
      </c>
      <c r="V16" s="133">
        <f t="shared" si="4"/>
        <v>9</v>
      </c>
    </row>
    <row r="17" spans="1:22" x14ac:dyDescent="0.3">
      <c r="A17" s="530"/>
      <c r="B17" s="34" t="s">
        <v>166</v>
      </c>
      <c r="C17" s="49"/>
      <c r="D17" s="49"/>
      <c r="E17" s="49"/>
      <c r="F17" s="49"/>
      <c r="G17" s="49"/>
      <c r="H17" s="49"/>
      <c r="I17" s="49"/>
      <c r="J17" s="49"/>
      <c r="K17" s="49"/>
      <c r="L17" s="49"/>
      <c r="M17" s="49"/>
      <c r="N17" s="49"/>
      <c r="O17" s="49"/>
      <c r="P17" s="49"/>
      <c r="Q17" s="6">
        <f t="shared" si="1"/>
        <v>0</v>
      </c>
      <c r="R17" s="6">
        <f t="shared" si="2"/>
        <v>0</v>
      </c>
      <c r="S17" s="6">
        <f t="shared" si="3"/>
        <v>0</v>
      </c>
      <c r="V17" s="133">
        <f t="shared" si="4"/>
        <v>10</v>
      </c>
    </row>
    <row r="18" spans="1:22" x14ac:dyDescent="0.3">
      <c r="A18" s="530"/>
      <c r="B18" s="34" t="s">
        <v>167</v>
      </c>
      <c r="C18" s="49"/>
      <c r="D18" s="49"/>
      <c r="E18" s="49"/>
      <c r="F18" s="49"/>
      <c r="G18" s="49"/>
      <c r="H18" s="49"/>
      <c r="I18" s="49"/>
      <c r="J18" s="49"/>
      <c r="K18" s="49"/>
      <c r="L18" s="49"/>
      <c r="M18" s="49"/>
      <c r="N18" s="49"/>
      <c r="O18" s="49"/>
      <c r="P18" s="49"/>
      <c r="Q18" s="6">
        <f t="shared" si="1"/>
        <v>0</v>
      </c>
      <c r="R18" s="6">
        <f t="shared" si="2"/>
        <v>0</v>
      </c>
      <c r="S18" s="6">
        <f t="shared" si="3"/>
        <v>0</v>
      </c>
      <c r="V18" s="133">
        <f t="shared" si="4"/>
        <v>11</v>
      </c>
    </row>
    <row r="19" spans="1:22" x14ac:dyDescent="0.3">
      <c r="A19" s="530"/>
      <c r="B19" s="34" t="s">
        <v>168</v>
      </c>
      <c r="C19" s="49"/>
      <c r="D19" s="49"/>
      <c r="E19" s="49"/>
      <c r="F19" s="49"/>
      <c r="G19" s="49"/>
      <c r="H19" s="49"/>
      <c r="I19" s="49"/>
      <c r="J19" s="49"/>
      <c r="K19" s="49"/>
      <c r="L19" s="49"/>
      <c r="M19" s="49"/>
      <c r="N19" s="49"/>
      <c r="O19" s="49"/>
      <c r="P19" s="49"/>
      <c r="Q19" s="6">
        <f t="shared" si="1"/>
        <v>0</v>
      </c>
      <c r="R19" s="6">
        <f t="shared" si="2"/>
        <v>0</v>
      </c>
      <c r="S19" s="6">
        <f t="shared" si="3"/>
        <v>0</v>
      </c>
      <c r="V19" s="133">
        <f t="shared" si="4"/>
        <v>12</v>
      </c>
    </row>
    <row r="20" spans="1:22" x14ac:dyDescent="0.3">
      <c r="A20" s="530"/>
      <c r="B20" s="34" t="s">
        <v>169</v>
      </c>
      <c r="C20" s="49"/>
      <c r="D20" s="49"/>
      <c r="E20" s="49"/>
      <c r="F20" s="49"/>
      <c r="G20" s="49"/>
      <c r="H20" s="49"/>
      <c r="I20" s="49"/>
      <c r="J20" s="49"/>
      <c r="K20" s="49"/>
      <c r="L20" s="49"/>
      <c r="M20" s="49"/>
      <c r="N20" s="49"/>
      <c r="O20" s="49"/>
      <c r="P20" s="49"/>
      <c r="Q20" s="6">
        <f t="shared" si="1"/>
        <v>0</v>
      </c>
      <c r="R20" s="6">
        <f t="shared" si="2"/>
        <v>0</v>
      </c>
      <c r="S20" s="6">
        <f t="shared" si="3"/>
        <v>0</v>
      </c>
      <c r="V20" s="133">
        <f t="shared" si="4"/>
        <v>13</v>
      </c>
    </row>
    <row r="21" spans="1:22" x14ac:dyDescent="0.3">
      <c r="A21" s="530"/>
      <c r="B21" s="34" t="s">
        <v>170</v>
      </c>
      <c r="C21" s="49"/>
      <c r="D21" s="49"/>
      <c r="E21" s="49"/>
      <c r="F21" s="49"/>
      <c r="G21" s="49"/>
      <c r="H21" s="49"/>
      <c r="I21" s="49"/>
      <c r="J21" s="49"/>
      <c r="K21" s="49"/>
      <c r="L21" s="49"/>
      <c r="M21" s="49"/>
      <c r="N21" s="49"/>
      <c r="O21" s="49"/>
      <c r="P21" s="49"/>
      <c r="Q21" s="6">
        <f t="shared" si="1"/>
        <v>0</v>
      </c>
      <c r="R21" s="6">
        <f t="shared" si="2"/>
        <v>0</v>
      </c>
      <c r="S21" s="6">
        <f t="shared" si="3"/>
        <v>0</v>
      </c>
      <c r="V21" s="133">
        <f t="shared" si="4"/>
        <v>14</v>
      </c>
    </row>
    <row r="22" spans="1:22" x14ac:dyDescent="0.3">
      <c r="A22" s="530"/>
      <c r="B22" s="34" t="s">
        <v>49</v>
      </c>
      <c r="C22" s="49"/>
      <c r="D22" s="49"/>
      <c r="E22" s="49"/>
      <c r="F22" s="49"/>
      <c r="G22" s="49"/>
      <c r="H22" s="49"/>
      <c r="I22" s="49"/>
      <c r="J22" s="49"/>
      <c r="K22" s="49"/>
      <c r="L22" s="49"/>
      <c r="M22" s="49"/>
      <c r="N22" s="49"/>
      <c r="O22" s="49"/>
      <c r="P22" s="49"/>
      <c r="Q22" s="6">
        <f t="shared" si="1"/>
        <v>0</v>
      </c>
      <c r="R22" s="6">
        <f t="shared" si="2"/>
        <v>0</v>
      </c>
      <c r="S22" s="6">
        <f t="shared" si="3"/>
        <v>0</v>
      </c>
      <c r="V22" s="133">
        <f t="shared" si="4"/>
        <v>15</v>
      </c>
    </row>
    <row r="23" spans="1:22" x14ac:dyDescent="0.3">
      <c r="A23" s="530"/>
      <c r="B23" s="34" t="s">
        <v>19</v>
      </c>
      <c r="C23" s="49"/>
      <c r="D23" s="49"/>
      <c r="E23" s="49"/>
      <c r="F23" s="49"/>
      <c r="G23" s="49"/>
      <c r="H23" s="49"/>
      <c r="I23" s="49"/>
      <c r="J23" s="49"/>
      <c r="K23" s="49"/>
      <c r="L23" s="49"/>
      <c r="M23" s="49"/>
      <c r="N23" s="49"/>
      <c r="O23" s="49"/>
      <c r="P23" s="49"/>
      <c r="Q23" s="6">
        <f t="shared" si="1"/>
        <v>0</v>
      </c>
      <c r="R23" s="6">
        <f t="shared" si="2"/>
        <v>0</v>
      </c>
      <c r="S23" s="6">
        <f t="shared" si="3"/>
        <v>0</v>
      </c>
      <c r="V23" s="133">
        <f t="shared" si="4"/>
        <v>16</v>
      </c>
    </row>
    <row r="24" spans="1:22" x14ac:dyDescent="0.3">
      <c r="A24" s="530"/>
      <c r="B24" s="71" t="s">
        <v>25</v>
      </c>
      <c r="C24" s="49"/>
      <c r="D24" s="49"/>
      <c r="E24" s="49"/>
      <c r="F24" s="49"/>
      <c r="G24" s="49"/>
      <c r="H24" s="49"/>
      <c r="I24" s="49"/>
      <c r="J24" s="49"/>
      <c r="K24" s="49"/>
      <c r="L24" s="49"/>
      <c r="M24" s="49"/>
      <c r="N24" s="49"/>
      <c r="O24" s="49"/>
      <c r="P24" s="49"/>
      <c r="Q24" s="6">
        <f t="shared" si="1"/>
        <v>0</v>
      </c>
      <c r="R24" s="6">
        <f t="shared" si="2"/>
        <v>0</v>
      </c>
      <c r="S24" s="6">
        <f t="shared" si="3"/>
        <v>0</v>
      </c>
      <c r="V24" s="133">
        <f t="shared" si="4"/>
        <v>17</v>
      </c>
    </row>
    <row r="25" spans="1:22" x14ac:dyDescent="0.3">
      <c r="A25" s="530"/>
      <c r="B25" s="71" t="s">
        <v>26</v>
      </c>
      <c r="C25" s="49"/>
      <c r="D25" s="49"/>
      <c r="E25" s="49"/>
      <c r="F25" s="49"/>
      <c r="G25" s="49"/>
      <c r="H25" s="49"/>
      <c r="I25" s="49"/>
      <c r="J25" s="49"/>
      <c r="K25" s="49"/>
      <c r="L25" s="49"/>
      <c r="M25" s="49"/>
      <c r="N25" s="49"/>
      <c r="O25" s="49"/>
      <c r="P25" s="49"/>
      <c r="Q25" s="6">
        <f t="shared" si="1"/>
        <v>0</v>
      </c>
      <c r="R25" s="6">
        <f t="shared" si="2"/>
        <v>0</v>
      </c>
      <c r="S25" s="6">
        <f t="shared" si="3"/>
        <v>0</v>
      </c>
      <c r="V25" s="133">
        <f t="shared" si="4"/>
        <v>18</v>
      </c>
    </row>
    <row r="26" spans="1:22" x14ac:dyDescent="0.3">
      <c r="A26" s="530"/>
      <c r="B26" s="71" t="s">
        <v>27</v>
      </c>
      <c r="C26" s="49"/>
      <c r="D26" s="49"/>
      <c r="E26" s="49"/>
      <c r="F26" s="49"/>
      <c r="G26" s="49"/>
      <c r="H26" s="49"/>
      <c r="I26" s="49"/>
      <c r="J26" s="49"/>
      <c r="K26" s="49"/>
      <c r="L26" s="49"/>
      <c r="M26" s="49"/>
      <c r="N26" s="49"/>
      <c r="O26" s="49"/>
      <c r="P26" s="49"/>
      <c r="Q26" s="6">
        <f t="shared" si="1"/>
        <v>0</v>
      </c>
      <c r="R26" s="6">
        <f t="shared" si="2"/>
        <v>0</v>
      </c>
      <c r="S26" s="6">
        <f t="shared" si="3"/>
        <v>0</v>
      </c>
      <c r="V26" s="133">
        <f t="shared" si="4"/>
        <v>19</v>
      </c>
    </row>
    <row r="27" spans="1:22" x14ac:dyDescent="0.3">
      <c r="A27" s="530"/>
      <c r="B27" s="71" t="s">
        <v>28</v>
      </c>
      <c r="C27" s="49"/>
      <c r="D27" s="49"/>
      <c r="E27" s="49"/>
      <c r="F27" s="49"/>
      <c r="G27" s="49"/>
      <c r="H27" s="49"/>
      <c r="I27" s="49"/>
      <c r="J27" s="49"/>
      <c r="K27" s="49"/>
      <c r="L27" s="49"/>
      <c r="M27" s="49"/>
      <c r="N27" s="49"/>
      <c r="O27" s="49"/>
      <c r="P27" s="49"/>
      <c r="Q27" s="6">
        <f t="shared" si="1"/>
        <v>0</v>
      </c>
      <c r="R27" s="6">
        <f t="shared" si="2"/>
        <v>0</v>
      </c>
      <c r="S27" s="6">
        <f t="shared" si="3"/>
        <v>0</v>
      </c>
      <c r="V27" s="133">
        <f t="shared" si="4"/>
        <v>20</v>
      </c>
    </row>
    <row r="28" spans="1:22" x14ac:dyDescent="0.3">
      <c r="A28" s="530"/>
      <c r="B28" s="71" t="s">
        <v>29</v>
      </c>
      <c r="C28" s="49"/>
      <c r="D28" s="49"/>
      <c r="E28" s="49"/>
      <c r="F28" s="49"/>
      <c r="G28" s="49"/>
      <c r="H28" s="49"/>
      <c r="I28" s="49"/>
      <c r="J28" s="49"/>
      <c r="K28" s="49"/>
      <c r="L28" s="49"/>
      <c r="M28" s="49"/>
      <c r="N28" s="49"/>
      <c r="O28" s="49"/>
      <c r="P28" s="49"/>
      <c r="Q28" s="6">
        <f t="shared" si="1"/>
        <v>0</v>
      </c>
      <c r="R28" s="6">
        <f t="shared" si="2"/>
        <v>0</v>
      </c>
      <c r="S28" s="6">
        <f t="shared" si="3"/>
        <v>0</v>
      </c>
      <c r="V28" s="133">
        <f t="shared" si="4"/>
        <v>21</v>
      </c>
    </row>
    <row r="29" spans="1:22" ht="14.25" thickBot="1" x14ac:dyDescent="0.35">
      <c r="A29" s="530"/>
      <c r="B29" s="35" t="s">
        <v>51</v>
      </c>
      <c r="C29" s="36">
        <f>SUM(C8:C28)</f>
        <v>0</v>
      </c>
      <c r="D29" s="36">
        <f t="shared" ref="D29:S29" si="5">SUM(D8:D28)</f>
        <v>0</v>
      </c>
      <c r="E29" s="36">
        <f t="shared" si="5"/>
        <v>0</v>
      </c>
      <c r="F29" s="36">
        <f t="shared" si="5"/>
        <v>0</v>
      </c>
      <c r="G29" s="36">
        <f t="shared" si="5"/>
        <v>0</v>
      </c>
      <c r="H29" s="36">
        <f t="shared" si="5"/>
        <v>0</v>
      </c>
      <c r="I29" s="36">
        <f t="shared" si="5"/>
        <v>0</v>
      </c>
      <c r="J29" s="36">
        <f t="shared" si="5"/>
        <v>0</v>
      </c>
      <c r="K29" s="36">
        <f t="shared" si="5"/>
        <v>0</v>
      </c>
      <c r="L29" s="36">
        <f t="shared" si="5"/>
        <v>0</v>
      </c>
      <c r="M29" s="36">
        <f t="shared" si="5"/>
        <v>0</v>
      </c>
      <c r="N29" s="36">
        <f t="shared" si="5"/>
        <v>0</v>
      </c>
      <c r="O29" s="36">
        <f t="shared" si="5"/>
        <v>0</v>
      </c>
      <c r="P29" s="36">
        <f t="shared" si="5"/>
        <v>0</v>
      </c>
      <c r="Q29" s="36">
        <f t="shared" si="5"/>
        <v>0</v>
      </c>
      <c r="R29" s="36">
        <f t="shared" si="5"/>
        <v>0</v>
      </c>
      <c r="S29" s="36">
        <f t="shared" si="5"/>
        <v>0</v>
      </c>
      <c r="T29" s="133"/>
      <c r="U29" s="26" t="str">
        <f>RIGHT(A8,4)&amp;"reseau"</f>
        <v>2020reseau</v>
      </c>
      <c r="V29" s="133">
        <f t="shared" si="4"/>
        <v>22</v>
      </c>
    </row>
    <row r="30" spans="1:22" x14ac:dyDescent="0.3">
      <c r="A30" s="530"/>
      <c r="B30" s="37"/>
      <c r="V30" s="133">
        <f t="shared" si="4"/>
        <v>23</v>
      </c>
    </row>
    <row r="31" spans="1:22" x14ac:dyDescent="0.3">
      <c r="A31" s="530"/>
      <c r="B31" s="34" t="s">
        <v>157</v>
      </c>
      <c r="C31" s="49"/>
      <c r="D31" s="49"/>
      <c r="E31" s="49"/>
      <c r="F31" s="49"/>
      <c r="G31" s="49"/>
      <c r="H31" s="49"/>
      <c r="I31" s="49"/>
      <c r="J31" s="49"/>
      <c r="K31" s="49"/>
      <c r="L31" s="49"/>
      <c r="M31" s="49"/>
      <c r="N31" s="49"/>
      <c r="O31" s="49"/>
      <c r="P31" s="49"/>
      <c r="Q31" s="6">
        <f t="shared" ref="Q31:Q42" si="6">SUM(C31,F31:J31,M31:N31)</f>
        <v>0</v>
      </c>
      <c r="R31" s="6">
        <f t="shared" ref="R31:R42" si="7">SUM(D31,K31,O31)</f>
        <v>0</v>
      </c>
      <c r="S31" s="6">
        <f t="shared" ref="S31:S42" si="8">SUM(E31,L31,P31)</f>
        <v>0</v>
      </c>
      <c r="V31" s="133">
        <f t="shared" si="4"/>
        <v>24</v>
      </c>
    </row>
    <row r="32" spans="1:22" x14ac:dyDescent="0.3">
      <c r="A32" s="530"/>
      <c r="B32" s="34" t="s">
        <v>52</v>
      </c>
      <c r="C32" s="49"/>
      <c r="D32" s="49"/>
      <c r="E32" s="49"/>
      <c r="F32" s="49"/>
      <c r="G32" s="49"/>
      <c r="H32" s="49"/>
      <c r="I32" s="49"/>
      <c r="J32" s="49"/>
      <c r="K32" s="49"/>
      <c r="L32" s="49"/>
      <c r="M32" s="49"/>
      <c r="N32" s="49"/>
      <c r="O32" s="49"/>
      <c r="P32" s="49"/>
      <c r="Q32" s="6">
        <f t="shared" si="6"/>
        <v>0</v>
      </c>
      <c r="R32" s="6">
        <f t="shared" si="7"/>
        <v>0</v>
      </c>
      <c r="S32" s="6">
        <f t="shared" si="8"/>
        <v>0</v>
      </c>
      <c r="V32" s="133">
        <f t="shared" si="4"/>
        <v>25</v>
      </c>
    </row>
    <row r="33" spans="1:22" x14ac:dyDescent="0.3">
      <c r="A33" s="530"/>
      <c r="B33" s="34" t="s">
        <v>53</v>
      </c>
      <c r="C33" s="49"/>
      <c r="D33" s="49"/>
      <c r="E33" s="49"/>
      <c r="F33" s="49"/>
      <c r="G33" s="49"/>
      <c r="H33" s="49"/>
      <c r="I33" s="49"/>
      <c r="J33" s="49"/>
      <c r="K33" s="49"/>
      <c r="L33" s="49"/>
      <c r="M33" s="49"/>
      <c r="N33" s="49"/>
      <c r="O33" s="49"/>
      <c r="P33" s="49"/>
      <c r="Q33" s="6">
        <f t="shared" si="6"/>
        <v>0</v>
      </c>
      <c r="R33" s="6">
        <f t="shared" si="7"/>
        <v>0</v>
      </c>
      <c r="S33" s="6">
        <f t="shared" si="8"/>
        <v>0</v>
      </c>
      <c r="V33" s="133">
        <f t="shared" si="4"/>
        <v>26</v>
      </c>
    </row>
    <row r="34" spans="1:22" x14ac:dyDescent="0.3">
      <c r="A34" s="530"/>
      <c r="B34" s="34" t="s">
        <v>48</v>
      </c>
      <c r="C34" s="49"/>
      <c r="D34" s="49"/>
      <c r="E34" s="49"/>
      <c r="F34" s="49"/>
      <c r="G34" s="49"/>
      <c r="H34" s="49"/>
      <c r="I34" s="49"/>
      <c r="J34" s="49"/>
      <c r="K34" s="49"/>
      <c r="L34" s="49"/>
      <c r="M34" s="49"/>
      <c r="N34" s="49"/>
      <c r="O34" s="49"/>
      <c r="P34" s="49"/>
      <c r="Q34" s="6">
        <f t="shared" si="6"/>
        <v>0</v>
      </c>
      <c r="R34" s="6">
        <f t="shared" si="7"/>
        <v>0</v>
      </c>
      <c r="S34" s="6">
        <f t="shared" si="8"/>
        <v>0</v>
      </c>
      <c r="V34" s="133">
        <f t="shared" si="4"/>
        <v>27</v>
      </c>
    </row>
    <row r="35" spans="1:22" x14ac:dyDescent="0.3">
      <c r="A35" s="530"/>
      <c r="B35" s="34" t="s">
        <v>54</v>
      </c>
      <c r="C35" s="49"/>
      <c r="D35" s="49"/>
      <c r="E35" s="49"/>
      <c r="F35" s="49"/>
      <c r="G35" s="49"/>
      <c r="H35" s="49"/>
      <c r="I35" s="49"/>
      <c r="J35" s="49"/>
      <c r="K35" s="49"/>
      <c r="L35" s="49"/>
      <c r="M35" s="49"/>
      <c r="N35" s="49"/>
      <c r="O35" s="49"/>
      <c r="P35" s="49"/>
      <c r="Q35" s="6">
        <f t="shared" si="6"/>
        <v>0</v>
      </c>
      <c r="R35" s="6">
        <f t="shared" si="7"/>
        <v>0</v>
      </c>
      <c r="S35" s="6">
        <f t="shared" si="8"/>
        <v>0</v>
      </c>
      <c r="V35" s="133">
        <f t="shared" si="4"/>
        <v>28</v>
      </c>
    </row>
    <row r="36" spans="1:22" x14ac:dyDescent="0.3">
      <c r="A36" s="530"/>
      <c r="B36" s="34" t="s">
        <v>55</v>
      </c>
      <c r="C36" s="49"/>
      <c r="D36" s="49"/>
      <c r="E36" s="49"/>
      <c r="F36" s="49"/>
      <c r="G36" s="49"/>
      <c r="H36" s="49"/>
      <c r="I36" s="49"/>
      <c r="J36" s="49"/>
      <c r="K36" s="49"/>
      <c r="L36" s="49"/>
      <c r="M36" s="49"/>
      <c r="N36" s="49"/>
      <c r="O36" s="49"/>
      <c r="P36" s="49"/>
      <c r="Q36" s="6">
        <f t="shared" si="6"/>
        <v>0</v>
      </c>
      <c r="R36" s="6">
        <f t="shared" si="7"/>
        <v>0</v>
      </c>
      <c r="S36" s="6">
        <f t="shared" si="8"/>
        <v>0</v>
      </c>
      <c r="V36" s="133">
        <f t="shared" si="4"/>
        <v>29</v>
      </c>
    </row>
    <row r="37" spans="1:22" x14ac:dyDescent="0.3">
      <c r="A37" s="530"/>
      <c r="B37" s="34" t="s">
        <v>50</v>
      </c>
      <c r="C37" s="49"/>
      <c r="D37" s="49"/>
      <c r="E37" s="49"/>
      <c r="F37" s="49"/>
      <c r="G37" s="49"/>
      <c r="H37" s="49"/>
      <c r="I37" s="49"/>
      <c r="J37" s="49"/>
      <c r="K37" s="49"/>
      <c r="L37" s="49"/>
      <c r="M37" s="49"/>
      <c r="N37" s="49"/>
      <c r="O37" s="49"/>
      <c r="P37" s="49"/>
      <c r="Q37" s="6">
        <f t="shared" si="6"/>
        <v>0</v>
      </c>
      <c r="R37" s="6">
        <f t="shared" si="7"/>
        <v>0</v>
      </c>
      <c r="S37" s="6">
        <f t="shared" si="8"/>
        <v>0</v>
      </c>
      <c r="V37" s="133">
        <f t="shared" si="4"/>
        <v>30</v>
      </c>
    </row>
    <row r="38" spans="1:22" x14ac:dyDescent="0.3">
      <c r="A38" s="530"/>
      <c r="B38" s="71" t="s">
        <v>25</v>
      </c>
      <c r="C38" s="49"/>
      <c r="D38" s="49"/>
      <c r="E38" s="49"/>
      <c r="F38" s="49"/>
      <c r="G38" s="49"/>
      <c r="H38" s="49"/>
      <c r="I38" s="49"/>
      <c r="J38" s="49"/>
      <c r="K38" s="49"/>
      <c r="L38" s="49"/>
      <c r="M38" s="49"/>
      <c r="N38" s="49"/>
      <c r="O38" s="49"/>
      <c r="P38" s="49"/>
      <c r="Q38" s="6">
        <f t="shared" si="6"/>
        <v>0</v>
      </c>
      <c r="R38" s="6">
        <f t="shared" si="7"/>
        <v>0</v>
      </c>
      <c r="S38" s="6">
        <f t="shared" si="8"/>
        <v>0</v>
      </c>
      <c r="V38" s="133">
        <f t="shared" si="4"/>
        <v>31</v>
      </c>
    </row>
    <row r="39" spans="1:22" x14ac:dyDescent="0.3">
      <c r="A39" s="530"/>
      <c r="B39" s="71" t="s">
        <v>26</v>
      </c>
      <c r="C39" s="49"/>
      <c r="D39" s="49"/>
      <c r="E39" s="49"/>
      <c r="F39" s="49"/>
      <c r="G39" s="49"/>
      <c r="H39" s="49"/>
      <c r="I39" s="49"/>
      <c r="J39" s="49"/>
      <c r="K39" s="49"/>
      <c r="L39" s="49"/>
      <c r="M39" s="49"/>
      <c r="N39" s="49"/>
      <c r="O39" s="49"/>
      <c r="P39" s="49"/>
      <c r="Q39" s="6">
        <f t="shared" si="6"/>
        <v>0</v>
      </c>
      <c r="R39" s="6">
        <f t="shared" si="7"/>
        <v>0</v>
      </c>
      <c r="S39" s="6">
        <f t="shared" si="8"/>
        <v>0</v>
      </c>
      <c r="V39" s="133">
        <f t="shared" si="4"/>
        <v>32</v>
      </c>
    </row>
    <row r="40" spans="1:22" x14ac:dyDescent="0.3">
      <c r="A40" s="530"/>
      <c r="B40" s="71" t="s">
        <v>27</v>
      </c>
      <c r="C40" s="49"/>
      <c r="D40" s="49"/>
      <c r="E40" s="49"/>
      <c r="F40" s="49"/>
      <c r="G40" s="49"/>
      <c r="H40" s="49"/>
      <c r="I40" s="49"/>
      <c r="J40" s="49"/>
      <c r="K40" s="49"/>
      <c r="L40" s="49"/>
      <c r="M40" s="49"/>
      <c r="N40" s="49"/>
      <c r="O40" s="49"/>
      <c r="P40" s="49"/>
      <c r="Q40" s="6">
        <f t="shared" si="6"/>
        <v>0</v>
      </c>
      <c r="R40" s="6">
        <f t="shared" si="7"/>
        <v>0</v>
      </c>
      <c r="S40" s="6">
        <f t="shared" si="8"/>
        <v>0</v>
      </c>
      <c r="V40" s="133">
        <f t="shared" si="4"/>
        <v>33</v>
      </c>
    </row>
    <row r="41" spans="1:22" x14ac:dyDescent="0.3">
      <c r="A41" s="530"/>
      <c r="B41" s="71" t="s">
        <v>28</v>
      </c>
      <c r="C41" s="49"/>
      <c r="D41" s="49"/>
      <c r="E41" s="49"/>
      <c r="F41" s="49"/>
      <c r="G41" s="49"/>
      <c r="H41" s="49"/>
      <c r="I41" s="49"/>
      <c r="J41" s="49"/>
      <c r="K41" s="49"/>
      <c r="L41" s="49"/>
      <c r="M41" s="49"/>
      <c r="N41" s="49"/>
      <c r="O41" s="49"/>
      <c r="P41" s="49"/>
      <c r="Q41" s="6">
        <f t="shared" si="6"/>
        <v>0</v>
      </c>
      <c r="R41" s="6">
        <f t="shared" si="7"/>
        <v>0</v>
      </c>
      <c r="S41" s="6">
        <f t="shared" si="8"/>
        <v>0</v>
      </c>
      <c r="V41" s="133">
        <f t="shared" si="4"/>
        <v>34</v>
      </c>
    </row>
    <row r="42" spans="1:22" x14ac:dyDescent="0.3">
      <c r="A42" s="530"/>
      <c r="B42" s="71" t="s">
        <v>29</v>
      </c>
      <c r="C42" s="49"/>
      <c r="D42" s="49"/>
      <c r="E42" s="49"/>
      <c r="F42" s="49"/>
      <c r="G42" s="49"/>
      <c r="H42" s="49"/>
      <c r="I42" s="49"/>
      <c r="J42" s="49"/>
      <c r="K42" s="49"/>
      <c r="L42" s="49"/>
      <c r="M42" s="49"/>
      <c r="N42" s="49"/>
      <c r="O42" s="49"/>
      <c r="P42" s="49"/>
      <c r="Q42" s="6">
        <f t="shared" si="6"/>
        <v>0</v>
      </c>
      <c r="R42" s="6">
        <f t="shared" si="7"/>
        <v>0</v>
      </c>
      <c r="S42" s="6">
        <f t="shared" si="8"/>
        <v>0</v>
      </c>
      <c r="V42" s="133">
        <f t="shared" si="4"/>
        <v>35</v>
      </c>
    </row>
    <row r="43" spans="1:22" ht="14.25" thickBot="1" x14ac:dyDescent="0.35">
      <c r="A43" s="530"/>
      <c r="B43" s="35" t="s">
        <v>56</v>
      </c>
      <c r="C43" s="36">
        <f>SUM(C31:C42)</f>
        <v>0</v>
      </c>
      <c r="D43" s="36">
        <f t="shared" ref="D43:S43" si="9">SUM(D31:D42)</f>
        <v>0</v>
      </c>
      <c r="E43" s="36">
        <f t="shared" si="9"/>
        <v>0</v>
      </c>
      <c r="F43" s="36">
        <f t="shared" si="9"/>
        <v>0</v>
      </c>
      <c r="G43" s="36">
        <f t="shared" si="9"/>
        <v>0</v>
      </c>
      <c r="H43" s="36">
        <f t="shared" si="9"/>
        <v>0</v>
      </c>
      <c r="I43" s="36">
        <f t="shared" si="9"/>
        <v>0</v>
      </c>
      <c r="J43" s="36">
        <f t="shared" si="9"/>
        <v>0</v>
      </c>
      <c r="K43" s="36">
        <f t="shared" si="9"/>
        <v>0</v>
      </c>
      <c r="L43" s="36">
        <f t="shared" si="9"/>
        <v>0</v>
      </c>
      <c r="M43" s="36">
        <f t="shared" si="9"/>
        <v>0</v>
      </c>
      <c r="N43" s="36">
        <f t="shared" si="9"/>
        <v>0</v>
      </c>
      <c r="O43" s="36">
        <f t="shared" si="9"/>
        <v>0</v>
      </c>
      <c r="P43" s="36">
        <f t="shared" si="9"/>
        <v>0</v>
      </c>
      <c r="Q43" s="36">
        <f t="shared" si="9"/>
        <v>0</v>
      </c>
      <c r="R43" s="36">
        <f t="shared" si="9"/>
        <v>0</v>
      </c>
      <c r="S43" s="36">
        <f t="shared" si="9"/>
        <v>0</v>
      </c>
      <c r="U43" s="26" t="str">
        <f>RIGHT(A8,4)&amp;"hors reseau"</f>
        <v>2020hors reseau</v>
      </c>
      <c r="V43" s="133">
        <f t="shared" si="4"/>
        <v>36</v>
      </c>
    </row>
    <row r="44" spans="1:22" x14ac:dyDescent="0.3">
      <c r="V44" s="133">
        <f t="shared" si="4"/>
        <v>37</v>
      </c>
    </row>
    <row r="45" spans="1:22" ht="13.5" customHeight="1" x14ac:dyDescent="0.3">
      <c r="A45" s="530" t="s">
        <v>375</v>
      </c>
      <c r="B45" s="34" t="s">
        <v>157</v>
      </c>
      <c r="C45" s="6">
        <f t="shared" ref="C45:C65" si="10">Q8</f>
        <v>0</v>
      </c>
      <c r="D45" s="6">
        <f t="shared" ref="D45:D65" si="11">R8</f>
        <v>0</v>
      </c>
      <c r="E45" s="6">
        <f t="shared" ref="E45:E65" si="12">S8</f>
        <v>0</v>
      </c>
      <c r="F45" s="49"/>
      <c r="G45" s="49"/>
      <c r="H45" s="49"/>
      <c r="I45" s="49"/>
      <c r="J45" s="49"/>
      <c r="K45" s="49"/>
      <c r="L45" s="49"/>
      <c r="M45" s="49"/>
      <c r="N45" s="49"/>
      <c r="O45" s="49"/>
      <c r="P45" s="49"/>
      <c r="Q45" s="6">
        <f t="shared" ref="Q45:Q65" si="13">SUM(C45,F45:J45,M45:N45)</f>
        <v>0</v>
      </c>
      <c r="R45" s="6">
        <f t="shared" ref="R45:R65" si="14">SUM(D45,K45,O45)</f>
        <v>0</v>
      </c>
      <c r="S45" s="6">
        <f t="shared" ref="S45:S65" si="15">SUM(E45,L45,P45)</f>
        <v>0</v>
      </c>
      <c r="V45" s="133">
        <f t="shared" si="4"/>
        <v>38</v>
      </c>
    </row>
    <row r="46" spans="1:22" x14ac:dyDescent="0.3">
      <c r="A46" s="530"/>
      <c r="B46" s="34" t="s">
        <v>158</v>
      </c>
      <c r="C46" s="6">
        <f t="shared" si="10"/>
        <v>0</v>
      </c>
      <c r="D46" s="6">
        <f t="shared" si="11"/>
        <v>0</v>
      </c>
      <c r="E46" s="6">
        <f t="shared" si="12"/>
        <v>0</v>
      </c>
      <c r="F46" s="49"/>
      <c r="G46" s="49"/>
      <c r="H46" s="49"/>
      <c r="I46" s="49"/>
      <c r="J46" s="49"/>
      <c r="K46" s="49"/>
      <c r="L46" s="49"/>
      <c r="M46" s="49"/>
      <c r="N46" s="49"/>
      <c r="O46" s="49"/>
      <c r="P46" s="49"/>
      <c r="Q46" s="6">
        <f t="shared" si="13"/>
        <v>0</v>
      </c>
      <c r="R46" s="6">
        <f t="shared" si="14"/>
        <v>0</v>
      </c>
      <c r="S46" s="6">
        <f t="shared" si="15"/>
        <v>0</v>
      </c>
      <c r="V46" s="133">
        <f t="shared" si="4"/>
        <v>39</v>
      </c>
    </row>
    <row r="47" spans="1:22" x14ac:dyDescent="0.3">
      <c r="A47" s="530"/>
      <c r="B47" s="34" t="s">
        <v>159</v>
      </c>
      <c r="C47" s="6">
        <f t="shared" si="10"/>
        <v>0</v>
      </c>
      <c r="D47" s="6">
        <f t="shared" si="11"/>
        <v>0</v>
      </c>
      <c r="E47" s="6">
        <f t="shared" si="12"/>
        <v>0</v>
      </c>
      <c r="F47" s="49"/>
      <c r="G47" s="49"/>
      <c r="H47" s="49"/>
      <c r="I47" s="49"/>
      <c r="J47" s="49"/>
      <c r="K47" s="49"/>
      <c r="L47" s="49"/>
      <c r="M47" s="49"/>
      <c r="N47" s="49"/>
      <c r="O47" s="49"/>
      <c r="P47" s="49"/>
      <c r="Q47" s="6">
        <f t="shared" si="13"/>
        <v>0</v>
      </c>
      <c r="R47" s="6">
        <f t="shared" si="14"/>
        <v>0</v>
      </c>
      <c r="S47" s="6">
        <f t="shared" si="15"/>
        <v>0</v>
      </c>
      <c r="V47" s="133">
        <f t="shared" si="4"/>
        <v>40</v>
      </c>
    </row>
    <row r="48" spans="1:22" x14ac:dyDescent="0.3">
      <c r="A48" s="530"/>
      <c r="B48" s="34" t="s">
        <v>160</v>
      </c>
      <c r="C48" s="6">
        <f t="shared" si="10"/>
        <v>0</v>
      </c>
      <c r="D48" s="6">
        <f t="shared" si="11"/>
        <v>0</v>
      </c>
      <c r="E48" s="6">
        <f t="shared" si="12"/>
        <v>0</v>
      </c>
      <c r="F48" s="49"/>
      <c r="G48" s="49"/>
      <c r="H48" s="49"/>
      <c r="I48" s="49"/>
      <c r="J48" s="49"/>
      <c r="K48" s="49"/>
      <c r="L48" s="49"/>
      <c r="M48" s="49"/>
      <c r="N48" s="49"/>
      <c r="O48" s="49"/>
      <c r="P48" s="49"/>
      <c r="Q48" s="6">
        <f t="shared" si="13"/>
        <v>0</v>
      </c>
      <c r="R48" s="6">
        <f t="shared" si="14"/>
        <v>0</v>
      </c>
      <c r="S48" s="6">
        <f t="shared" si="15"/>
        <v>0</v>
      </c>
      <c r="V48" s="133">
        <f t="shared" si="4"/>
        <v>41</v>
      </c>
    </row>
    <row r="49" spans="1:22" x14ac:dyDescent="0.3">
      <c r="A49" s="530"/>
      <c r="B49" s="34" t="s">
        <v>161</v>
      </c>
      <c r="C49" s="6">
        <f t="shared" si="10"/>
        <v>0</v>
      </c>
      <c r="D49" s="6">
        <f t="shared" si="11"/>
        <v>0</v>
      </c>
      <c r="E49" s="6">
        <f t="shared" si="12"/>
        <v>0</v>
      </c>
      <c r="F49" s="49"/>
      <c r="G49" s="49"/>
      <c r="H49" s="49"/>
      <c r="I49" s="49"/>
      <c r="J49" s="49"/>
      <c r="K49" s="49"/>
      <c r="L49" s="49"/>
      <c r="M49" s="49"/>
      <c r="N49" s="49"/>
      <c r="O49" s="49"/>
      <c r="P49" s="49"/>
      <c r="Q49" s="6">
        <f t="shared" si="13"/>
        <v>0</v>
      </c>
      <c r="R49" s="6">
        <f t="shared" si="14"/>
        <v>0</v>
      </c>
      <c r="S49" s="6">
        <f t="shared" si="15"/>
        <v>0</v>
      </c>
      <c r="V49" s="133">
        <f t="shared" si="4"/>
        <v>42</v>
      </c>
    </row>
    <row r="50" spans="1:22" x14ac:dyDescent="0.3">
      <c r="A50" s="530"/>
      <c r="B50" s="34" t="s">
        <v>162</v>
      </c>
      <c r="C50" s="6">
        <f t="shared" si="10"/>
        <v>0</v>
      </c>
      <c r="D50" s="6">
        <f t="shared" si="11"/>
        <v>0</v>
      </c>
      <c r="E50" s="6">
        <f t="shared" si="12"/>
        <v>0</v>
      </c>
      <c r="F50" s="49"/>
      <c r="G50" s="49"/>
      <c r="H50" s="49"/>
      <c r="I50" s="49"/>
      <c r="J50" s="49"/>
      <c r="K50" s="49"/>
      <c r="L50" s="49"/>
      <c r="M50" s="49"/>
      <c r="N50" s="49"/>
      <c r="O50" s="49"/>
      <c r="P50" s="49"/>
      <c r="Q50" s="6">
        <f t="shared" si="13"/>
        <v>0</v>
      </c>
      <c r="R50" s="6">
        <f t="shared" si="14"/>
        <v>0</v>
      </c>
      <c r="S50" s="6">
        <f t="shared" si="15"/>
        <v>0</v>
      </c>
      <c r="V50" s="133">
        <f t="shared" si="4"/>
        <v>43</v>
      </c>
    </row>
    <row r="51" spans="1:22" x14ac:dyDescent="0.3">
      <c r="A51" s="530"/>
      <c r="B51" s="34" t="s">
        <v>163</v>
      </c>
      <c r="C51" s="6">
        <f t="shared" si="10"/>
        <v>0</v>
      </c>
      <c r="D51" s="6">
        <f t="shared" si="11"/>
        <v>0</v>
      </c>
      <c r="E51" s="6">
        <f t="shared" si="12"/>
        <v>0</v>
      </c>
      <c r="F51" s="49"/>
      <c r="G51" s="49"/>
      <c r="H51" s="49"/>
      <c r="I51" s="49"/>
      <c r="J51" s="49"/>
      <c r="K51" s="49"/>
      <c r="L51" s="49"/>
      <c r="M51" s="49"/>
      <c r="N51" s="49"/>
      <c r="O51" s="49"/>
      <c r="P51" s="49"/>
      <c r="Q51" s="6">
        <f t="shared" si="13"/>
        <v>0</v>
      </c>
      <c r="R51" s="6">
        <f t="shared" si="14"/>
        <v>0</v>
      </c>
      <c r="S51" s="6">
        <f t="shared" si="15"/>
        <v>0</v>
      </c>
      <c r="V51" s="133">
        <f t="shared" si="4"/>
        <v>44</v>
      </c>
    </row>
    <row r="52" spans="1:22" x14ac:dyDescent="0.3">
      <c r="A52" s="530"/>
      <c r="B52" s="34" t="s">
        <v>164</v>
      </c>
      <c r="C52" s="6">
        <f t="shared" si="10"/>
        <v>0</v>
      </c>
      <c r="D52" s="6">
        <f t="shared" si="11"/>
        <v>0</v>
      </c>
      <c r="E52" s="6">
        <f t="shared" si="12"/>
        <v>0</v>
      </c>
      <c r="F52" s="49"/>
      <c r="G52" s="49"/>
      <c r="H52" s="49"/>
      <c r="I52" s="49"/>
      <c r="J52" s="49"/>
      <c r="K52" s="49"/>
      <c r="L52" s="49"/>
      <c r="M52" s="49"/>
      <c r="N52" s="49"/>
      <c r="O52" s="49"/>
      <c r="P52" s="49"/>
      <c r="Q52" s="6">
        <f t="shared" si="13"/>
        <v>0</v>
      </c>
      <c r="R52" s="6">
        <f t="shared" si="14"/>
        <v>0</v>
      </c>
      <c r="S52" s="6">
        <f t="shared" si="15"/>
        <v>0</v>
      </c>
      <c r="V52" s="133">
        <f t="shared" si="4"/>
        <v>45</v>
      </c>
    </row>
    <row r="53" spans="1:22" x14ac:dyDescent="0.3">
      <c r="A53" s="530"/>
      <c r="B53" s="34" t="s">
        <v>165</v>
      </c>
      <c r="C53" s="6">
        <f t="shared" si="10"/>
        <v>0</v>
      </c>
      <c r="D53" s="6">
        <f t="shared" si="11"/>
        <v>0</v>
      </c>
      <c r="E53" s="6">
        <f t="shared" si="12"/>
        <v>0</v>
      </c>
      <c r="F53" s="49"/>
      <c r="G53" s="49"/>
      <c r="H53" s="49"/>
      <c r="I53" s="49"/>
      <c r="J53" s="49"/>
      <c r="K53" s="49"/>
      <c r="L53" s="49"/>
      <c r="M53" s="49"/>
      <c r="N53" s="49"/>
      <c r="O53" s="49"/>
      <c r="P53" s="49"/>
      <c r="Q53" s="6">
        <f t="shared" si="13"/>
        <v>0</v>
      </c>
      <c r="R53" s="6">
        <f t="shared" si="14"/>
        <v>0</v>
      </c>
      <c r="S53" s="6">
        <f t="shared" si="15"/>
        <v>0</v>
      </c>
      <c r="V53" s="133">
        <f t="shared" si="4"/>
        <v>46</v>
      </c>
    </row>
    <row r="54" spans="1:22" x14ac:dyDescent="0.3">
      <c r="A54" s="530"/>
      <c r="B54" s="34" t="s">
        <v>166</v>
      </c>
      <c r="C54" s="6">
        <f t="shared" si="10"/>
        <v>0</v>
      </c>
      <c r="D54" s="6">
        <f t="shared" si="11"/>
        <v>0</v>
      </c>
      <c r="E54" s="6">
        <f t="shared" si="12"/>
        <v>0</v>
      </c>
      <c r="F54" s="49"/>
      <c r="G54" s="49"/>
      <c r="H54" s="49"/>
      <c r="I54" s="49"/>
      <c r="J54" s="49"/>
      <c r="K54" s="49"/>
      <c r="L54" s="49"/>
      <c r="M54" s="49"/>
      <c r="N54" s="49"/>
      <c r="O54" s="49"/>
      <c r="P54" s="49"/>
      <c r="Q54" s="6">
        <f t="shared" si="13"/>
        <v>0</v>
      </c>
      <c r="R54" s="6">
        <f t="shared" si="14"/>
        <v>0</v>
      </c>
      <c r="S54" s="6">
        <f t="shared" si="15"/>
        <v>0</v>
      </c>
      <c r="V54" s="133">
        <f t="shared" si="4"/>
        <v>47</v>
      </c>
    </row>
    <row r="55" spans="1:22" x14ac:dyDescent="0.3">
      <c r="A55" s="530"/>
      <c r="B55" s="34" t="s">
        <v>167</v>
      </c>
      <c r="C55" s="6">
        <f t="shared" si="10"/>
        <v>0</v>
      </c>
      <c r="D55" s="6">
        <f t="shared" si="11"/>
        <v>0</v>
      </c>
      <c r="E55" s="6">
        <f t="shared" si="12"/>
        <v>0</v>
      </c>
      <c r="F55" s="49"/>
      <c r="G55" s="49"/>
      <c r="H55" s="49"/>
      <c r="I55" s="49"/>
      <c r="J55" s="49"/>
      <c r="K55" s="49"/>
      <c r="L55" s="49"/>
      <c r="M55" s="49"/>
      <c r="N55" s="49"/>
      <c r="O55" s="49"/>
      <c r="P55" s="49"/>
      <c r="Q55" s="6">
        <f t="shared" si="13"/>
        <v>0</v>
      </c>
      <c r="R55" s="6">
        <f t="shared" si="14"/>
        <v>0</v>
      </c>
      <c r="S55" s="6">
        <f t="shared" si="15"/>
        <v>0</v>
      </c>
      <c r="V55" s="133">
        <f t="shared" si="4"/>
        <v>48</v>
      </c>
    </row>
    <row r="56" spans="1:22" x14ac:dyDescent="0.3">
      <c r="A56" s="530"/>
      <c r="B56" s="34" t="s">
        <v>168</v>
      </c>
      <c r="C56" s="6">
        <f t="shared" si="10"/>
        <v>0</v>
      </c>
      <c r="D56" s="6">
        <f t="shared" si="11"/>
        <v>0</v>
      </c>
      <c r="E56" s="6">
        <f t="shared" si="12"/>
        <v>0</v>
      </c>
      <c r="F56" s="49"/>
      <c r="G56" s="49"/>
      <c r="H56" s="49"/>
      <c r="I56" s="49"/>
      <c r="J56" s="49"/>
      <c r="K56" s="49"/>
      <c r="L56" s="49"/>
      <c r="M56" s="49"/>
      <c r="N56" s="49"/>
      <c r="O56" s="49"/>
      <c r="P56" s="49"/>
      <c r="Q56" s="6">
        <f t="shared" si="13"/>
        <v>0</v>
      </c>
      <c r="R56" s="6">
        <f t="shared" si="14"/>
        <v>0</v>
      </c>
      <c r="S56" s="6">
        <f t="shared" si="15"/>
        <v>0</v>
      </c>
      <c r="V56" s="133">
        <f t="shared" si="4"/>
        <v>49</v>
      </c>
    </row>
    <row r="57" spans="1:22" x14ac:dyDescent="0.3">
      <c r="A57" s="530"/>
      <c r="B57" s="34" t="s">
        <v>169</v>
      </c>
      <c r="C57" s="6">
        <f t="shared" si="10"/>
        <v>0</v>
      </c>
      <c r="D57" s="6">
        <f t="shared" si="11"/>
        <v>0</v>
      </c>
      <c r="E57" s="6">
        <f t="shared" si="12"/>
        <v>0</v>
      </c>
      <c r="F57" s="49"/>
      <c r="G57" s="49"/>
      <c r="H57" s="49"/>
      <c r="I57" s="49"/>
      <c r="J57" s="49"/>
      <c r="K57" s="49"/>
      <c r="L57" s="49"/>
      <c r="M57" s="49"/>
      <c r="N57" s="49"/>
      <c r="O57" s="49"/>
      <c r="P57" s="49"/>
      <c r="Q57" s="6">
        <f t="shared" si="13"/>
        <v>0</v>
      </c>
      <c r="R57" s="6">
        <f t="shared" si="14"/>
        <v>0</v>
      </c>
      <c r="S57" s="6">
        <f t="shared" si="15"/>
        <v>0</v>
      </c>
      <c r="V57" s="133">
        <f t="shared" si="4"/>
        <v>50</v>
      </c>
    </row>
    <row r="58" spans="1:22" x14ac:dyDescent="0.3">
      <c r="A58" s="530"/>
      <c r="B58" s="34" t="s">
        <v>170</v>
      </c>
      <c r="C58" s="6">
        <f t="shared" si="10"/>
        <v>0</v>
      </c>
      <c r="D58" s="6">
        <f t="shared" si="11"/>
        <v>0</v>
      </c>
      <c r="E58" s="6">
        <f t="shared" si="12"/>
        <v>0</v>
      </c>
      <c r="F58" s="49"/>
      <c r="G58" s="49"/>
      <c r="H58" s="49"/>
      <c r="I58" s="49"/>
      <c r="J58" s="49"/>
      <c r="K58" s="49"/>
      <c r="L58" s="49"/>
      <c r="M58" s="49"/>
      <c r="N58" s="49"/>
      <c r="O58" s="49"/>
      <c r="P58" s="49"/>
      <c r="Q58" s="6">
        <f t="shared" si="13"/>
        <v>0</v>
      </c>
      <c r="R58" s="6">
        <f t="shared" si="14"/>
        <v>0</v>
      </c>
      <c r="S58" s="6">
        <f t="shared" si="15"/>
        <v>0</v>
      </c>
      <c r="V58" s="133">
        <f t="shared" si="4"/>
        <v>51</v>
      </c>
    </row>
    <row r="59" spans="1:22" x14ac:dyDescent="0.3">
      <c r="A59" s="530"/>
      <c r="B59" s="34" t="s">
        <v>49</v>
      </c>
      <c r="C59" s="6">
        <f t="shared" si="10"/>
        <v>0</v>
      </c>
      <c r="D59" s="6">
        <f t="shared" si="11"/>
        <v>0</v>
      </c>
      <c r="E59" s="6">
        <f t="shared" si="12"/>
        <v>0</v>
      </c>
      <c r="F59" s="49"/>
      <c r="G59" s="49"/>
      <c r="H59" s="49"/>
      <c r="I59" s="49"/>
      <c r="J59" s="49"/>
      <c r="K59" s="49"/>
      <c r="L59" s="49"/>
      <c r="M59" s="49"/>
      <c r="N59" s="49"/>
      <c r="O59" s="49"/>
      <c r="P59" s="49"/>
      <c r="Q59" s="6">
        <f t="shared" si="13"/>
        <v>0</v>
      </c>
      <c r="R59" s="6">
        <f t="shared" si="14"/>
        <v>0</v>
      </c>
      <c r="S59" s="6">
        <f t="shared" si="15"/>
        <v>0</v>
      </c>
      <c r="V59" s="133">
        <f t="shared" si="4"/>
        <v>52</v>
      </c>
    </row>
    <row r="60" spans="1:22" x14ac:dyDescent="0.3">
      <c r="A60" s="530"/>
      <c r="B60" s="34" t="s">
        <v>19</v>
      </c>
      <c r="C60" s="6">
        <f t="shared" si="10"/>
        <v>0</v>
      </c>
      <c r="D60" s="6">
        <f t="shared" si="11"/>
        <v>0</v>
      </c>
      <c r="E60" s="6">
        <f t="shared" si="12"/>
        <v>0</v>
      </c>
      <c r="F60" s="49"/>
      <c r="G60" s="49"/>
      <c r="H60" s="49"/>
      <c r="I60" s="49"/>
      <c r="J60" s="49"/>
      <c r="K60" s="49"/>
      <c r="L60" s="49"/>
      <c r="M60" s="49"/>
      <c r="N60" s="49"/>
      <c r="O60" s="49"/>
      <c r="P60" s="49"/>
      <c r="Q60" s="6">
        <f t="shared" si="13"/>
        <v>0</v>
      </c>
      <c r="R60" s="6">
        <f t="shared" si="14"/>
        <v>0</v>
      </c>
      <c r="S60" s="6">
        <f t="shared" si="15"/>
        <v>0</v>
      </c>
      <c r="V60" s="133">
        <f t="shared" si="4"/>
        <v>53</v>
      </c>
    </row>
    <row r="61" spans="1:22" x14ac:dyDescent="0.3">
      <c r="A61" s="530"/>
      <c r="B61" s="34" t="s">
        <v>25</v>
      </c>
      <c r="C61" s="6">
        <f t="shared" si="10"/>
        <v>0</v>
      </c>
      <c r="D61" s="6">
        <f t="shared" si="11"/>
        <v>0</v>
      </c>
      <c r="E61" s="6">
        <f t="shared" si="12"/>
        <v>0</v>
      </c>
      <c r="F61" s="49"/>
      <c r="G61" s="49"/>
      <c r="H61" s="49"/>
      <c r="I61" s="49"/>
      <c r="J61" s="49"/>
      <c r="K61" s="49"/>
      <c r="L61" s="49"/>
      <c r="M61" s="49"/>
      <c r="N61" s="49"/>
      <c r="O61" s="49"/>
      <c r="P61" s="49"/>
      <c r="Q61" s="6">
        <f t="shared" si="13"/>
        <v>0</v>
      </c>
      <c r="R61" s="6">
        <f t="shared" si="14"/>
        <v>0</v>
      </c>
      <c r="S61" s="6">
        <f t="shared" si="15"/>
        <v>0</v>
      </c>
      <c r="V61" s="133">
        <f t="shared" si="4"/>
        <v>54</v>
      </c>
    </row>
    <row r="62" spans="1:22" x14ac:dyDescent="0.3">
      <c r="A62" s="530"/>
      <c r="B62" s="34" t="s">
        <v>26</v>
      </c>
      <c r="C62" s="6">
        <f t="shared" si="10"/>
        <v>0</v>
      </c>
      <c r="D62" s="6">
        <f t="shared" si="11"/>
        <v>0</v>
      </c>
      <c r="E62" s="6">
        <f t="shared" si="12"/>
        <v>0</v>
      </c>
      <c r="F62" s="49"/>
      <c r="G62" s="49"/>
      <c r="H62" s="49"/>
      <c r="I62" s="49"/>
      <c r="J62" s="49"/>
      <c r="K62" s="49"/>
      <c r="L62" s="49"/>
      <c r="M62" s="49"/>
      <c r="N62" s="49"/>
      <c r="O62" s="49"/>
      <c r="P62" s="49"/>
      <c r="Q62" s="6">
        <f t="shared" si="13"/>
        <v>0</v>
      </c>
      <c r="R62" s="6">
        <f t="shared" si="14"/>
        <v>0</v>
      </c>
      <c r="S62" s="6">
        <f t="shared" si="15"/>
        <v>0</v>
      </c>
      <c r="V62" s="133">
        <f t="shared" si="4"/>
        <v>55</v>
      </c>
    </row>
    <row r="63" spans="1:22" x14ac:dyDescent="0.3">
      <c r="A63" s="530"/>
      <c r="B63" s="34" t="s">
        <v>27</v>
      </c>
      <c r="C63" s="6">
        <f t="shared" si="10"/>
        <v>0</v>
      </c>
      <c r="D63" s="6">
        <f t="shared" si="11"/>
        <v>0</v>
      </c>
      <c r="E63" s="6">
        <f t="shared" si="12"/>
        <v>0</v>
      </c>
      <c r="F63" s="49"/>
      <c r="G63" s="49"/>
      <c r="H63" s="49"/>
      <c r="I63" s="49"/>
      <c r="J63" s="49"/>
      <c r="K63" s="49"/>
      <c r="L63" s="49"/>
      <c r="M63" s="49"/>
      <c r="N63" s="49"/>
      <c r="O63" s="49"/>
      <c r="P63" s="49"/>
      <c r="Q63" s="6">
        <f t="shared" si="13"/>
        <v>0</v>
      </c>
      <c r="R63" s="6">
        <f t="shared" si="14"/>
        <v>0</v>
      </c>
      <c r="S63" s="6">
        <f t="shared" si="15"/>
        <v>0</v>
      </c>
      <c r="V63" s="133">
        <f t="shared" si="4"/>
        <v>56</v>
      </c>
    </row>
    <row r="64" spans="1:22" x14ac:dyDescent="0.3">
      <c r="A64" s="530"/>
      <c r="B64" s="34" t="s">
        <v>28</v>
      </c>
      <c r="C64" s="6">
        <f t="shared" si="10"/>
        <v>0</v>
      </c>
      <c r="D64" s="6">
        <f t="shared" si="11"/>
        <v>0</v>
      </c>
      <c r="E64" s="6">
        <f t="shared" si="12"/>
        <v>0</v>
      </c>
      <c r="F64" s="49"/>
      <c r="G64" s="49"/>
      <c r="H64" s="49"/>
      <c r="I64" s="49"/>
      <c r="J64" s="49"/>
      <c r="K64" s="49"/>
      <c r="L64" s="49"/>
      <c r="M64" s="49"/>
      <c r="N64" s="49"/>
      <c r="O64" s="49"/>
      <c r="P64" s="49"/>
      <c r="Q64" s="6">
        <f t="shared" si="13"/>
        <v>0</v>
      </c>
      <c r="R64" s="6">
        <f t="shared" si="14"/>
        <v>0</v>
      </c>
      <c r="S64" s="6">
        <f t="shared" si="15"/>
        <v>0</v>
      </c>
      <c r="V64" s="133">
        <f t="shared" si="4"/>
        <v>57</v>
      </c>
    </row>
    <row r="65" spans="1:22" x14ac:dyDescent="0.3">
      <c r="A65" s="530"/>
      <c r="B65" s="34" t="s">
        <v>29</v>
      </c>
      <c r="C65" s="6">
        <f t="shared" si="10"/>
        <v>0</v>
      </c>
      <c r="D65" s="6">
        <f t="shared" si="11"/>
        <v>0</v>
      </c>
      <c r="E65" s="6">
        <f t="shared" si="12"/>
        <v>0</v>
      </c>
      <c r="F65" s="49"/>
      <c r="G65" s="49"/>
      <c r="H65" s="49"/>
      <c r="I65" s="49"/>
      <c r="J65" s="49"/>
      <c r="K65" s="49"/>
      <c r="L65" s="49"/>
      <c r="M65" s="49"/>
      <c r="N65" s="49"/>
      <c r="O65" s="49"/>
      <c r="P65" s="49"/>
      <c r="Q65" s="6">
        <f t="shared" si="13"/>
        <v>0</v>
      </c>
      <c r="R65" s="6">
        <f t="shared" si="14"/>
        <v>0</v>
      </c>
      <c r="S65" s="6">
        <f t="shared" si="15"/>
        <v>0</v>
      </c>
      <c r="V65" s="133">
        <f t="shared" si="4"/>
        <v>58</v>
      </c>
    </row>
    <row r="66" spans="1:22" ht="14.25" thickBot="1" x14ac:dyDescent="0.35">
      <c r="A66" s="530"/>
      <c r="B66" s="35" t="s">
        <v>51</v>
      </c>
      <c r="C66" s="36">
        <f t="shared" ref="C66:S66" si="16">SUM(C45:C65)</f>
        <v>0</v>
      </c>
      <c r="D66" s="36">
        <f t="shared" si="16"/>
        <v>0</v>
      </c>
      <c r="E66" s="36">
        <f t="shared" si="16"/>
        <v>0</v>
      </c>
      <c r="F66" s="36">
        <f t="shared" si="16"/>
        <v>0</v>
      </c>
      <c r="G66" s="36">
        <f t="shared" si="16"/>
        <v>0</v>
      </c>
      <c r="H66" s="36">
        <f t="shared" si="16"/>
        <v>0</v>
      </c>
      <c r="I66" s="36">
        <f t="shared" si="16"/>
        <v>0</v>
      </c>
      <c r="J66" s="36">
        <f t="shared" si="16"/>
        <v>0</v>
      </c>
      <c r="K66" s="36">
        <f t="shared" si="16"/>
        <v>0</v>
      </c>
      <c r="L66" s="36">
        <f t="shared" si="16"/>
        <v>0</v>
      </c>
      <c r="M66" s="36">
        <f t="shared" si="16"/>
        <v>0</v>
      </c>
      <c r="N66" s="36">
        <f t="shared" si="16"/>
        <v>0</v>
      </c>
      <c r="O66" s="36">
        <f t="shared" si="16"/>
        <v>0</v>
      </c>
      <c r="P66" s="36">
        <f t="shared" si="16"/>
        <v>0</v>
      </c>
      <c r="Q66" s="36">
        <f t="shared" si="16"/>
        <v>0</v>
      </c>
      <c r="R66" s="36">
        <f t="shared" si="16"/>
        <v>0</v>
      </c>
      <c r="S66" s="36">
        <f t="shared" si="16"/>
        <v>0</v>
      </c>
      <c r="T66" s="133"/>
      <c r="U66" s="26" t="str">
        <f>RIGHT(A45,4)&amp;"reseau"</f>
        <v>2021reseau</v>
      </c>
      <c r="V66" s="133">
        <f t="shared" si="4"/>
        <v>59</v>
      </c>
    </row>
    <row r="67" spans="1:22" x14ac:dyDescent="0.3">
      <c r="A67" s="530"/>
      <c r="B67" s="37"/>
      <c r="V67" s="133">
        <f t="shared" si="4"/>
        <v>60</v>
      </c>
    </row>
    <row r="68" spans="1:22" x14ac:dyDescent="0.3">
      <c r="A68" s="530"/>
      <c r="B68" s="34" t="s">
        <v>157</v>
      </c>
      <c r="C68" s="6">
        <f t="shared" ref="C68:C79" si="17">Q31</f>
        <v>0</v>
      </c>
      <c r="D68" s="6">
        <f t="shared" ref="D68:D79" si="18">R31</f>
        <v>0</v>
      </c>
      <c r="E68" s="6">
        <f t="shared" ref="E68:E79" si="19">S31</f>
        <v>0</v>
      </c>
      <c r="F68" s="49"/>
      <c r="G68" s="49"/>
      <c r="H68" s="49"/>
      <c r="I68" s="49"/>
      <c r="J68" s="49"/>
      <c r="K68" s="49"/>
      <c r="L68" s="49"/>
      <c r="M68" s="49"/>
      <c r="N68" s="49"/>
      <c r="O68" s="49"/>
      <c r="P68" s="49"/>
      <c r="Q68" s="6">
        <f t="shared" ref="Q68:Q79" si="20">SUM(C68,F68:J68,M68:N68)</f>
        <v>0</v>
      </c>
      <c r="R68" s="6">
        <f t="shared" ref="R68:R79" si="21">SUM(D68,K68,O68)</f>
        <v>0</v>
      </c>
      <c r="S68" s="6">
        <f t="shared" ref="S68:S79" si="22">SUM(E68,L68,P68)</f>
        <v>0</v>
      </c>
      <c r="V68" s="133">
        <f t="shared" si="4"/>
        <v>61</v>
      </c>
    </row>
    <row r="69" spans="1:22" x14ac:dyDescent="0.3">
      <c r="A69" s="530"/>
      <c r="B69" s="34" t="s">
        <v>52</v>
      </c>
      <c r="C69" s="6">
        <f t="shared" si="17"/>
        <v>0</v>
      </c>
      <c r="D69" s="6">
        <f t="shared" si="18"/>
        <v>0</v>
      </c>
      <c r="E69" s="6">
        <f t="shared" si="19"/>
        <v>0</v>
      </c>
      <c r="F69" s="49"/>
      <c r="G69" s="49"/>
      <c r="H69" s="49"/>
      <c r="I69" s="49"/>
      <c r="J69" s="49"/>
      <c r="K69" s="49"/>
      <c r="L69" s="49"/>
      <c r="M69" s="49"/>
      <c r="N69" s="49"/>
      <c r="O69" s="49"/>
      <c r="P69" s="49"/>
      <c r="Q69" s="6">
        <f t="shared" si="20"/>
        <v>0</v>
      </c>
      <c r="R69" s="6">
        <f t="shared" si="21"/>
        <v>0</v>
      </c>
      <c r="S69" s="6">
        <f t="shared" si="22"/>
        <v>0</v>
      </c>
      <c r="V69" s="133">
        <f t="shared" si="4"/>
        <v>62</v>
      </c>
    </row>
    <row r="70" spans="1:22" x14ac:dyDescent="0.3">
      <c r="A70" s="530"/>
      <c r="B70" s="34" t="s">
        <v>53</v>
      </c>
      <c r="C70" s="6">
        <f t="shared" si="17"/>
        <v>0</v>
      </c>
      <c r="D70" s="6">
        <f t="shared" si="18"/>
        <v>0</v>
      </c>
      <c r="E70" s="6">
        <f t="shared" si="19"/>
        <v>0</v>
      </c>
      <c r="F70" s="49"/>
      <c r="G70" s="49"/>
      <c r="H70" s="49"/>
      <c r="I70" s="49"/>
      <c r="J70" s="49"/>
      <c r="K70" s="49"/>
      <c r="L70" s="49"/>
      <c r="M70" s="49"/>
      <c r="N70" s="49"/>
      <c r="O70" s="49"/>
      <c r="P70" s="49"/>
      <c r="Q70" s="6">
        <f t="shared" si="20"/>
        <v>0</v>
      </c>
      <c r="R70" s="6">
        <f t="shared" si="21"/>
        <v>0</v>
      </c>
      <c r="S70" s="6">
        <f t="shared" si="22"/>
        <v>0</v>
      </c>
      <c r="V70" s="133">
        <f t="shared" si="4"/>
        <v>63</v>
      </c>
    </row>
    <row r="71" spans="1:22" x14ac:dyDescent="0.3">
      <c r="A71" s="530"/>
      <c r="B71" s="34" t="s">
        <v>48</v>
      </c>
      <c r="C71" s="6">
        <f t="shared" si="17"/>
        <v>0</v>
      </c>
      <c r="D71" s="6">
        <f t="shared" si="18"/>
        <v>0</v>
      </c>
      <c r="E71" s="6">
        <f t="shared" si="19"/>
        <v>0</v>
      </c>
      <c r="F71" s="49"/>
      <c r="G71" s="49"/>
      <c r="H71" s="49"/>
      <c r="I71" s="49"/>
      <c r="J71" s="49"/>
      <c r="K71" s="49"/>
      <c r="L71" s="49"/>
      <c r="M71" s="49"/>
      <c r="N71" s="49"/>
      <c r="O71" s="49"/>
      <c r="P71" s="49"/>
      <c r="Q71" s="6">
        <f t="shared" si="20"/>
        <v>0</v>
      </c>
      <c r="R71" s="6">
        <f t="shared" si="21"/>
        <v>0</v>
      </c>
      <c r="S71" s="6">
        <f t="shared" si="22"/>
        <v>0</v>
      </c>
      <c r="V71" s="133">
        <f t="shared" si="4"/>
        <v>64</v>
      </c>
    </row>
    <row r="72" spans="1:22" x14ac:dyDescent="0.3">
      <c r="A72" s="530"/>
      <c r="B72" s="34" t="s">
        <v>54</v>
      </c>
      <c r="C72" s="6">
        <f t="shared" si="17"/>
        <v>0</v>
      </c>
      <c r="D72" s="6">
        <f t="shared" si="18"/>
        <v>0</v>
      </c>
      <c r="E72" s="6">
        <f t="shared" si="19"/>
        <v>0</v>
      </c>
      <c r="F72" s="49"/>
      <c r="G72" s="49"/>
      <c r="H72" s="49"/>
      <c r="I72" s="49"/>
      <c r="J72" s="49"/>
      <c r="K72" s="49"/>
      <c r="L72" s="49"/>
      <c r="M72" s="49"/>
      <c r="N72" s="49"/>
      <c r="O72" s="49"/>
      <c r="P72" s="49"/>
      <c r="Q72" s="6">
        <f t="shared" si="20"/>
        <v>0</v>
      </c>
      <c r="R72" s="6">
        <f t="shared" si="21"/>
        <v>0</v>
      </c>
      <c r="S72" s="6">
        <f t="shared" si="22"/>
        <v>0</v>
      </c>
      <c r="V72" s="133">
        <f t="shared" si="4"/>
        <v>65</v>
      </c>
    </row>
    <row r="73" spans="1:22" x14ac:dyDescent="0.3">
      <c r="A73" s="530"/>
      <c r="B73" s="34" t="s">
        <v>55</v>
      </c>
      <c r="C73" s="6">
        <f t="shared" si="17"/>
        <v>0</v>
      </c>
      <c r="D73" s="6">
        <f t="shared" si="18"/>
        <v>0</v>
      </c>
      <c r="E73" s="6">
        <f t="shared" si="19"/>
        <v>0</v>
      </c>
      <c r="F73" s="49"/>
      <c r="G73" s="49"/>
      <c r="H73" s="49"/>
      <c r="I73" s="49"/>
      <c r="J73" s="49"/>
      <c r="K73" s="49"/>
      <c r="L73" s="49"/>
      <c r="M73" s="49"/>
      <c r="N73" s="49"/>
      <c r="O73" s="49"/>
      <c r="P73" s="49"/>
      <c r="Q73" s="6">
        <f t="shared" si="20"/>
        <v>0</v>
      </c>
      <c r="R73" s="6">
        <f t="shared" si="21"/>
        <v>0</v>
      </c>
      <c r="S73" s="6">
        <f t="shared" si="22"/>
        <v>0</v>
      </c>
      <c r="V73" s="133">
        <f t="shared" si="4"/>
        <v>66</v>
      </c>
    </row>
    <row r="74" spans="1:22" x14ac:dyDescent="0.3">
      <c r="A74" s="530"/>
      <c r="B74" s="34" t="s">
        <v>50</v>
      </c>
      <c r="C74" s="6">
        <f t="shared" si="17"/>
        <v>0</v>
      </c>
      <c r="D74" s="6">
        <f t="shared" si="18"/>
        <v>0</v>
      </c>
      <c r="E74" s="6">
        <f t="shared" si="19"/>
        <v>0</v>
      </c>
      <c r="F74" s="49"/>
      <c r="G74" s="49"/>
      <c r="H74" s="49"/>
      <c r="I74" s="49"/>
      <c r="J74" s="49"/>
      <c r="K74" s="49"/>
      <c r="L74" s="49"/>
      <c r="M74" s="49"/>
      <c r="N74" s="49"/>
      <c r="O74" s="49"/>
      <c r="P74" s="49"/>
      <c r="Q74" s="6">
        <f t="shared" si="20"/>
        <v>0</v>
      </c>
      <c r="R74" s="6">
        <f t="shared" si="21"/>
        <v>0</v>
      </c>
      <c r="S74" s="6">
        <f t="shared" si="22"/>
        <v>0</v>
      </c>
      <c r="V74" s="133">
        <f t="shared" ref="V74:V174" si="23">V73+1</f>
        <v>67</v>
      </c>
    </row>
    <row r="75" spans="1:22" x14ac:dyDescent="0.3">
      <c r="A75" s="530"/>
      <c r="B75" s="34" t="s">
        <v>25</v>
      </c>
      <c r="C75" s="6">
        <f t="shared" si="17"/>
        <v>0</v>
      </c>
      <c r="D75" s="6">
        <f t="shared" si="18"/>
        <v>0</v>
      </c>
      <c r="E75" s="6">
        <f t="shared" si="19"/>
        <v>0</v>
      </c>
      <c r="F75" s="49"/>
      <c r="G75" s="49"/>
      <c r="H75" s="49"/>
      <c r="I75" s="49"/>
      <c r="J75" s="49"/>
      <c r="K75" s="49"/>
      <c r="L75" s="49"/>
      <c r="M75" s="49"/>
      <c r="N75" s="49"/>
      <c r="O75" s="49"/>
      <c r="P75" s="49"/>
      <c r="Q75" s="6">
        <f t="shared" si="20"/>
        <v>0</v>
      </c>
      <c r="R75" s="6">
        <f t="shared" si="21"/>
        <v>0</v>
      </c>
      <c r="S75" s="6">
        <f t="shared" si="22"/>
        <v>0</v>
      </c>
      <c r="V75" s="133">
        <f t="shared" si="23"/>
        <v>68</v>
      </c>
    </row>
    <row r="76" spans="1:22" x14ac:dyDescent="0.3">
      <c r="A76" s="530"/>
      <c r="B76" s="34" t="s">
        <v>26</v>
      </c>
      <c r="C76" s="6">
        <f t="shared" si="17"/>
        <v>0</v>
      </c>
      <c r="D76" s="6">
        <f t="shared" si="18"/>
        <v>0</v>
      </c>
      <c r="E76" s="6">
        <f t="shared" si="19"/>
        <v>0</v>
      </c>
      <c r="F76" s="49"/>
      <c r="G76" s="49"/>
      <c r="H76" s="49"/>
      <c r="I76" s="49"/>
      <c r="J76" s="49"/>
      <c r="K76" s="49"/>
      <c r="L76" s="49"/>
      <c r="M76" s="49"/>
      <c r="N76" s="49"/>
      <c r="O76" s="49"/>
      <c r="P76" s="49"/>
      <c r="Q76" s="6">
        <f t="shared" si="20"/>
        <v>0</v>
      </c>
      <c r="R76" s="6">
        <f t="shared" si="21"/>
        <v>0</v>
      </c>
      <c r="S76" s="6">
        <f t="shared" si="22"/>
        <v>0</v>
      </c>
      <c r="V76" s="133">
        <f t="shared" si="23"/>
        <v>69</v>
      </c>
    </row>
    <row r="77" spans="1:22" x14ac:dyDescent="0.3">
      <c r="A77" s="530"/>
      <c r="B77" s="34" t="s">
        <v>27</v>
      </c>
      <c r="C77" s="6">
        <f t="shared" si="17"/>
        <v>0</v>
      </c>
      <c r="D77" s="6">
        <f t="shared" si="18"/>
        <v>0</v>
      </c>
      <c r="E77" s="6">
        <f t="shared" si="19"/>
        <v>0</v>
      </c>
      <c r="F77" s="49"/>
      <c r="G77" s="49"/>
      <c r="H77" s="49"/>
      <c r="I77" s="49"/>
      <c r="J77" s="49"/>
      <c r="K77" s="49"/>
      <c r="L77" s="49"/>
      <c r="M77" s="49"/>
      <c r="N77" s="49"/>
      <c r="O77" s="49"/>
      <c r="P77" s="49"/>
      <c r="Q77" s="6">
        <f t="shared" si="20"/>
        <v>0</v>
      </c>
      <c r="R77" s="6">
        <f t="shared" si="21"/>
        <v>0</v>
      </c>
      <c r="S77" s="6">
        <f t="shared" si="22"/>
        <v>0</v>
      </c>
      <c r="V77" s="133">
        <f t="shared" si="23"/>
        <v>70</v>
      </c>
    </row>
    <row r="78" spans="1:22" x14ac:dyDescent="0.3">
      <c r="A78" s="530"/>
      <c r="B78" s="34" t="s">
        <v>28</v>
      </c>
      <c r="C78" s="6">
        <f t="shared" si="17"/>
        <v>0</v>
      </c>
      <c r="D78" s="6">
        <f t="shared" si="18"/>
        <v>0</v>
      </c>
      <c r="E78" s="6">
        <f t="shared" si="19"/>
        <v>0</v>
      </c>
      <c r="F78" s="49"/>
      <c r="G78" s="49"/>
      <c r="H78" s="49"/>
      <c r="I78" s="49"/>
      <c r="J78" s="49"/>
      <c r="K78" s="49"/>
      <c r="L78" s="49"/>
      <c r="M78" s="49"/>
      <c r="N78" s="49"/>
      <c r="O78" s="49"/>
      <c r="P78" s="49"/>
      <c r="Q78" s="6">
        <f t="shared" si="20"/>
        <v>0</v>
      </c>
      <c r="R78" s="6">
        <f t="shared" si="21"/>
        <v>0</v>
      </c>
      <c r="S78" s="6">
        <f t="shared" si="22"/>
        <v>0</v>
      </c>
      <c r="V78" s="133">
        <f t="shared" si="23"/>
        <v>71</v>
      </c>
    </row>
    <row r="79" spans="1:22" x14ac:dyDescent="0.3">
      <c r="A79" s="530"/>
      <c r="B79" s="34" t="s">
        <v>29</v>
      </c>
      <c r="C79" s="6">
        <f t="shared" si="17"/>
        <v>0</v>
      </c>
      <c r="D79" s="6">
        <f t="shared" si="18"/>
        <v>0</v>
      </c>
      <c r="E79" s="6">
        <f t="shared" si="19"/>
        <v>0</v>
      </c>
      <c r="F79" s="49"/>
      <c r="G79" s="49"/>
      <c r="H79" s="49"/>
      <c r="I79" s="49"/>
      <c r="J79" s="49"/>
      <c r="K79" s="49"/>
      <c r="L79" s="49"/>
      <c r="M79" s="49"/>
      <c r="N79" s="49"/>
      <c r="O79" s="49"/>
      <c r="P79" s="49"/>
      <c r="Q79" s="6">
        <f t="shared" si="20"/>
        <v>0</v>
      </c>
      <c r="R79" s="6">
        <f t="shared" si="21"/>
        <v>0</v>
      </c>
      <c r="S79" s="6">
        <f t="shared" si="22"/>
        <v>0</v>
      </c>
      <c r="V79" s="133">
        <f t="shared" si="23"/>
        <v>72</v>
      </c>
    </row>
    <row r="80" spans="1:22" ht="14.25" thickBot="1" x14ac:dyDescent="0.35">
      <c r="A80" s="530"/>
      <c r="B80" s="35" t="s">
        <v>56</v>
      </c>
      <c r="C80" s="36">
        <f t="shared" ref="C80:S80" si="24">SUM(C68:C79)</f>
        <v>0</v>
      </c>
      <c r="D80" s="36">
        <f t="shared" si="24"/>
        <v>0</v>
      </c>
      <c r="E80" s="36">
        <f t="shared" si="24"/>
        <v>0</v>
      </c>
      <c r="F80" s="36">
        <f t="shared" si="24"/>
        <v>0</v>
      </c>
      <c r="G80" s="36">
        <f t="shared" si="24"/>
        <v>0</v>
      </c>
      <c r="H80" s="36">
        <f t="shared" si="24"/>
        <v>0</v>
      </c>
      <c r="I80" s="36">
        <f t="shared" si="24"/>
        <v>0</v>
      </c>
      <c r="J80" s="36">
        <f t="shared" si="24"/>
        <v>0</v>
      </c>
      <c r="K80" s="36">
        <f t="shared" si="24"/>
        <v>0</v>
      </c>
      <c r="L80" s="36">
        <f t="shared" si="24"/>
        <v>0</v>
      </c>
      <c r="M80" s="36">
        <f t="shared" si="24"/>
        <v>0</v>
      </c>
      <c r="N80" s="36">
        <f t="shared" si="24"/>
        <v>0</v>
      </c>
      <c r="O80" s="36">
        <f t="shared" si="24"/>
        <v>0</v>
      </c>
      <c r="P80" s="36">
        <f t="shared" si="24"/>
        <v>0</v>
      </c>
      <c r="Q80" s="36">
        <f t="shared" si="24"/>
        <v>0</v>
      </c>
      <c r="R80" s="36">
        <f t="shared" si="24"/>
        <v>0</v>
      </c>
      <c r="S80" s="36">
        <f t="shared" si="24"/>
        <v>0</v>
      </c>
      <c r="U80" s="26" t="str">
        <f>RIGHT(A45,4)&amp;"hors reseau"</f>
        <v>2021hors reseau</v>
      </c>
      <c r="V80" s="133">
        <f t="shared" si="23"/>
        <v>73</v>
      </c>
    </row>
    <row r="81" spans="1:22" x14ac:dyDescent="0.3">
      <c r="N81" s="38"/>
      <c r="V81" s="133">
        <f t="shared" si="23"/>
        <v>74</v>
      </c>
    </row>
    <row r="82" spans="1:22" x14ac:dyDescent="0.3">
      <c r="A82" s="530" t="s">
        <v>523</v>
      </c>
      <c r="B82" s="34" t="s">
        <v>157</v>
      </c>
      <c r="C82" s="6">
        <f t="shared" ref="C82:C102" si="25">Q45</f>
        <v>0</v>
      </c>
      <c r="D82" s="6">
        <f t="shared" ref="D82:D102" si="26">R45</f>
        <v>0</v>
      </c>
      <c r="E82" s="6">
        <f t="shared" ref="E82:E102" si="27">S45</f>
        <v>0</v>
      </c>
      <c r="F82" s="49"/>
      <c r="G82" s="49"/>
      <c r="H82" s="49"/>
      <c r="I82" s="49"/>
      <c r="J82" s="49"/>
      <c r="K82" s="49"/>
      <c r="L82" s="49"/>
      <c r="M82" s="49"/>
      <c r="N82" s="49"/>
      <c r="O82" s="49"/>
      <c r="P82" s="49"/>
      <c r="Q82" s="65">
        <f t="shared" ref="Q82:Q102" si="28">SUM(C82,F82:J82,M82:N82)</f>
        <v>0</v>
      </c>
      <c r="R82" s="65">
        <f t="shared" ref="R82:R102" si="29">SUM(D82,K82,O82)</f>
        <v>0</v>
      </c>
      <c r="S82" s="65">
        <f t="shared" ref="S82:S102" si="30">SUM(E82,L82,P82)</f>
        <v>0</v>
      </c>
      <c r="V82" s="133">
        <f t="shared" si="23"/>
        <v>75</v>
      </c>
    </row>
    <row r="83" spans="1:22" x14ac:dyDescent="0.3">
      <c r="A83" s="530"/>
      <c r="B83" s="34" t="s">
        <v>158</v>
      </c>
      <c r="C83" s="6">
        <f t="shared" si="25"/>
        <v>0</v>
      </c>
      <c r="D83" s="6">
        <f t="shared" si="26"/>
        <v>0</v>
      </c>
      <c r="E83" s="6">
        <f t="shared" si="27"/>
        <v>0</v>
      </c>
      <c r="F83" s="49"/>
      <c r="G83" s="49"/>
      <c r="H83" s="49"/>
      <c r="I83" s="49"/>
      <c r="J83" s="49"/>
      <c r="K83" s="49"/>
      <c r="L83" s="49"/>
      <c r="M83" s="49"/>
      <c r="N83" s="49"/>
      <c r="O83" s="49"/>
      <c r="P83" s="49"/>
      <c r="Q83" s="65">
        <f t="shared" si="28"/>
        <v>0</v>
      </c>
      <c r="R83" s="65">
        <f t="shared" si="29"/>
        <v>0</v>
      </c>
      <c r="S83" s="65">
        <f t="shared" si="30"/>
        <v>0</v>
      </c>
      <c r="V83" s="133">
        <f t="shared" si="23"/>
        <v>76</v>
      </c>
    </row>
    <row r="84" spans="1:22" x14ac:dyDescent="0.3">
      <c r="A84" s="530"/>
      <c r="B84" s="34" t="s">
        <v>159</v>
      </c>
      <c r="C84" s="6">
        <f t="shared" si="25"/>
        <v>0</v>
      </c>
      <c r="D84" s="6">
        <f t="shared" si="26"/>
        <v>0</v>
      </c>
      <c r="E84" s="6">
        <f t="shared" si="27"/>
        <v>0</v>
      </c>
      <c r="F84" s="49"/>
      <c r="G84" s="49"/>
      <c r="H84" s="49"/>
      <c r="I84" s="49"/>
      <c r="J84" s="49"/>
      <c r="K84" s="49"/>
      <c r="L84" s="49"/>
      <c r="M84" s="49"/>
      <c r="N84" s="49"/>
      <c r="O84" s="49"/>
      <c r="P84" s="49"/>
      <c r="Q84" s="65">
        <f t="shared" si="28"/>
        <v>0</v>
      </c>
      <c r="R84" s="65">
        <f t="shared" si="29"/>
        <v>0</v>
      </c>
      <c r="S84" s="65">
        <f t="shared" si="30"/>
        <v>0</v>
      </c>
      <c r="V84" s="133">
        <f t="shared" si="23"/>
        <v>77</v>
      </c>
    </row>
    <row r="85" spans="1:22" x14ac:dyDescent="0.3">
      <c r="A85" s="530"/>
      <c r="B85" s="34" t="s">
        <v>160</v>
      </c>
      <c r="C85" s="6">
        <f t="shared" si="25"/>
        <v>0</v>
      </c>
      <c r="D85" s="6">
        <f t="shared" si="26"/>
        <v>0</v>
      </c>
      <c r="E85" s="6">
        <f t="shared" si="27"/>
        <v>0</v>
      </c>
      <c r="F85" s="49"/>
      <c r="G85" s="49"/>
      <c r="H85" s="49"/>
      <c r="I85" s="49"/>
      <c r="J85" s="49"/>
      <c r="K85" s="49"/>
      <c r="L85" s="49"/>
      <c r="M85" s="49"/>
      <c r="N85" s="49"/>
      <c r="O85" s="49"/>
      <c r="P85" s="49"/>
      <c r="Q85" s="65">
        <f t="shared" si="28"/>
        <v>0</v>
      </c>
      <c r="R85" s="65">
        <f t="shared" si="29"/>
        <v>0</v>
      </c>
      <c r="S85" s="65">
        <f t="shared" si="30"/>
        <v>0</v>
      </c>
      <c r="V85" s="133">
        <f t="shared" si="23"/>
        <v>78</v>
      </c>
    </row>
    <row r="86" spans="1:22" x14ac:dyDescent="0.3">
      <c r="A86" s="530"/>
      <c r="B86" s="34" t="s">
        <v>161</v>
      </c>
      <c r="C86" s="6">
        <f t="shared" si="25"/>
        <v>0</v>
      </c>
      <c r="D86" s="6">
        <f t="shared" si="26"/>
        <v>0</v>
      </c>
      <c r="E86" s="6">
        <f t="shared" si="27"/>
        <v>0</v>
      </c>
      <c r="F86" s="49"/>
      <c r="G86" s="49"/>
      <c r="H86" s="49"/>
      <c r="I86" s="49"/>
      <c r="J86" s="49"/>
      <c r="K86" s="49"/>
      <c r="L86" s="49"/>
      <c r="M86" s="49"/>
      <c r="N86" s="49"/>
      <c r="O86" s="49"/>
      <c r="P86" s="49"/>
      <c r="Q86" s="65">
        <f t="shared" si="28"/>
        <v>0</v>
      </c>
      <c r="R86" s="65">
        <f t="shared" si="29"/>
        <v>0</v>
      </c>
      <c r="S86" s="65">
        <f t="shared" si="30"/>
        <v>0</v>
      </c>
      <c r="V86" s="133">
        <f t="shared" si="23"/>
        <v>79</v>
      </c>
    </row>
    <row r="87" spans="1:22" x14ac:dyDescent="0.3">
      <c r="A87" s="530"/>
      <c r="B87" s="34" t="s">
        <v>162</v>
      </c>
      <c r="C87" s="6">
        <f t="shared" si="25"/>
        <v>0</v>
      </c>
      <c r="D87" s="6">
        <f t="shared" si="26"/>
        <v>0</v>
      </c>
      <c r="E87" s="6">
        <f t="shared" si="27"/>
        <v>0</v>
      </c>
      <c r="F87" s="49"/>
      <c r="G87" s="49"/>
      <c r="H87" s="49"/>
      <c r="I87" s="49"/>
      <c r="J87" s="49"/>
      <c r="K87" s="49"/>
      <c r="L87" s="49"/>
      <c r="M87" s="49"/>
      <c r="N87" s="49"/>
      <c r="O87" s="49"/>
      <c r="P87" s="49"/>
      <c r="Q87" s="65">
        <f t="shared" si="28"/>
        <v>0</v>
      </c>
      <c r="R87" s="65">
        <f t="shared" si="29"/>
        <v>0</v>
      </c>
      <c r="S87" s="65">
        <f t="shared" si="30"/>
        <v>0</v>
      </c>
      <c r="V87" s="133">
        <f t="shared" si="23"/>
        <v>80</v>
      </c>
    </row>
    <row r="88" spans="1:22" x14ac:dyDescent="0.3">
      <c r="A88" s="530"/>
      <c r="B88" s="34" t="s">
        <v>163</v>
      </c>
      <c r="C88" s="6">
        <f t="shared" si="25"/>
        <v>0</v>
      </c>
      <c r="D88" s="6">
        <f t="shared" si="26"/>
        <v>0</v>
      </c>
      <c r="E88" s="6">
        <f t="shared" si="27"/>
        <v>0</v>
      </c>
      <c r="F88" s="49"/>
      <c r="G88" s="49"/>
      <c r="H88" s="49"/>
      <c r="I88" s="49"/>
      <c r="J88" s="49"/>
      <c r="K88" s="49"/>
      <c r="L88" s="49"/>
      <c r="M88" s="49"/>
      <c r="N88" s="49"/>
      <c r="O88" s="49"/>
      <c r="P88" s="49"/>
      <c r="Q88" s="65">
        <f t="shared" si="28"/>
        <v>0</v>
      </c>
      <c r="R88" s="65">
        <f t="shared" si="29"/>
        <v>0</v>
      </c>
      <c r="S88" s="65">
        <f t="shared" si="30"/>
        <v>0</v>
      </c>
      <c r="V88" s="133">
        <f t="shared" si="23"/>
        <v>81</v>
      </c>
    </row>
    <row r="89" spans="1:22" x14ac:dyDescent="0.3">
      <c r="A89" s="530"/>
      <c r="B89" s="34" t="s">
        <v>164</v>
      </c>
      <c r="C89" s="6">
        <f t="shared" si="25"/>
        <v>0</v>
      </c>
      <c r="D89" s="6">
        <f t="shared" si="26"/>
        <v>0</v>
      </c>
      <c r="E89" s="6">
        <f t="shared" si="27"/>
        <v>0</v>
      </c>
      <c r="F89" s="49"/>
      <c r="G89" s="49"/>
      <c r="H89" s="49"/>
      <c r="I89" s="49"/>
      <c r="J89" s="49"/>
      <c r="K89" s="49"/>
      <c r="L89" s="49"/>
      <c r="M89" s="49"/>
      <c r="N89" s="49"/>
      <c r="O89" s="49"/>
      <c r="P89" s="49"/>
      <c r="Q89" s="65">
        <f t="shared" si="28"/>
        <v>0</v>
      </c>
      <c r="R89" s="65">
        <f t="shared" si="29"/>
        <v>0</v>
      </c>
      <c r="S89" s="65">
        <f t="shared" si="30"/>
        <v>0</v>
      </c>
      <c r="V89" s="133">
        <f t="shared" si="23"/>
        <v>82</v>
      </c>
    </row>
    <row r="90" spans="1:22" x14ac:dyDescent="0.3">
      <c r="A90" s="530"/>
      <c r="B90" s="34" t="s">
        <v>165</v>
      </c>
      <c r="C90" s="6">
        <f t="shared" si="25"/>
        <v>0</v>
      </c>
      <c r="D90" s="6">
        <f t="shared" si="26"/>
        <v>0</v>
      </c>
      <c r="E90" s="6">
        <f t="shared" si="27"/>
        <v>0</v>
      </c>
      <c r="F90" s="49"/>
      <c r="G90" s="49"/>
      <c r="H90" s="49"/>
      <c r="I90" s="49"/>
      <c r="J90" s="49"/>
      <c r="K90" s="49"/>
      <c r="L90" s="49"/>
      <c r="M90" s="49"/>
      <c r="N90" s="49"/>
      <c r="O90" s="49"/>
      <c r="P90" s="49"/>
      <c r="Q90" s="65">
        <f t="shared" si="28"/>
        <v>0</v>
      </c>
      <c r="R90" s="65">
        <f t="shared" si="29"/>
        <v>0</v>
      </c>
      <c r="S90" s="65">
        <f t="shared" si="30"/>
        <v>0</v>
      </c>
      <c r="V90" s="133">
        <f t="shared" si="23"/>
        <v>83</v>
      </c>
    </row>
    <row r="91" spans="1:22" x14ac:dyDescent="0.3">
      <c r="A91" s="530"/>
      <c r="B91" s="34" t="s">
        <v>166</v>
      </c>
      <c r="C91" s="6">
        <f t="shared" si="25"/>
        <v>0</v>
      </c>
      <c r="D91" s="6">
        <f t="shared" si="26"/>
        <v>0</v>
      </c>
      <c r="E91" s="6">
        <f t="shared" si="27"/>
        <v>0</v>
      </c>
      <c r="F91" s="49"/>
      <c r="G91" s="49"/>
      <c r="H91" s="49"/>
      <c r="I91" s="49"/>
      <c r="J91" s="49"/>
      <c r="K91" s="49"/>
      <c r="L91" s="49"/>
      <c r="M91" s="49"/>
      <c r="N91" s="49"/>
      <c r="O91" s="49"/>
      <c r="P91" s="49"/>
      <c r="Q91" s="65">
        <f t="shared" si="28"/>
        <v>0</v>
      </c>
      <c r="R91" s="65">
        <f t="shared" si="29"/>
        <v>0</v>
      </c>
      <c r="S91" s="65">
        <f t="shared" si="30"/>
        <v>0</v>
      </c>
      <c r="V91" s="133">
        <f t="shared" si="23"/>
        <v>84</v>
      </c>
    </row>
    <row r="92" spans="1:22" x14ac:dyDescent="0.3">
      <c r="A92" s="530"/>
      <c r="B92" s="34" t="s">
        <v>167</v>
      </c>
      <c r="C92" s="6">
        <f t="shared" si="25"/>
        <v>0</v>
      </c>
      <c r="D92" s="6">
        <f t="shared" si="26"/>
        <v>0</v>
      </c>
      <c r="E92" s="6">
        <f t="shared" si="27"/>
        <v>0</v>
      </c>
      <c r="F92" s="49"/>
      <c r="G92" s="49"/>
      <c r="H92" s="49"/>
      <c r="I92" s="49"/>
      <c r="J92" s="49"/>
      <c r="K92" s="49"/>
      <c r="L92" s="49"/>
      <c r="M92" s="49"/>
      <c r="N92" s="49"/>
      <c r="O92" s="49"/>
      <c r="P92" s="49"/>
      <c r="Q92" s="65">
        <f t="shared" si="28"/>
        <v>0</v>
      </c>
      <c r="R92" s="65">
        <f t="shared" si="29"/>
        <v>0</v>
      </c>
      <c r="S92" s="65">
        <f t="shared" si="30"/>
        <v>0</v>
      </c>
      <c r="V92" s="133">
        <f t="shared" si="23"/>
        <v>85</v>
      </c>
    </row>
    <row r="93" spans="1:22" x14ac:dyDescent="0.3">
      <c r="A93" s="530"/>
      <c r="B93" s="34" t="s">
        <v>168</v>
      </c>
      <c r="C93" s="6">
        <f t="shared" si="25"/>
        <v>0</v>
      </c>
      <c r="D93" s="6">
        <f t="shared" si="26"/>
        <v>0</v>
      </c>
      <c r="E93" s="6">
        <f t="shared" si="27"/>
        <v>0</v>
      </c>
      <c r="F93" s="49"/>
      <c r="G93" s="49"/>
      <c r="H93" s="49"/>
      <c r="I93" s="49"/>
      <c r="J93" s="49"/>
      <c r="K93" s="49"/>
      <c r="L93" s="49"/>
      <c r="M93" s="49"/>
      <c r="N93" s="49"/>
      <c r="O93" s="49"/>
      <c r="P93" s="49"/>
      <c r="Q93" s="65">
        <f t="shared" si="28"/>
        <v>0</v>
      </c>
      <c r="R93" s="65">
        <f t="shared" si="29"/>
        <v>0</v>
      </c>
      <c r="S93" s="65">
        <f t="shared" si="30"/>
        <v>0</v>
      </c>
      <c r="V93" s="133">
        <f t="shared" si="23"/>
        <v>86</v>
      </c>
    </row>
    <row r="94" spans="1:22" x14ac:dyDescent="0.3">
      <c r="A94" s="530"/>
      <c r="B94" s="34" t="s">
        <v>169</v>
      </c>
      <c r="C94" s="6">
        <f t="shared" si="25"/>
        <v>0</v>
      </c>
      <c r="D94" s="6">
        <f t="shared" si="26"/>
        <v>0</v>
      </c>
      <c r="E94" s="6">
        <f t="shared" si="27"/>
        <v>0</v>
      </c>
      <c r="F94" s="49"/>
      <c r="G94" s="49"/>
      <c r="H94" s="49"/>
      <c r="I94" s="49"/>
      <c r="J94" s="49"/>
      <c r="K94" s="49"/>
      <c r="L94" s="49"/>
      <c r="M94" s="49"/>
      <c r="N94" s="49"/>
      <c r="O94" s="49"/>
      <c r="P94" s="49"/>
      <c r="Q94" s="65">
        <f t="shared" si="28"/>
        <v>0</v>
      </c>
      <c r="R94" s="65">
        <f t="shared" si="29"/>
        <v>0</v>
      </c>
      <c r="S94" s="65">
        <f t="shared" si="30"/>
        <v>0</v>
      </c>
      <c r="V94" s="133">
        <f t="shared" si="23"/>
        <v>87</v>
      </c>
    </row>
    <row r="95" spans="1:22" x14ac:dyDescent="0.3">
      <c r="A95" s="530"/>
      <c r="B95" s="34" t="s">
        <v>170</v>
      </c>
      <c r="C95" s="6">
        <f t="shared" si="25"/>
        <v>0</v>
      </c>
      <c r="D95" s="6">
        <f t="shared" si="26"/>
        <v>0</v>
      </c>
      <c r="E95" s="6">
        <f t="shared" si="27"/>
        <v>0</v>
      </c>
      <c r="F95" s="49"/>
      <c r="G95" s="49"/>
      <c r="H95" s="49"/>
      <c r="I95" s="49"/>
      <c r="J95" s="49"/>
      <c r="K95" s="49"/>
      <c r="L95" s="49"/>
      <c r="M95" s="49"/>
      <c r="N95" s="49"/>
      <c r="O95" s="49"/>
      <c r="P95" s="49"/>
      <c r="Q95" s="65">
        <f t="shared" si="28"/>
        <v>0</v>
      </c>
      <c r="R95" s="65">
        <f t="shared" si="29"/>
        <v>0</v>
      </c>
      <c r="S95" s="65">
        <f t="shared" si="30"/>
        <v>0</v>
      </c>
      <c r="V95" s="133">
        <f t="shared" si="23"/>
        <v>88</v>
      </c>
    </row>
    <row r="96" spans="1:22" x14ac:dyDescent="0.3">
      <c r="A96" s="530"/>
      <c r="B96" s="34" t="s">
        <v>49</v>
      </c>
      <c r="C96" s="6">
        <f t="shared" si="25"/>
        <v>0</v>
      </c>
      <c r="D96" s="6">
        <f t="shared" si="26"/>
        <v>0</v>
      </c>
      <c r="E96" s="6">
        <f t="shared" si="27"/>
        <v>0</v>
      </c>
      <c r="F96" s="49"/>
      <c r="G96" s="49"/>
      <c r="H96" s="49"/>
      <c r="I96" s="49"/>
      <c r="J96" s="49"/>
      <c r="K96" s="49"/>
      <c r="L96" s="49"/>
      <c r="M96" s="49"/>
      <c r="N96" s="49"/>
      <c r="O96" s="49"/>
      <c r="P96" s="49"/>
      <c r="Q96" s="65">
        <f t="shared" si="28"/>
        <v>0</v>
      </c>
      <c r="R96" s="65">
        <f t="shared" si="29"/>
        <v>0</v>
      </c>
      <c r="S96" s="65">
        <f t="shared" si="30"/>
        <v>0</v>
      </c>
      <c r="V96" s="133">
        <f t="shared" si="23"/>
        <v>89</v>
      </c>
    </row>
    <row r="97" spans="1:22" x14ac:dyDescent="0.3">
      <c r="A97" s="530"/>
      <c r="B97" s="34" t="s">
        <v>19</v>
      </c>
      <c r="C97" s="6">
        <f t="shared" si="25"/>
        <v>0</v>
      </c>
      <c r="D97" s="6">
        <f t="shared" si="26"/>
        <v>0</v>
      </c>
      <c r="E97" s="6">
        <f t="shared" si="27"/>
        <v>0</v>
      </c>
      <c r="F97" s="49"/>
      <c r="G97" s="49"/>
      <c r="H97" s="49"/>
      <c r="I97" s="49"/>
      <c r="J97" s="49"/>
      <c r="K97" s="49"/>
      <c r="L97" s="49"/>
      <c r="M97" s="49"/>
      <c r="N97" s="49"/>
      <c r="O97" s="49"/>
      <c r="P97" s="49"/>
      <c r="Q97" s="65">
        <f t="shared" si="28"/>
        <v>0</v>
      </c>
      <c r="R97" s="65">
        <f t="shared" si="29"/>
        <v>0</v>
      </c>
      <c r="S97" s="65">
        <f t="shared" si="30"/>
        <v>0</v>
      </c>
      <c r="V97" s="133">
        <f t="shared" si="23"/>
        <v>90</v>
      </c>
    </row>
    <row r="98" spans="1:22" x14ac:dyDescent="0.3">
      <c r="A98" s="530"/>
      <c r="B98" s="34" t="str">
        <f>B61</f>
        <v>Intitulé libre 1</v>
      </c>
      <c r="C98" s="6">
        <f t="shared" si="25"/>
        <v>0</v>
      </c>
      <c r="D98" s="6">
        <f t="shared" si="26"/>
        <v>0</v>
      </c>
      <c r="E98" s="6">
        <f t="shared" si="27"/>
        <v>0</v>
      </c>
      <c r="F98" s="49"/>
      <c r="G98" s="49"/>
      <c r="H98" s="49"/>
      <c r="I98" s="49"/>
      <c r="J98" s="49"/>
      <c r="K98" s="49"/>
      <c r="L98" s="49"/>
      <c r="M98" s="49"/>
      <c r="N98" s="49"/>
      <c r="O98" s="49"/>
      <c r="P98" s="49"/>
      <c r="Q98" s="65">
        <f t="shared" si="28"/>
        <v>0</v>
      </c>
      <c r="R98" s="65">
        <f t="shared" si="29"/>
        <v>0</v>
      </c>
      <c r="S98" s="65">
        <f t="shared" si="30"/>
        <v>0</v>
      </c>
      <c r="V98" s="133">
        <f t="shared" si="23"/>
        <v>91</v>
      </c>
    </row>
    <row r="99" spans="1:22" x14ac:dyDescent="0.3">
      <c r="A99" s="530"/>
      <c r="B99" s="34" t="str">
        <f>B62</f>
        <v>Intitulé libre 2</v>
      </c>
      <c r="C99" s="6">
        <f t="shared" si="25"/>
        <v>0</v>
      </c>
      <c r="D99" s="6">
        <f t="shared" si="26"/>
        <v>0</v>
      </c>
      <c r="E99" s="6">
        <f t="shared" si="27"/>
        <v>0</v>
      </c>
      <c r="F99" s="49"/>
      <c r="G99" s="49"/>
      <c r="H99" s="49"/>
      <c r="I99" s="49"/>
      <c r="J99" s="49"/>
      <c r="K99" s="49"/>
      <c r="L99" s="49"/>
      <c r="M99" s="49"/>
      <c r="N99" s="49"/>
      <c r="O99" s="49"/>
      <c r="P99" s="49"/>
      <c r="Q99" s="65">
        <f t="shared" si="28"/>
        <v>0</v>
      </c>
      <c r="R99" s="65">
        <f t="shared" si="29"/>
        <v>0</v>
      </c>
      <c r="S99" s="65">
        <f t="shared" si="30"/>
        <v>0</v>
      </c>
      <c r="V99" s="133">
        <f t="shared" si="23"/>
        <v>92</v>
      </c>
    </row>
    <row r="100" spans="1:22" x14ac:dyDescent="0.3">
      <c r="A100" s="530"/>
      <c r="B100" s="34" t="str">
        <f>B63</f>
        <v>Intitulé libre 3</v>
      </c>
      <c r="C100" s="6">
        <f t="shared" si="25"/>
        <v>0</v>
      </c>
      <c r="D100" s="6">
        <f t="shared" si="26"/>
        <v>0</v>
      </c>
      <c r="E100" s="6">
        <f t="shared" si="27"/>
        <v>0</v>
      </c>
      <c r="F100" s="49"/>
      <c r="G100" s="49"/>
      <c r="H100" s="49"/>
      <c r="I100" s="49"/>
      <c r="J100" s="49"/>
      <c r="K100" s="49"/>
      <c r="L100" s="49"/>
      <c r="M100" s="49"/>
      <c r="N100" s="49"/>
      <c r="O100" s="49"/>
      <c r="P100" s="49"/>
      <c r="Q100" s="65">
        <f t="shared" si="28"/>
        <v>0</v>
      </c>
      <c r="R100" s="65">
        <f t="shared" si="29"/>
        <v>0</v>
      </c>
      <c r="S100" s="65">
        <f t="shared" si="30"/>
        <v>0</v>
      </c>
      <c r="V100" s="133">
        <f t="shared" si="23"/>
        <v>93</v>
      </c>
    </row>
    <row r="101" spans="1:22" x14ac:dyDescent="0.3">
      <c r="A101" s="530"/>
      <c r="B101" s="34" t="str">
        <f>B64</f>
        <v>Intitulé libre 4</v>
      </c>
      <c r="C101" s="6">
        <f t="shared" si="25"/>
        <v>0</v>
      </c>
      <c r="D101" s="6">
        <f t="shared" si="26"/>
        <v>0</v>
      </c>
      <c r="E101" s="6">
        <f t="shared" si="27"/>
        <v>0</v>
      </c>
      <c r="F101" s="49"/>
      <c r="G101" s="49"/>
      <c r="H101" s="49"/>
      <c r="I101" s="49"/>
      <c r="J101" s="49"/>
      <c r="K101" s="49"/>
      <c r="L101" s="49"/>
      <c r="M101" s="49"/>
      <c r="N101" s="49"/>
      <c r="O101" s="49"/>
      <c r="P101" s="49"/>
      <c r="Q101" s="65">
        <f t="shared" si="28"/>
        <v>0</v>
      </c>
      <c r="R101" s="65">
        <f t="shared" si="29"/>
        <v>0</v>
      </c>
      <c r="S101" s="65">
        <f t="shared" si="30"/>
        <v>0</v>
      </c>
      <c r="V101" s="133">
        <f t="shared" si="23"/>
        <v>94</v>
      </c>
    </row>
    <row r="102" spans="1:22" x14ac:dyDescent="0.3">
      <c r="A102" s="530"/>
      <c r="B102" s="34" t="str">
        <f>B65</f>
        <v>Intitulé libre 5</v>
      </c>
      <c r="C102" s="6">
        <f t="shared" si="25"/>
        <v>0</v>
      </c>
      <c r="D102" s="6">
        <f t="shared" si="26"/>
        <v>0</v>
      </c>
      <c r="E102" s="6">
        <f t="shared" si="27"/>
        <v>0</v>
      </c>
      <c r="F102" s="49"/>
      <c r="G102" s="49"/>
      <c r="H102" s="49"/>
      <c r="I102" s="49"/>
      <c r="J102" s="49"/>
      <c r="K102" s="49"/>
      <c r="L102" s="49"/>
      <c r="M102" s="49"/>
      <c r="N102" s="49"/>
      <c r="O102" s="49"/>
      <c r="P102" s="49"/>
      <c r="Q102" s="65">
        <f t="shared" si="28"/>
        <v>0</v>
      </c>
      <c r="R102" s="65">
        <f t="shared" si="29"/>
        <v>0</v>
      </c>
      <c r="S102" s="65">
        <f t="shared" si="30"/>
        <v>0</v>
      </c>
      <c r="V102" s="133">
        <f t="shared" si="23"/>
        <v>95</v>
      </c>
    </row>
    <row r="103" spans="1:22" ht="14.25" thickBot="1" x14ac:dyDescent="0.35">
      <c r="A103" s="530"/>
      <c r="B103" s="35" t="s">
        <v>51</v>
      </c>
      <c r="C103" s="36">
        <f>SUM(C82:C102)</f>
        <v>0</v>
      </c>
      <c r="D103" s="36">
        <f>SUM(D82:D102)</f>
        <v>0</v>
      </c>
      <c r="E103" s="36">
        <f>SUM(E82:E102)</f>
        <v>0</v>
      </c>
      <c r="F103" s="36">
        <f t="shared" ref="F103:P103" si="31">SUM(F82:F102)</f>
        <v>0</v>
      </c>
      <c r="G103" s="36">
        <f t="shared" si="31"/>
        <v>0</v>
      </c>
      <c r="H103" s="36">
        <f t="shared" si="31"/>
        <v>0</v>
      </c>
      <c r="I103" s="36">
        <f t="shared" si="31"/>
        <v>0</v>
      </c>
      <c r="J103" s="36">
        <f t="shared" si="31"/>
        <v>0</v>
      </c>
      <c r="K103" s="36">
        <f t="shared" si="31"/>
        <v>0</v>
      </c>
      <c r="L103" s="36">
        <f t="shared" si="31"/>
        <v>0</v>
      </c>
      <c r="M103" s="36">
        <f t="shared" si="31"/>
        <v>0</v>
      </c>
      <c r="N103" s="36">
        <f t="shared" si="31"/>
        <v>0</v>
      </c>
      <c r="O103" s="36">
        <f t="shared" si="31"/>
        <v>0</v>
      </c>
      <c r="P103" s="36">
        <f t="shared" si="31"/>
        <v>0</v>
      </c>
      <c r="Q103" s="36">
        <f>SUM(Q82:Q102)</f>
        <v>0</v>
      </c>
      <c r="R103" s="36">
        <f>SUM(R82:R102)</f>
        <v>0</v>
      </c>
      <c r="S103" s="36">
        <f>SUM(S82:S102)</f>
        <v>0</v>
      </c>
      <c r="T103" s="133"/>
      <c r="U103" s="26" t="str">
        <f>RIGHT(A82,4)&amp;"reseau"</f>
        <v>2022reseau</v>
      </c>
      <c r="V103" s="133">
        <f t="shared" si="23"/>
        <v>96</v>
      </c>
    </row>
    <row r="104" spans="1:22" x14ac:dyDescent="0.3">
      <c r="A104" s="530"/>
      <c r="B104" s="37"/>
      <c r="V104" s="133">
        <f t="shared" si="23"/>
        <v>97</v>
      </c>
    </row>
    <row r="105" spans="1:22" x14ac:dyDescent="0.3">
      <c r="A105" s="530"/>
      <c r="B105" s="34" t="s">
        <v>157</v>
      </c>
      <c r="C105" s="6">
        <f>Q68</f>
        <v>0</v>
      </c>
      <c r="D105" s="6">
        <f t="shared" ref="D105:D116" si="32">R68</f>
        <v>0</v>
      </c>
      <c r="E105" s="6">
        <f t="shared" ref="E105:E116" si="33">S68</f>
        <v>0</v>
      </c>
      <c r="F105" s="49"/>
      <c r="G105" s="49"/>
      <c r="H105" s="49"/>
      <c r="I105" s="49"/>
      <c r="J105" s="49"/>
      <c r="K105" s="49"/>
      <c r="L105" s="49"/>
      <c r="M105" s="49"/>
      <c r="N105" s="49"/>
      <c r="O105" s="49"/>
      <c r="P105" s="49"/>
      <c r="Q105" s="6">
        <f t="shared" ref="Q105:Q113" si="34">SUM(C105,F105:J105,M105:N105)</f>
        <v>0</v>
      </c>
      <c r="R105" s="6">
        <f t="shared" ref="R105:R113" si="35">SUM(D105,K105,O105)</f>
        <v>0</v>
      </c>
      <c r="S105" s="6">
        <f t="shared" ref="S105:S113" si="36">SUM(E105,L105,P105)</f>
        <v>0</v>
      </c>
      <c r="V105" s="133">
        <f t="shared" si="23"/>
        <v>98</v>
      </c>
    </row>
    <row r="106" spans="1:22" x14ac:dyDescent="0.3">
      <c r="A106" s="530"/>
      <c r="B106" s="34" t="s">
        <v>52</v>
      </c>
      <c r="C106" s="6">
        <f t="shared" ref="C106:C116" si="37">Q69</f>
        <v>0</v>
      </c>
      <c r="D106" s="6">
        <f t="shared" si="32"/>
        <v>0</v>
      </c>
      <c r="E106" s="6">
        <f t="shared" si="33"/>
        <v>0</v>
      </c>
      <c r="F106" s="49"/>
      <c r="G106" s="49"/>
      <c r="H106" s="49"/>
      <c r="I106" s="49"/>
      <c r="J106" s="49"/>
      <c r="K106" s="49"/>
      <c r="L106" s="49"/>
      <c r="M106" s="49"/>
      <c r="N106" s="49"/>
      <c r="O106" s="49"/>
      <c r="P106" s="49"/>
      <c r="Q106" s="6">
        <f t="shared" si="34"/>
        <v>0</v>
      </c>
      <c r="R106" s="6">
        <f t="shared" si="35"/>
        <v>0</v>
      </c>
      <c r="S106" s="6">
        <f t="shared" si="36"/>
        <v>0</v>
      </c>
      <c r="V106" s="133">
        <f t="shared" si="23"/>
        <v>99</v>
      </c>
    </row>
    <row r="107" spans="1:22" x14ac:dyDescent="0.3">
      <c r="A107" s="530"/>
      <c r="B107" s="34" t="s">
        <v>53</v>
      </c>
      <c r="C107" s="6">
        <f t="shared" si="37"/>
        <v>0</v>
      </c>
      <c r="D107" s="6">
        <f t="shared" si="32"/>
        <v>0</v>
      </c>
      <c r="E107" s="6">
        <f t="shared" si="33"/>
        <v>0</v>
      </c>
      <c r="F107" s="49"/>
      <c r="G107" s="49"/>
      <c r="H107" s="49"/>
      <c r="I107" s="49"/>
      <c r="J107" s="49"/>
      <c r="K107" s="49"/>
      <c r="L107" s="49"/>
      <c r="M107" s="49"/>
      <c r="N107" s="49"/>
      <c r="O107" s="49"/>
      <c r="P107" s="49"/>
      <c r="Q107" s="6">
        <f t="shared" si="34"/>
        <v>0</v>
      </c>
      <c r="R107" s="6">
        <f t="shared" si="35"/>
        <v>0</v>
      </c>
      <c r="S107" s="6">
        <f t="shared" si="36"/>
        <v>0</v>
      </c>
      <c r="V107" s="133">
        <f t="shared" si="23"/>
        <v>100</v>
      </c>
    </row>
    <row r="108" spans="1:22" x14ac:dyDescent="0.3">
      <c r="A108" s="530"/>
      <c r="B108" s="34" t="s">
        <v>48</v>
      </c>
      <c r="C108" s="6">
        <f t="shared" si="37"/>
        <v>0</v>
      </c>
      <c r="D108" s="6">
        <f t="shared" si="32"/>
        <v>0</v>
      </c>
      <c r="E108" s="6">
        <f t="shared" si="33"/>
        <v>0</v>
      </c>
      <c r="F108" s="49"/>
      <c r="G108" s="49"/>
      <c r="H108" s="49"/>
      <c r="I108" s="49"/>
      <c r="J108" s="49"/>
      <c r="K108" s="49"/>
      <c r="L108" s="49"/>
      <c r="M108" s="49"/>
      <c r="N108" s="49"/>
      <c r="O108" s="49"/>
      <c r="P108" s="49"/>
      <c r="Q108" s="6">
        <f t="shared" si="34"/>
        <v>0</v>
      </c>
      <c r="R108" s="6">
        <f t="shared" si="35"/>
        <v>0</v>
      </c>
      <c r="S108" s="6">
        <f t="shared" si="36"/>
        <v>0</v>
      </c>
      <c r="V108" s="133">
        <f t="shared" si="23"/>
        <v>101</v>
      </c>
    </row>
    <row r="109" spans="1:22" x14ac:dyDescent="0.3">
      <c r="A109" s="530"/>
      <c r="B109" s="34" t="s">
        <v>54</v>
      </c>
      <c r="C109" s="6">
        <f t="shared" si="37"/>
        <v>0</v>
      </c>
      <c r="D109" s="6">
        <f t="shared" si="32"/>
        <v>0</v>
      </c>
      <c r="E109" s="6">
        <f t="shared" si="33"/>
        <v>0</v>
      </c>
      <c r="F109" s="49"/>
      <c r="G109" s="49"/>
      <c r="H109" s="49"/>
      <c r="I109" s="49"/>
      <c r="J109" s="49"/>
      <c r="K109" s="49"/>
      <c r="L109" s="49"/>
      <c r="M109" s="49"/>
      <c r="N109" s="49"/>
      <c r="O109" s="49"/>
      <c r="P109" s="49"/>
      <c r="Q109" s="6">
        <f t="shared" si="34"/>
        <v>0</v>
      </c>
      <c r="R109" s="6">
        <f t="shared" si="35"/>
        <v>0</v>
      </c>
      <c r="S109" s="6">
        <f t="shared" si="36"/>
        <v>0</v>
      </c>
      <c r="V109" s="133">
        <f t="shared" si="23"/>
        <v>102</v>
      </c>
    </row>
    <row r="110" spans="1:22" x14ac:dyDescent="0.3">
      <c r="A110" s="530"/>
      <c r="B110" s="34" t="s">
        <v>55</v>
      </c>
      <c r="C110" s="6">
        <f t="shared" si="37"/>
        <v>0</v>
      </c>
      <c r="D110" s="6">
        <f t="shared" si="32"/>
        <v>0</v>
      </c>
      <c r="E110" s="6">
        <f t="shared" si="33"/>
        <v>0</v>
      </c>
      <c r="F110" s="49"/>
      <c r="G110" s="49"/>
      <c r="H110" s="49"/>
      <c r="I110" s="49"/>
      <c r="J110" s="49"/>
      <c r="K110" s="49"/>
      <c r="L110" s="49"/>
      <c r="M110" s="49"/>
      <c r="N110" s="49"/>
      <c r="O110" s="49"/>
      <c r="P110" s="49"/>
      <c r="Q110" s="6">
        <f t="shared" si="34"/>
        <v>0</v>
      </c>
      <c r="R110" s="6">
        <f t="shared" si="35"/>
        <v>0</v>
      </c>
      <c r="S110" s="6">
        <f t="shared" si="36"/>
        <v>0</v>
      </c>
      <c r="V110" s="133">
        <f t="shared" si="23"/>
        <v>103</v>
      </c>
    </row>
    <row r="111" spans="1:22" x14ac:dyDescent="0.3">
      <c r="A111" s="530"/>
      <c r="B111" s="34" t="s">
        <v>50</v>
      </c>
      <c r="C111" s="6">
        <f t="shared" si="37"/>
        <v>0</v>
      </c>
      <c r="D111" s="6">
        <f t="shared" si="32"/>
        <v>0</v>
      </c>
      <c r="E111" s="6">
        <f t="shared" si="33"/>
        <v>0</v>
      </c>
      <c r="F111" s="49"/>
      <c r="G111" s="49"/>
      <c r="H111" s="49"/>
      <c r="I111" s="49"/>
      <c r="J111" s="49"/>
      <c r="K111" s="49"/>
      <c r="L111" s="49"/>
      <c r="M111" s="49"/>
      <c r="N111" s="49"/>
      <c r="O111" s="49"/>
      <c r="P111" s="49"/>
      <c r="Q111" s="6">
        <f t="shared" si="34"/>
        <v>0</v>
      </c>
      <c r="R111" s="6">
        <f t="shared" si="35"/>
        <v>0</v>
      </c>
      <c r="S111" s="6">
        <f t="shared" si="36"/>
        <v>0</v>
      </c>
      <c r="V111" s="133">
        <f t="shared" si="23"/>
        <v>104</v>
      </c>
    </row>
    <row r="112" spans="1:22" x14ac:dyDescent="0.3">
      <c r="A112" s="530"/>
      <c r="B112" s="34" t="str">
        <f>B75</f>
        <v>Intitulé libre 1</v>
      </c>
      <c r="C112" s="6">
        <f t="shared" si="37"/>
        <v>0</v>
      </c>
      <c r="D112" s="6">
        <f t="shared" si="32"/>
        <v>0</v>
      </c>
      <c r="E112" s="6">
        <f t="shared" si="33"/>
        <v>0</v>
      </c>
      <c r="F112" s="49"/>
      <c r="G112" s="49"/>
      <c r="H112" s="49"/>
      <c r="I112" s="49"/>
      <c r="J112" s="49"/>
      <c r="K112" s="49"/>
      <c r="L112" s="49"/>
      <c r="M112" s="49"/>
      <c r="N112" s="49"/>
      <c r="O112" s="49"/>
      <c r="P112" s="49"/>
      <c r="Q112" s="6">
        <f t="shared" si="34"/>
        <v>0</v>
      </c>
      <c r="R112" s="6">
        <f t="shared" si="35"/>
        <v>0</v>
      </c>
      <c r="S112" s="6">
        <f t="shared" si="36"/>
        <v>0</v>
      </c>
      <c r="V112" s="133">
        <f t="shared" si="23"/>
        <v>105</v>
      </c>
    </row>
    <row r="113" spans="1:22" x14ac:dyDescent="0.3">
      <c r="A113" s="530"/>
      <c r="B113" s="34" t="str">
        <f>B76</f>
        <v>Intitulé libre 2</v>
      </c>
      <c r="C113" s="6">
        <f t="shared" si="37"/>
        <v>0</v>
      </c>
      <c r="D113" s="6">
        <f t="shared" si="32"/>
        <v>0</v>
      </c>
      <c r="E113" s="6">
        <f t="shared" si="33"/>
        <v>0</v>
      </c>
      <c r="F113" s="49"/>
      <c r="G113" s="49"/>
      <c r="H113" s="49"/>
      <c r="I113" s="49"/>
      <c r="J113" s="49"/>
      <c r="K113" s="49"/>
      <c r="L113" s="49"/>
      <c r="M113" s="49"/>
      <c r="N113" s="49"/>
      <c r="O113" s="49"/>
      <c r="P113" s="49"/>
      <c r="Q113" s="6">
        <f t="shared" si="34"/>
        <v>0</v>
      </c>
      <c r="R113" s="6">
        <f t="shared" si="35"/>
        <v>0</v>
      </c>
      <c r="S113" s="6">
        <f t="shared" si="36"/>
        <v>0</v>
      </c>
      <c r="V113" s="133">
        <f t="shared" si="23"/>
        <v>106</v>
      </c>
    </row>
    <row r="114" spans="1:22" x14ac:dyDescent="0.3">
      <c r="A114" s="530"/>
      <c r="B114" s="34" t="str">
        <f>B77</f>
        <v>Intitulé libre 3</v>
      </c>
      <c r="C114" s="6">
        <f t="shared" si="37"/>
        <v>0</v>
      </c>
      <c r="D114" s="6">
        <f t="shared" si="32"/>
        <v>0</v>
      </c>
      <c r="E114" s="6">
        <f t="shared" si="33"/>
        <v>0</v>
      </c>
      <c r="F114" s="49"/>
      <c r="G114" s="49"/>
      <c r="H114" s="49"/>
      <c r="I114" s="49"/>
      <c r="J114" s="49"/>
      <c r="K114" s="49"/>
      <c r="L114" s="49"/>
      <c r="M114" s="49"/>
      <c r="N114" s="49"/>
      <c r="O114" s="49"/>
      <c r="P114" s="49"/>
      <c r="Q114" s="6">
        <f t="shared" ref="Q114" si="38">SUM(C114,F114:J114,M114:N114)</f>
        <v>0</v>
      </c>
      <c r="R114" s="6">
        <f t="shared" ref="R114" si="39">SUM(D114,K114,O114)</f>
        <v>0</v>
      </c>
      <c r="S114" s="6">
        <f t="shared" ref="S114" si="40">SUM(E114,L114,P114)</f>
        <v>0</v>
      </c>
      <c r="V114" s="133">
        <f t="shared" si="23"/>
        <v>107</v>
      </c>
    </row>
    <row r="115" spans="1:22" x14ac:dyDescent="0.3">
      <c r="A115" s="530"/>
      <c r="B115" s="34" t="str">
        <f>B78</f>
        <v>Intitulé libre 4</v>
      </c>
      <c r="C115" s="6">
        <f t="shared" si="37"/>
        <v>0</v>
      </c>
      <c r="D115" s="6">
        <f t="shared" si="32"/>
        <v>0</v>
      </c>
      <c r="E115" s="6">
        <f t="shared" si="33"/>
        <v>0</v>
      </c>
      <c r="F115" s="49"/>
      <c r="G115" s="49"/>
      <c r="H115" s="49"/>
      <c r="I115" s="49"/>
      <c r="J115" s="49"/>
      <c r="K115" s="49"/>
      <c r="L115" s="49"/>
      <c r="M115" s="49"/>
      <c r="N115" s="49"/>
      <c r="O115" s="49"/>
      <c r="P115" s="49"/>
      <c r="Q115" s="6">
        <f t="shared" ref="Q115:Q116" si="41">SUM(C115,F115:J115,M115:N115)</f>
        <v>0</v>
      </c>
      <c r="R115" s="6">
        <f t="shared" ref="R115:R116" si="42">SUM(D115,K115,O115)</f>
        <v>0</v>
      </c>
      <c r="S115" s="6">
        <f t="shared" ref="S115:S116" si="43">SUM(E115,L115,P115)</f>
        <v>0</v>
      </c>
      <c r="V115" s="133">
        <f t="shared" si="23"/>
        <v>108</v>
      </c>
    </row>
    <row r="116" spans="1:22" x14ac:dyDescent="0.3">
      <c r="A116" s="530"/>
      <c r="B116" s="34" t="str">
        <f>B79</f>
        <v>Intitulé libre 5</v>
      </c>
      <c r="C116" s="6">
        <f t="shared" si="37"/>
        <v>0</v>
      </c>
      <c r="D116" s="6">
        <f t="shared" si="32"/>
        <v>0</v>
      </c>
      <c r="E116" s="6">
        <f t="shared" si="33"/>
        <v>0</v>
      </c>
      <c r="F116" s="49"/>
      <c r="G116" s="49"/>
      <c r="H116" s="49"/>
      <c r="I116" s="49"/>
      <c r="J116" s="49"/>
      <c r="K116" s="49"/>
      <c r="L116" s="49"/>
      <c r="M116" s="49"/>
      <c r="N116" s="49"/>
      <c r="O116" s="49"/>
      <c r="P116" s="49"/>
      <c r="Q116" s="6">
        <f t="shared" si="41"/>
        <v>0</v>
      </c>
      <c r="R116" s="6">
        <f t="shared" si="42"/>
        <v>0</v>
      </c>
      <c r="S116" s="6">
        <f t="shared" si="43"/>
        <v>0</v>
      </c>
      <c r="V116" s="133">
        <f t="shared" si="23"/>
        <v>109</v>
      </c>
    </row>
    <row r="117" spans="1:22" ht="14.25" thickBot="1" x14ac:dyDescent="0.35">
      <c r="A117" s="530"/>
      <c r="B117" s="35" t="s">
        <v>56</v>
      </c>
      <c r="C117" s="36">
        <f>SUM(C105:C116)</f>
        <v>0</v>
      </c>
      <c r="D117" s="36">
        <f>SUM(D105:D116)</f>
        <v>0</v>
      </c>
      <c r="E117" s="36">
        <f>SUM(E105:E116)</f>
        <v>0</v>
      </c>
      <c r="F117" s="36">
        <f t="shared" ref="F117:P117" si="44">SUM(F105:F116)</f>
        <v>0</v>
      </c>
      <c r="G117" s="36">
        <f t="shared" si="44"/>
        <v>0</v>
      </c>
      <c r="H117" s="36">
        <f t="shared" si="44"/>
        <v>0</v>
      </c>
      <c r="I117" s="36">
        <f t="shared" si="44"/>
        <v>0</v>
      </c>
      <c r="J117" s="36">
        <f t="shared" si="44"/>
        <v>0</v>
      </c>
      <c r="K117" s="36">
        <f t="shared" si="44"/>
        <v>0</v>
      </c>
      <c r="L117" s="36">
        <f t="shared" si="44"/>
        <v>0</v>
      </c>
      <c r="M117" s="36">
        <f t="shared" si="44"/>
        <v>0</v>
      </c>
      <c r="N117" s="36">
        <f t="shared" si="44"/>
        <v>0</v>
      </c>
      <c r="O117" s="36">
        <f t="shared" si="44"/>
        <v>0</v>
      </c>
      <c r="P117" s="36">
        <f t="shared" si="44"/>
        <v>0</v>
      </c>
      <c r="Q117" s="36">
        <f>SUM(Q105:Q116)</f>
        <v>0</v>
      </c>
      <c r="R117" s="36">
        <f>SUM(R105:R116)</f>
        <v>0</v>
      </c>
      <c r="S117" s="36">
        <f>SUM(S105:S116)</f>
        <v>0</v>
      </c>
      <c r="U117" s="26" t="str">
        <f>RIGHT(A82,4)&amp;"hors reseau"</f>
        <v>2022hors reseau</v>
      </c>
      <c r="V117" s="133">
        <f t="shared" si="23"/>
        <v>110</v>
      </c>
    </row>
    <row r="118" spans="1:22" x14ac:dyDescent="0.3">
      <c r="N118" s="38"/>
      <c r="V118" s="133">
        <f t="shared" si="23"/>
        <v>111</v>
      </c>
    </row>
    <row r="119" spans="1:22" x14ac:dyDescent="0.3">
      <c r="A119" s="530" t="s">
        <v>374</v>
      </c>
      <c r="B119" s="34" t="s">
        <v>157</v>
      </c>
      <c r="C119" s="6">
        <f t="shared" ref="C119:C139" si="45">Q45</f>
        <v>0</v>
      </c>
      <c r="D119" s="6">
        <f t="shared" ref="D119:D139" si="46">R45</f>
        <v>0</v>
      </c>
      <c r="E119" s="6">
        <f t="shared" ref="E119:E139" si="47">S45</f>
        <v>0</v>
      </c>
      <c r="F119" s="49"/>
      <c r="G119" s="49"/>
      <c r="H119" s="49"/>
      <c r="I119" s="49"/>
      <c r="J119" s="49"/>
      <c r="K119" s="49"/>
      <c r="L119" s="49"/>
      <c r="M119" s="49"/>
      <c r="N119" s="49"/>
      <c r="O119" s="49"/>
      <c r="P119" s="49"/>
      <c r="Q119" s="6">
        <f t="shared" ref="Q119:Q139" si="48">SUM(C119,F119:J119,M119:N119)</f>
        <v>0</v>
      </c>
      <c r="R119" s="6">
        <f t="shared" ref="R119:R139" si="49">SUM(D119,K119,O119)</f>
        <v>0</v>
      </c>
      <c r="S119" s="6">
        <f t="shared" ref="S119:S139" si="50">SUM(E119,L119,P119)</f>
        <v>0</v>
      </c>
      <c r="V119" s="133">
        <f>V81+1</f>
        <v>75</v>
      </c>
    </row>
    <row r="120" spans="1:22" x14ac:dyDescent="0.3">
      <c r="A120" s="530"/>
      <c r="B120" s="34" t="s">
        <v>158</v>
      </c>
      <c r="C120" s="6">
        <f t="shared" si="45"/>
        <v>0</v>
      </c>
      <c r="D120" s="6">
        <f t="shared" si="46"/>
        <v>0</v>
      </c>
      <c r="E120" s="6">
        <f t="shared" si="47"/>
        <v>0</v>
      </c>
      <c r="F120" s="49"/>
      <c r="G120" s="49"/>
      <c r="H120" s="49"/>
      <c r="I120" s="49"/>
      <c r="J120" s="49"/>
      <c r="K120" s="49"/>
      <c r="L120" s="49"/>
      <c r="M120" s="49"/>
      <c r="N120" s="49"/>
      <c r="O120" s="49"/>
      <c r="P120" s="49"/>
      <c r="Q120" s="6">
        <f t="shared" si="48"/>
        <v>0</v>
      </c>
      <c r="R120" s="6">
        <f t="shared" si="49"/>
        <v>0</v>
      </c>
      <c r="S120" s="6">
        <f t="shared" si="50"/>
        <v>0</v>
      </c>
      <c r="V120" s="133">
        <f t="shared" si="23"/>
        <v>76</v>
      </c>
    </row>
    <row r="121" spans="1:22" x14ac:dyDescent="0.3">
      <c r="A121" s="530"/>
      <c r="B121" s="34" t="s">
        <v>159</v>
      </c>
      <c r="C121" s="6">
        <f t="shared" si="45"/>
        <v>0</v>
      </c>
      <c r="D121" s="6">
        <f t="shared" si="46"/>
        <v>0</v>
      </c>
      <c r="E121" s="6">
        <f t="shared" si="47"/>
        <v>0</v>
      </c>
      <c r="F121" s="49"/>
      <c r="G121" s="49"/>
      <c r="H121" s="49"/>
      <c r="I121" s="49"/>
      <c r="J121" s="49"/>
      <c r="K121" s="49"/>
      <c r="L121" s="49"/>
      <c r="M121" s="49"/>
      <c r="N121" s="49"/>
      <c r="O121" s="49"/>
      <c r="P121" s="49"/>
      <c r="Q121" s="6">
        <f t="shared" si="48"/>
        <v>0</v>
      </c>
      <c r="R121" s="6">
        <f t="shared" si="49"/>
        <v>0</v>
      </c>
      <c r="S121" s="6">
        <f t="shared" si="50"/>
        <v>0</v>
      </c>
      <c r="V121" s="133">
        <f t="shared" si="23"/>
        <v>77</v>
      </c>
    </row>
    <row r="122" spans="1:22" x14ac:dyDescent="0.3">
      <c r="A122" s="530"/>
      <c r="B122" s="34" t="s">
        <v>160</v>
      </c>
      <c r="C122" s="6">
        <f t="shared" si="45"/>
        <v>0</v>
      </c>
      <c r="D122" s="6">
        <f t="shared" si="46"/>
        <v>0</v>
      </c>
      <c r="E122" s="6">
        <f t="shared" si="47"/>
        <v>0</v>
      </c>
      <c r="F122" s="49"/>
      <c r="G122" s="49"/>
      <c r="H122" s="49"/>
      <c r="I122" s="49"/>
      <c r="J122" s="49"/>
      <c r="K122" s="49"/>
      <c r="L122" s="49"/>
      <c r="M122" s="49"/>
      <c r="N122" s="49"/>
      <c r="O122" s="49"/>
      <c r="P122" s="49"/>
      <c r="Q122" s="6">
        <f t="shared" si="48"/>
        <v>0</v>
      </c>
      <c r="R122" s="6">
        <f t="shared" si="49"/>
        <v>0</v>
      </c>
      <c r="S122" s="6">
        <f t="shared" si="50"/>
        <v>0</v>
      </c>
      <c r="V122" s="133">
        <f t="shared" si="23"/>
        <v>78</v>
      </c>
    </row>
    <row r="123" spans="1:22" x14ac:dyDescent="0.3">
      <c r="A123" s="530"/>
      <c r="B123" s="34" t="s">
        <v>161</v>
      </c>
      <c r="C123" s="6">
        <f t="shared" si="45"/>
        <v>0</v>
      </c>
      <c r="D123" s="6">
        <f t="shared" si="46"/>
        <v>0</v>
      </c>
      <c r="E123" s="6">
        <f t="shared" si="47"/>
        <v>0</v>
      </c>
      <c r="F123" s="49"/>
      <c r="G123" s="49"/>
      <c r="H123" s="49"/>
      <c r="I123" s="49"/>
      <c r="J123" s="49"/>
      <c r="K123" s="49"/>
      <c r="L123" s="49"/>
      <c r="M123" s="49"/>
      <c r="N123" s="49"/>
      <c r="O123" s="49"/>
      <c r="P123" s="49"/>
      <c r="Q123" s="6">
        <f t="shared" si="48"/>
        <v>0</v>
      </c>
      <c r="R123" s="6">
        <f t="shared" si="49"/>
        <v>0</v>
      </c>
      <c r="S123" s="6">
        <f t="shared" si="50"/>
        <v>0</v>
      </c>
      <c r="V123" s="133">
        <f t="shared" si="23"/>
        <v>79</v>
      </c>
    </row>
    <row r="124" spans="1:22" x14ac:dyDescent="0.3">
      <c r="A124" s="530"/>
      <c r="B124" s="34" t="s">
        <v>162</v>
      </c>
      <c r="C124" s="6">
        <f t="shared" si="45"/>
        <v>0</v>
      </c>
      <c r="D124" s="6">
        <f t="shared" si="46"/>
        <v>0</v>
      </c>
      <c r="E124" s="6">
        <f t="shared" si="47"/>
        <v>0</v>
      </c>
      <c r="F124" s="49"/>
      <c r="G124" s="49"/>
      <c r="H124" s="49"/>
      <c r="I124" s="49"/>
      <c r="J124" s="49"/>
      <c r="K124" s="49"/>
      <c r="L124" s="49"/>
      <c r="M124" s="49"/>
      <c r="N124" s="49"/>
      <c r="O124" s="49"/>
      <c r="P124" s="49"/>
      <c r="Q124" s="6">
        <f t="shared" si="48"/>
        <v>0</v>
      </c>
      <c r="R124" s="6">
        <f t="shared" si="49"/>
        <v>0</v>
      </c>
      <c r="S124" s="6">
        <f t="shared" si="50"/>
        <v>0</v>
      </c>
      <c r="V124" s="133">
        <f t="shared" si="23"/>
        <v>80</v>
      </c>
    </row>
    <row r="125" spans="1:22" x14ac:dyDescent="0.3">
      <c r="A125" s="530"/>
      <c r="B125" s="34" t="s">
        <v>163</v>
      </c>
      <c r="C125" s="6">
        <f t="shared" si="45"/>
        <v>0</v>
      </c>
      <c r="D125" s="6">
        <f t="shared" si="46"/>
        <v>0</v>
      </c>
      <c r="E125" s="6">
        <f t="shared" si="47"/>
        <v>0</v>
      </c>
      <c r="F125" s="49"/>
      <c r="G125" s="49"/>
      <c r="H125" s="49"/>
      <c r="I125" s="49"/>
      <c r="J125" s="49"/>
      <c r="K125" s="49"/>
      <c r="L125" s="49"/>
      <c r="M125" s="49"/>
      <c r="N125" s="49"/>
      <c r="O125" s="49"/>
      <c r="P125" s="49"/>
      <c r="Q125" s="6">
        <f t="shared" si="48"/>
        <v>0</v>
      </c>
      <c r="R125" s="6">
        <f t="shared" si="49"/>
        <v>0</v>
      </c>
      <c r="S125" s="6">
        <f t="shared" si="50"/>
        <v>0</v>
      </c>
      <c r="V125" s="133">
        <f t="shared" si="23"/>
        <v>81</v>
      </c>
    </row>
    <row r="126" spans="1:22" x14ac:dyDescent="0.3">
      <c r="A126" s="530"/>
      <c r="B126" s="34" t="s">
        <v>164</v>
      </c>
      <c r="C126" s="6">
        <f t="shared" si="45"/>
        <v>0</v>
      </c>
      <c r="D126" s="6">
        <f t="shared" si="46"/>
        <v>0</v>
      </c>
      <c r="E126" s="6">
        <f t="shared" si="47"/>
        <v>0</v>
      </c>
      <c r="F126" s="49"/>
      <c r="G126" s="49"/>
      <c r="H126" s="49"/>
      <c r="I126" s="49"/>
      <c r="J126" s="49"/>
      <c r="K126" s="49"/>
      <c r="L126" s="49"/>
      <c r="M126" s="49"/>
      <c r="N126" s="49"/>
      <c r="O126" s="49"/>
      <c r="P126" s="49"/>
      <c r="Q126" s="6">
        <f t="shared" si="48"/>
        <v>0</v>
      </c>
      <c r="R126" s="6">
        <f t="shared" si="49"/>
        <v>0</v>
      </c>
      <c r="S126" s="6">
        <f t="shared" si="50"/>
        <v>0</v>
      </c>
      <c r="V126" s="133">
        <f t="shared" si="23"/>
        <v>82</v>
      </c>
    </row>
    <row r="127" spans="1:22" x14ac:dyDescent="0.3">
      <c r="A127" s="530"/>
      <c r="B127" s="34" t="s">
        <v>165</v>
      </c>
      <c r="C127" s="6">
        <f t="shared" si="45"/>
        <v>0</v>
      </c>
      <c r="D127" s="6">
        <f t="shared" si="46"/>
        <v>0</v>
      </c>
      <c r="E127" s="6">
        <f t="shared" si="47"/>
        <v>0</v>
      </c>
      <c r="F127" s="49"/>
      <c r="G127" s="49"/>
      <c r="H127" s="49"/>
      <c r="I127" s="49"/>
      <c r="J127" s="49"/>
      <c r="K127" s="49"/>
      <c r="L127" s="49"/>
      <c r="M127" s="49"/>
      <c r="N127" s="49"/>
      <c r="O127" s="49"/>
      <c r="P127" s="49"/>
      <c r="Q127" s="6">
        <f t="shared" si="48"/>
        <v>0</v>
      </c>
      <c r="R127" s="6">
        <f t="shared" si="49"/>
        <v>0</v>
      </c>
      <c r="S127" s="6">
        <f t="shared" si="50"/>
        <v>0</v>
      </c>
      <c r="V127" s="133">
        <f t="shared" si="23"/>
        <v>83</v>
      </c>
    </row>
    <row r="128" spans="1:22" x14ac:dyDescent="0.3">
      <c r="A128" s="530"/>
      <c r="B128" s="34" t="s">
        <v>166</v>
      </c>
      <c r="C128" s="6">
        <f t="shared" si="45"/>
        <v>0</v>
      </c>
      <c r="D128" s="6">
        <f t="shared" si="46"/>
        <v>0</v>
      </c>
      <c r="E128" s="6">
        <f t="shared" si="47"/>
        <v>0</v>
      </c>
      <c r="F128" s="49"/>
      <c r="G128" s="49"/>
      <c r="H128" s="49"/>
      <c r="I128" s="49"/>
      <c r="J128" s="49"/>
      <c r="K128" s="49"/>
      <c r="L128" s="49"/>
      <c r="M128" s="49"/>
      <c r="N128" s="49"/>
      <c r="O128" s="49"/>
      <c r="P128" s="49"/>
      <c r="Q128" s="6">
        <f t="shared" si="48"/>
        <v>0</v>
      </c>
      <c r="R128" s="6">
        <f t="shared" si="49"/>
        <v>0</v>
      </c>
      <c r="S128" s="6">
        <f t="shared" si="50"/>
        <v>0</v>
      </c>
      <c r="V128" s="133">
        <f t="shared" si="23"/>
        <v>84</v>
      </c>
    </row>
    <row r="129" spans="1:22" x14ac:dyDescent="0.3">
      <c r="A129" s="530"/>
      <c r="B129" s="34" t="s">
        <v>167</v>
      </c>
      <c r="C129" s="6">
        <f t="shared" si="45"/>
        <v>0</v>
      </c>
      <c r="D129" s="6">
        <f t="shared" si="46"/>
        <v>0</v>
      </c>
      <c r="E129" s="6">
        <f t="shared" si="47"/>
        <v>0</v>
      </c>
      <c r="F129" s="49"/>
      <c r="G129" s="49"/>
      <c r="H129" s="49"/>
      <c r="I129" s="49"/>
      <c r="J129" s="49"/>
      <c r="K129" s="49"/>
      <c r="L129" s="49"/>
      <c r="M129" s="49"/>
      <c r="N129" s="49"/>
      <c r="O129" s="49"/>
      <c r="P129" s="49"/>
      <c r="Q129" s="6">
        <f t="shared" si="48"/>
        <v>0</v>
      </c>
      <c r="R129" s="6">
        <f t="shared" si="49"/>
        <v>0</v>
      </c>
      <c r="S129" s="6">
        <f t="shared" si="50"/>
        <v>0</v>
      </c>
      <c r="V129" s="133">
        <f t="shared" si="23"/>
        <v>85</v>
      </c>
    </row>
    <row r="130" spans="1:22" x14ac:dyDescent="0.3">
      <c r="A130" s="530"/>
      <c r="B130" s="34" t="s">
        <v>168</v>
      </c>
      <c r="C130" s="6">
        <f t="shared" si="45"/>
        <v>0</v>
      </c>
      <c r="D130" s="6">
        <f t="shared" si="46"/>
        <v>0</v>
      </c>
      <c r="E130" s="6">
        <f t="shared" si="47"/>
        <v>0</v>
      </c>
      <c r="F130" s="49"/>
      <c r="G130" s="49"/>
      <c r="H130" s="49"/>
      <c r="I130" s="49"/>
      <c r="J130" s="49"/>
      <c r="K130" s="49"/>
      <c r="L130" s="49"/>
      <c r="M130" s="49"/>
      <c r="N130" s="49"/>
      <c r="O130" s="49"/>
      <c r="P130" s="49"/>
      <c r="Q130" s="6">
        <f t="shared" si="48"/>
        <v>0</v>
      </c>
      <c r="R130" s="6">
        <f t="shared" si="49"/>
        <v>0</v>
      </c>
      <c r="S130" s="6">
        <f t="shared" si="50"/>
        <v>0</v>
      </c>
      <c r="V130" s="133">
        <f t="shared" si="23"/>
        <v>86</v>
      </c>
    </row>
    <row r="131" spans="1:22" x14ac:dyDescent="0.3">
      <c r="A131" s="530"/>
      <c r="B131" s="34" t="s">
        <v>169</v>
      </c>
      <c r="C131" s="6">
        <f t="shared" si="45"/>
        <v>0</v>
      </c>
      <c r="D131" s="6">
        <f t="shared" si="46"/>
        <v>0</v>
      </c>
      <c r="E131" s="6">
        <f t="shared" si="47"/>
        <v>0</v>
      </c>
      <c r="F131" s="49"/>
      <c r="G131" s="49"/>
      <c r="H131" s="49"/>
      <c r="I131" s="49"/>
      <c r="J131" s="49"/>
      <c r="K131" s="49"/>
      <c r="L131" s="49"/>
      <c r="M131" s="49"/>
      <c r="N131" s="49"/>
      <c r="O131" s="49"/>
      <c r="P131" s="49"/>
      <c r="Q131" s="6">
        <f t="shared" si="48"/>
        <v>0</v>
      </c>
      <c r="R131" s="6">
        <f t="shared" si="49"/>
        <v>0</v>
      </c>
      <c r="S131" s="6">
        <f t="shared" si="50"/>
        <v>0</v>
      </c>
      <c r="V131" s="133">
        <f t="shared" si="23"/>
        <v>87</v>
      </c>
    </row>
    <row r="132" spans="1:22" x14ac:dyDescent="0.3">
      <c r="A132" s="530"/>
      <c r="B132" s="34" t="s">
        <v>170</v>
      </c>
      <c r="C132" s="6">
        <f t="shared" si="45"/>
        <v>0</v>
      </c>
      <c r="D132" s="6">
        <f t="shared" si="46"/>
        <v>0</v>
      </c>
      <c r="E132" s="6">
        <f t="shared" si="47"/>
        <v>0</v>
      </c>
      <c r="F132" s="49"/>
      <c r="G132" s="49"/>
      <c r="H132" s="49"/>
      <c r="I132" s="49"/>
      <c r="J132" s="49"/>
      <c r="K132" s="49"/>
      <c r="L132" s="49"/>
      <c r="M132" s="49"/>
      <c r="N132" s="49"/>
      <c r="O132" s="49"/>
      <c r="P132" s="49"/>
      <c r="Q132" s="6">
        <f t="shared" si="48"/>
        <v>0</v>
      </c>
      <c r="R132" s="6">
        <f t="shared" si="49"/>
        <v>0</v>
      </c>
      <c r="S132" s="6">
        <f t="shared" si="50"/>
        <v>0</v>
      </c>
      <c r="V132" s="133">
        <f t="shared" si="23"/>
        <v>88</v>
      </c>
    </row>
    <row r="133" spans="1:22" x14ac:dyDescent="0.3">
      <c r="A133" s="530"/>
      <c r="B133" s="34" t="s">
        <v>49</v>
      </c>
      <c r="C133" s="6">
        <f t="shared" si="45"/>
        <v>0</v>
      </c>
      <c r="D133" s="6">
        <f t="shared" si="46"/>
        <v>0</v>
      </c>
      <c r="E133" s="6">
        <f t="shared" si="47"/>
        <v>0</v>
      </c>
      <c r="F133" s="49"/>
      <c r="G133" s="49"/>
      <c r="H133" s="49"/>
      <c r="I133" s="49"/>
      <c r="J133" s="49"/>
      <c r="K133" s="49"/>
      <c r="L133" s="49"/>
      <c r="M133" s="49"/>
      <c r="N133" s="49"/>
      <c r="O133" s="49"/>
      <c r="P133" s="49"/>
      <c r="Q133" s="6">
        <f t="shared" si="48"/>
        <v>0</v>
      </c>
      <c r="R133" s="6">
        <f t="shared" si="49"/>
        <v>0</v>
      </c>
      <c r="S133" s="6">
        <f t="shared" si="50"/>
        <v>0</v>
      </c>
      <c r="V133" s="133">
        <f t="shared" si="23"/>
        <v>89</v>
      </c>
    </row>
    <row r="134" spans="1:22" x14ac:dyDescent="0.3">
      <c r="A134" s="530"/>
      <c r="B134" s="34" t="s">
        <v>19</v>
      </c>
      <c r="C134" s="6">
        <f t="shared" si="45"/>
        <v>0</v>
      </c>
      <c r="D134" s="6">
        <f t="shared" si="46"/>
        <v>0</v>
      </c>
      <c r="E134" s="6">
        <f t="shared" si="47"/>
        <v>0</v>
      </c>
      <c r="F134" s="49"/>
      <c r="G134" s="49"/>
      <c r="H134" s="49"/>
      <c r="I134" s="49"/>
      <c r="J134" s="49"/>
      <c r="K134" s="49"/>
      <c r="L134" s="49"/>
      <c r="M134" s="49"/>
      <c r="N134" s="49"/>
      <c r="O134" s="49"/>
      <c r="P134" s="49"/>
      <c r="Q134" s="6">
        <f t="shared" si="48"/>
        <v>0</v>
      </c>
      <c r="R134" s="6">
        <f t="shared" si="49"/>
        <v>0</v>
      </c>
      <c r="S134" s="6">
        <f t="shared" si="50"/>
        <v>0</v>
      </c>
      <c r="V134" s="133">
        <f t="shared" si="23"/>
        <v>90</v>
      </c>
    </row>
    <row r="135" spans="1:22" x14ac:dyDescent="0.3">
      <c r="A135" s="530"/>
      <c r="B135" s="34" t="str">
        <f>B61</f>
        <v>Intitulé libre 1</v>
      </c>
      <c r="C135" s="6">
        <f t="shared" si="45"/>
        <v>0</v>
      </c>
      <c r="D135" s="6">
        <f t="shared" si="46"/>
        <v>0</v>
      </c>
      <c r="E135" s="6">
        <f t="shared" si="47"/>
        <v>0</v>
      </c>
      <c r="F135" s="49"/>
      <c r="G135" s="49"/>
      <c r="H135" s="49"/>
      <c r="I135" s="49"/>
      <c r="J135" s="49"/>
      <c r="K135" s="49"/>
      <c r="L135" s="49"/>
      <c r="M135" s="49"/>
      <c r="N135" s="49"/>
      <c r="O135" s="49"/>
      <c r="P135" s="49"/>
      <c r="Q135" s="6">
        <f t="shared" si="48"/>
        <v>0</v>
      </c>
      <c r="R135" s="6">
        <f t="shared" si="49"/>
        <v>0</v>
      </c>
      <c r="S135" s="6">
        <f t="shared" si="50"/>
        <v>0</v>
      </c>
      <c r="V135" s="133">
        <f t="shared" si="23"/>
        <v>91</v>
      </c>
    </row>
    <row r="136" spans="1:22" x14ac:dyDescent="0.3">
      <c r="A136" s="530"/>
      <c r="B136" s="34" t="str">
        <f>B62</f>
        <v>Intitulé libre 2</v>
      </c>
      <c r="C136" s="6">
        <f t="shared" si="45"/>
        <v>0</v>
      </c>
      <c r="D136" s="6">
        <f t="shared" si="46"/>
        <v>0</v>
      </c>
      <c r="E136" s="6">
        <f t="shared" si="47"/>
        <v>0</v>
      </c>
      <c r="F136" s="49"/>
      <c r="G136" s="49"/>
      <c r="H136" s="49"/>
      <c r="I136" s="49"/>
      <c r="J136" s="49"/>
      <c r="K136" s="49"/>
      <c r="L136" s="49"/>
      <c r="M136" s="49"/>
      <c r="N136" s="49"/>
      <c r="O136" s="49"/>
      <c r="P136" s="49"/>
      <c r="Q136" s="6">
        <f t="shared" si="48"/>
        <v>0</v>
      </c>
      <c r="R136" s="6">
        <f t="shared" si="49"/>
        <v>0</v>
      </c>
      <c r="S136" s="6">
        <f t="shared" si="50"/>
        <v>0</v>
      </c>
      <c r="V136" s="133">
        <f t="shared" si="23"/>
        <v>92</v>
      </c>
    </row>
    <row r="137" spans="1:22" x14ac:dyDescent="0.3">
      <c r="A137" s="530"/>
      <c r="B137" s="34" t="str">
        <f>B63</f>
        <v>Intitulé libre 3</v>
      </c>
      <c r="C137" s="6">
        <f t="shared" si="45"/>
        <v>0</v>
      </c>
      <c r="D137" s="6">
        <f t="shared" si="46"/>
        <v>0</v>
      </c>
      <c r="E137" s="6">
        <f t="shared" si="47"/>
        <v>0</v>
      </c>
      <c r="F137" s="49"/>
      <c r="G137" s="49"/>
      <c r="H137" s="49"/>
      <c r="I137" s="49"/>
      <c r="J137" s="49"/>
      <c r="K137" s="49"/>
      <c r="L137" s="49"/>
      <c r="M137" s="49"/>
      <c r="N137" s="49"/>
      <c r="O137" s="49"/>
      <c r="P137" s="49"/>
      <c r="Q137" s="6">
        <f t="shared" si="48"/>
        <v>0</v>
      </c>
      <c r="R137" s="6">
        <f t="shared" si="49"/>
        <v>0</v>
      </c>
      <c r="S137" s="6">
        <f t="shared" si="50"/>
        <v>0</v>
      </c>
      <c r="V137" s="133">
        <f t="shared" si="23"/>
        <v>93</v>
      </c>
    </row>
    <row r="138" spans="1:22" x14ac:dyDescent="0.3">
      <c r="A138" s="530"/>
      <c r="B138" s="34" t="str">
        <f>B64</f>
        <v>Intitulé libre 4</v>
      </c>
      <c r="C138" s="6">
        <f t="shared" si="45"/>
        <v>0</v>
      </c>
      <c r="D138" s="6">
        <f t="shared" si="46"/>
        <v>0</v>
      </c>
      <c r="E138" s="6">
        <f t="shared" si="47"/>
        <v>0</v>
      </c>
      <c r="F138" s="49"/>
      <c r="G138" s="49"/>
      <c r="H138" s="49"/>
      <c r="I138" s="49"/>
      <c r="J138" s="49"/>
      <c r="K138" s="49"/>
      <c r="L138" s="49"/>
      <c r="M138" s="49"/>
      <c r="N138" s="49"/>
      <c r="O138" s="49"/>
      <c r="P138" s="49"/>
      <c r="Q138" s="6">
        <f t="shared" si="48"/>
        <v>0</v>
      </c>
      <c r="R138" s="6">
        <f t="shared" si="49"/>
        <v>0</v>
      </c>
      <c r="S138" s="6">
        <f t="shared" si="50"/>
        <v>0</v>
      </c>
      <c r="V138" s="133">
        <f t="shared" si="23"/>
        <v>94</v>
      </c>
    </row>
    <row r="139" spans="1:22" x14ac:dyDescent="0.3">
      <c r="A139" s="530"/>
      <c r="B139" s="34" t="str">
        <f>B65</f>
        <v>Intitulé libre 5</v>
      </c>
      <c r="C139" s="6">
        <f t="shared" si="45"/>
        <v>0</v>
      </c>
      <c r="D139" s="6">
        <f t="shared" si="46"/>
        <v>0</v>
      </c>
      <c r="E139" s="6">
        <f t="shared" si="47"/>
        <v>0</v>
      </c>
      <c r="F139" s="49"/>
      <c r="G139" s="49"/>
      <c r="H139" s="49"/>
      <c r="I139" s="49"/>
      <c r="J139" s="49"/>
      <c r="K139" s="49"/>
      <c r="L139" s="49"/>
      <c r="M139" s="49"/>
      <c r="N139" s="49"/>
      <c r="O139" s="49"/>
      <c r="P139" s="49"/>
      <c r="Q139" s="6">
        <f t="shared" si="48"/>
        <v>0</v>
      </c>
      <c r="R139" s="6">
        <f t="shared" si="49"/>
        <v>0</v>
      </c>
      <c r="S139" s="6">
        <f t="shared" si="50"/>
        <v>0</v>
      </c>
      <c r="V139" s="133">
        <f t="shared" si="23"/>
        <v>95</v>
      </c>
    </row>
    <row r="140" spans="1:22" ht="14.25" thickBot="1" x14ac:dyDescent="0.35">
      <c r="A140" s="530"/>
      <c r="B140" s="35" t="s">
        <v>51</v>
      </c>
      <c r="C140" s="36">
        <f>SUM(C119:C139)</f>
        <v>0</v>
      </c>
      <c r="D140" s="36">
        <f>SUM(D119:D139)</f>
        <v>0</v>
      </c>
      <c r="E140" s="36">
        <f>SUM(E119:E139)</f>
        <v>0</v>
      </c>
      <c r="F140" s="36">
        <f t="shared" ref="F140:S140" si="51">SUM(F119:F139)</f>
        <v>0</v>
      </c>
      <c r="G140" s="36">
        <f t="shared" si="51"/>
        <v>0</v>
      </c>
      <c r="H140" s="36">
        <f t="shared" si="51"/>
        <v>0</v>
      </c>
      <c r="I140" s="36">
        <f t="shared" si="51"/>
        <v>0</v>
      </c>
      <c r="J140" s="36">
        <f t="shared" si="51"/>
        <v>0</v>
      </c>
      <c r="K140" s="36">
        <f t="shared" si="51"/>
        <v>0</v>
      </c>
      <c r="L140" s="36">
        <f t="shared" si="51"/>
        <v>0</v>
      </c>
      <c r="M140" s="36">
        <f t="shared" si="51"/>
        <v>0</v>
      </c>
      <c r="N140" s="36">
        <f t="shared" si="51"/>
        <v>0</v>
      </c>
      <c r="O140" s="36">
        <f t="shared" si="51"/>
        <v>0</v>
      </c>
      <c r="P140" s="36">
        <f t="shared" si="51"/>
        <v>0</v>
      </c>
      <c r="Q140" s="36">
        <f t="shared" si="51"/>
        <v>0</v>
      </c>
      <c r="R140" s="36">
        <f t="shared" si="51"/>
        <v>0</v>
      </c>
      <c r="S140" s="36">
        <f t="shared" si="51"/>
        <v>0</v>
      </c>
      <c r="T140" s="133"/>
      <c r="U140" s="26" t="str">
        <f>RIGHT(A119,4)&amp;"reseau"</f>
        <v>2023reseau</v>
      </c>
      <c r="V140" s="133">
        <f t="shared" si="23"/>
        <v>96</v>
      </c>
    </row>
    <row r="141" spans="1:22" x14ac:dyDescent="0.3">
      <c r="A141" s="530"/>
      <c r="B141" s="37"/>
      <c r="V141" s="133">
        <f t="shared" si="23"/>
        <v>97</v>
      </c>
    </row>
    <row r="142" spans="1:22" x14ac:dyDescent="0.3">
      <c r="A142" s="530"/>
      <c r="B142" s="34" t="s">
        <v>157</v>
      </c>
      <c r="C142" s="6">
        <f t="shared" ref="C142:C153" si="52">Q68</f>
        <v>0</v>
      </c>
      <c r="D142" s="6">
        <f t="shared" ref="D142:D153" si="53">R68</f>
        <v>0</v>
      </c>
      <c r="E142" s="6">
        <f t="shared" ref="E142:E153" si="54">S68</f>
        <v>0</v>
      </c>
      <c r="F142" s="49"/>
      <c r="G142" s="49"/>
      <c r="H142" s="49"/>
      <c r="I142" s="49"/>
      <c r="J142" s="49"/>
      <c r="K142" s="49"/>
      <c r="L142" s="49"/>
      <c r="M142" s="49"/>
      <c r="N142" s="49"/>
      <c r="O142" s="49"/>
      <c r="P142" s="49"/>
      <c r="Q142" s="6">
        <f t="shared" ref="Q142:Q153" si="55">SUM(C142,F142:J142,M142:N142)</f>
        <v>0</v>
      </c>
      <c r="R142" s="6">
        <f t="shared" ref="R142:R153" si="56">SUM(D142,K142,O142)</f>
        <v>0</v>
      </c>
      <c r="S142" s="6">
        <f t="shared" ref="S142:S153" si="57">SUM(E142,L142,P142)</f>
        <v>0</v>
      </c>
      <c r="V142" s="133">
        <f t="shared" si="23"/>
        <v>98</v>
      </c>
    </row>
    <row r="143" spans="1:22" x14ac:dyDescent="0.3">
      <c r="A143" s="530"/>
      <c r="B143" s="34" t="s">
        <v>52</v>
      </c>
      <c r="C143" s="6">
        <f t="shared" si="52"/>
        <v>0</v>
      </c>
      <c r="D143" s="6">
        <f t="shared" si="53"/>
        <v>0</v>
      </c>
      <c r="E143" s="6">
        <f t="shared" si="54"/>
        <v>0</v>
      </c>
      <c r="F143" s="49"/>
      <c r="G143" s="49"/>
      <c r="H143" s="49"/>
      <c r="I143" s="49"/>
      <c r="J143" s="49"/>
      <c r="K143" s="49"/>
      <c r="L143" s="49"/>
      <c r="M143" s="49"/>
      <c r="N143" s="49"/>
      <c r="O143" s="49"/>
      <c r="P143" s="49"/>
      <c r="Q143" s="6">
        <f t="shared" si="55"/>
        <v>0</v>
      </c>
      <c r="R143" s="6">
        <f t="shared" si="56"/>
        <v>0</v>
      </c>
      <c r="S143" s="6">
        <f t="shared" si="57"/>
        <v>0</v>
      </c>
      <c r="V143" s="133">
        <f t="shared" si="23"/>
        <v>99</v>
      </c>
    </row>
    <row r="144" spans="1:22" x14ac:dyDescent="0.3">
      <c r="A144" s="530"/>
      <c r="B144" s="34" t="s">
        <v>53</v>
      </c>
      <c r="C144" s="6">
        <f t="shared" si="52"/>
        <v>0</v>
      </c>
      <c r="D144" s="6">
        <f t="shared" si="53"/>
        <v>0</v>
      </c>
      <c r="E144" s="6">
        <f t="shared" si="54"/>
        <v>0</v>
      </c>
      <c r="F144" s="49"/>
      <c r="G144" s="49"/>
      <c r="H144" s="49"/>
      <c r="I144" s="49"/>
      <c r="J144" s="49"/>
      <c r="K144" s="49"/>
      <c r="L144" s="49"/>
      <c r="M144" s="49"/>
      <c r="N144" s="49"/>
      <c r="O144" s="49"/>
      <c r="P144" s="49"/>
      <c r="Q144" s="6">
        <f t="shared" si="55"/>
        <v>0</v>
      </c>
      <c r="R144" s="6">
        <f t="shared" si="56"/>
        <v>0</v>
      </c>
      <c r="S144" s="6">
        <f t="shared" si="57"/>
        <v>0</v>
      </c>
      <c r="V144" s="133">
        <f t="shared" si="23"/>
        <v>100</v>
      </c>
    </row>
    <row r="145" spans="1:22" x14ac:dyDescent="0.3">
      <c r="A145" s="530"/>
      <c r="B145" s="34" t="s">
        <v>48</v>
      </c>
      <c r="C145" s="6">
        <f t="shared" si="52"/>
        <v>0</v>
      </c>
      <c r="D145" s="6">
        <f t="shared" si="53"/>
        <v>0</v>
      </c>
      <c r="E145" s="6">
        <f t="shared" si="54"/>
        <v>0</v>
      </c>
      <c r="F145" s="49"/>
      <c r="G145" s="49"/>
      <c r="H145" s="49"/>
      <c r="I145" s="49"/>
      <c r="J145" s="49"/>
      <c r="K145" s="49"/>
      <c r="L145" s="49"/>
      <c r="M145" s="49"/>
      <c r="N145" s="49"/>
      <c r="O145" s="49"/>
      <c r="P145" s="49"/>
      <c r="Q145" s="6">
        <f t="shared" si="55"/>
        <v>0</v>
      </c>
      <c r="R145" s="6">
        <f t="shared" si="56"/>
        <v>0</v>
      </c>
      <c r="S145" s="6">
        <f t="shared" si="57"/>
        <v>0</v>
      </c>
      <c r="V145" s="133">
        <f t="shared" si="23"/>
        <v>101</v>
      </c>
    </row>
    <row r="146" spans="1:22" x14ac:dyDescent="0.3">
      <c r="A146" s="530"/>
      <c r="B146" s="34" t="s">
        <v>54</v>
      </c>
      <c r="C146" s="6">
        <f t="shared" si="52"/>
        <v>0</v>
      </c>
      <c r="D146" s="6">
        <f t="shared" si="53"/>
        <v>0</v>
      </c>
      <c r="E146" s="6">
        <f t="shared" si="54"/>
        <v>0</v>
      </c>
      <c r="F146" s="49"/>
      <c r="G146" s="49"/>
      <c r="H146" s="49"/>
      <c r="I146" s="49"/>
      <c r="J146" s="49"/>
      <c r="K146" s="49"/>
      <c r="L146" s="49"/>
      <c r="M146" s="49"/>
      <c r="N146" s="49"/>
      <c r="O146" s="49"/>
      <c r="P146" s="49"/>
      <c r="Q146" s="6">
        <f t="shared" si="55"/>
        <v>0</v>
      </c>
      <c r="R146" s="6">
        <f t="shared" si="56"/>
        <v>0</v>
      </c>
      <c r="S146" s="6">
        <f t="shared" si="57"/>
        <v>0</v>
      </c>
      <c r="V146" s="133">
        <f t="shared" si="23"/>
        <v>102</v>
      </c>
    </row>
    <row r="147" spans="1:22" x14ac:dyDescent="0.3">
      <c r="A147" s="530"/>
      <c r="B147" s="34" t="s">
        <v>55</v>
      </c>
      <c r="C147" s="6">
        <f t="shared" si="52"/>
        <v>0</v>
      </c>
      <c r="D147" s="6">
        <f t="shared" si="53"/>
        <v>0</v>
      </c>
      <c r="E147" s="6">
        <f t="shared" si="54"/>
        <v>0</v>
      </c>
      <c r="F147" s="49"/>
      <c r="G147" s="49"/>
      <c r="H147" s="49"/>
      <c r="I147" s="49"/>
      <c r="J147" s="49"/>
      <c r="K147" s="49"/>
      <c r="L147" s="49"/>
      <c r="M147" s="49"/>
      <c r="N147" s="49"/>
      <c r="O147" s="49"/>
      <c r="P147" s="49"/>
      <c r="Q147" s="6">
        <f t="shared" si="55"/>
        <v>0</v>
      </c>
      <c r="R147" s="6">
        <f t="shared" si="56"/>
        <v>0</v>
      </c>
      <c r="S147" s="6">
        <f t="shared" si="57"/>
        <v>0</v>
      </c>
      <c r="V147" s="133">
        <f t="shared" si="23"/>
        <v>103</v>
      </c>
    </row>
    <row r="148" spans="1:22" x14ac:dyDescent="0.3">
      <c r="A148" s="530"/>
      <c r="B148" s="34" t="s">
        <v>50</v>
      </c>
      <c r="C148" s="6">
        <f t="shared" si="52"/>
        <v>0</v>
      </c>
      <c r="D148" s="6">
        <f t="shared" si="53"/>
        <v>0</v>
      </c>
      <c r="E148" s="6">
        <f t="shared" si="54"/>
        <v>0</v>
      </c>
      <c r="F148" s="49"/>
      <c r="G148" s="49"/>
      <c r="H148" s="49"/>
      <c r="I148" s="49"/>
      <c r="J148" s="49"/>
      <c r="K148" s="49"/>
      <c r="L148" s="49"/>
      <c r="M148" s="49"/>
      <c r="N148" s="49"/>
      <c r="O148" s="49"/>
      <c r="P148" s="49"/>
      <c r="Q148" s="6">
        <f t="shared" si="55"/>
        <v>0</v>
      </c>
      <c r="R148" s="6">
        <f t="shared" si="56"/>
        <v>0</v>
      </c>
      <c r="S148" s="6">
        <f t="shared" si="57"/>
        <v>0</v>
      </c>
      <c r="V148" s="133">
        <f t="shared" si="23"/>
        <v>104</v>
      </c>
    </row>
    <row r="149" spans="1:22" x14ac:dyDescent="0.3">
      <c r="A149" s="530"/>
      <c r="B149" s="34" t="str">
        <f>B75</f>
        <v>Intitulé libre 1</v>
      </c>
      <c r="C149" s="6">
        <f t="shared" si="52"/>
        <v>0</v>
      </c>
      <c r="D149" s="6">
        <f t="shared" si="53"/>
        <v>0</v>
      </c>
      <c r="E149" s="6">
        <f t="shared" si="54"/>
        <v>0</v>
      </c>
      <c r="F149" s="49"/>
      <c r="G149" s="49"/>
      <c r="H149" s="49"/>
      <c r="I149" s="49"/>
      <c r="J149" s="49"/>
      <c r="K149" s="49"/>
      <c r="L149" s="49"/>
      <c r="M149" s="49"/>
      <c r="N149" s="49"/>
      <c r="O149" s="49"/>
      <c r="P149" s="49"/>
      <c r="Q149" s="6">
        <f t="shared" si="55"/>
        <v>0</v>
      </c>
      <c r="R149" s="6">
        <f t="shared" si="56"/>
        <v>0</v>
      </c>
      <c r="S149" s="6">
        <f t="shared" si="57"/>
        <v>0</v>
      </c>
      <c r="V149" s="133">
        <f t="shared" si="23"/>
        <v>105</v>
      </c>
    </row>
    <row r="150" spans="1:22" x14ac:dyDescent="0.3">
      <c r="A150" s="530"/>
      <c r="B150" s="34" t="str">
        <f>B76</f>
        <v>Intitulé libre 2</v>
      </c>
      <c r="C150" s="6">
        <f t="shared" si="52"/>
        <v>0</v>
      </c>
      <c r="D150" s="6">
        <f t="shared" si="53"/>
        <v>0</v>
      </c>
      <c r="E150" s="6">
        <f t="shared" si="54"/>
        <v>0</v>
      </c>
      <c r="F150" s="49"/>
      <c r="G150" s="49"/>
      <c r="H150" s="49"/>
      <c r="I150" s="49"/>
      <c r="J150" s="49"/>
      <c r="K150" s="49"/>
      <c r="L150" s="49"/>
      <c r="M150" s="49"/>
      <c r="N150" s="49"/>
      <c r="O150" s="49"/>
      <c r="P150" s="49"/>
      <c r="Q150" s="6">
        <f t="shared" si="55"/>
        <v>0</v>
      </c>
      <c r="R150" s="6">
        <f t="shared" si="56"/>
        <v>0</v>
      </c>
      <c r="S150" s="6">
        <f t="shared" si="57"/>
        <v>0</v>
      </c>
      <c r="V150" s="133">
        <f t="shared" si="23"/>
        <v>106</v>
      </c>
    </row>
    <row r="151" spans="1:22" x14ac:dyDescent="0.3">
      <c r="A151" s="530"/>
      <c r="B151" s="34" t="str">
        <f>B77</f>
        <v>Intitulé libre 3</v>
      </c>
      <c r="C151" s="6">
        <f t="shared" si="52"/>
        <v>0</v>
      </c>
      <c r="D151" s="6">
        <f t="shared" si="53"/>
        <v>0</v>
      </c>
      <c r="E151" s="6">
        <f t="shared" si="54"/>
        <v>0</v>
      </c>
      <c r="F151" s="49"/>
      <c r="G151" s="49"/>
      <c r="H151" s="49"/>
      <c r="I151" s="49"/>
      <c r="J151" s="49"/>
      <c r="K151" s="49"/>
      <c r="L151" s="49"/>
      <c r="M151" s="49"/>
      <c r="N151" s="49"/>
      <c r="O151" s="49"/>
      <c r="P151" s="49"/>
      <c r="Q151" s="6">
        <f t="shared" si="55"/>
        <v>0</v>
      </c>
      <c r="R151" s="6">
        <f t="shared" si="56"/>
        <v>0</v>
      </c>
      <c r="S151" s="6">
        <f t="shared" si="57"/>
        <v>0</v>
      </c>
      <c r="V151" s="133">
        <f t="shared" si="23"/>
        <v>107</v>
      </c>
    </row>
    <row r="152" spans="1:22" x14ac:dyDescent="0.3">
      <c r="A152" s="530"/>
      <c r="B152" s="34" t="str">
        <f>B78</f>
        <v>Intitulé libre 4</v>
      </c>
      <c r="C152" s="6">
        <f t="shared" si="52"/>
        <v>0</v>
      </c>
      <c r="D152" s="6">
        <f t="shared" si="53"/>
        <v>0</v>
      </c>
      <c r="E152" s="6">
        <f t="shared" si="54"/>
        <v>0</v>
      </c>
      <c r="F152" s="49"/>
      <c r="G152" s="49"/>
      <c r="H152" s="49"/>
      <c r="I152" s="49"/>
      <c r="J152" s="49"/>
      <c r="K152" s="49"/>
      <c r="L152" s="49"/>
      <c r="M152" s="49"/>
      <c r="N152" s="49"/>
      <c r="O152" s="49"/>
      <c r="P152" s="49"/>
      <c r="Q152" s="6">
        <f t="shared" si="55"/>
        <v>0</v>
      </c>
      <c r="R152" s="6">
        <f t="shared" si="56"/>
        <v>0</v>
      </c>
      <c r="S152" s="6">
        <f t="shared" si="57"/>
        <v>0</v>
      </c>
      <c r="V152" s="133">
        <f t="shared" si="23"/>
        <v>108</v>
      </c>
    </row>
    <row r="153" spans="1:22" x14ac:dyDescent="0.3">
      <c r="A153" s="530"/>
      <c r="B153" s="34" t="str">
        <f>B79</f>
        <v>Intitulé libre 5</v>
      </c>
      <c r="C153" s="6">
        <f t="shared" si="52"/>
        <v>0</v>
      </c>
      <c r="D153" s="6">
        <f t="shared" si="53"/>
        <v>0</v>
      </c>
      <c r="E153" s="6">
        <f t="shared" si="54"/>
        <v>0</v>
      </c>
      <c r="F153" s="49"/>
      <c r="G153" s="49"/>
      <c r="H153" s="49"/>
      <c r="I153" s="49"/>
      <c r="J153" s="49"/>
      <c r="K153" s="49"/>
      <c r="L153" s="49"/>
      <c r="M153" s="49"/>
      <c r="N153" s="49"/>
      <c r="O153" s="49"/>
      <c r="P153" s="49"/>
      <c r="Q153" s="6">
        <f t="shared" si="55"/>
        <v>0</v>
      </c>
      <c r="R153" s="6">
        <f t="shared" si="56"/>
        <v>0</v>
      </c>
      <c r="S153" s="6">
        <f t="shared" si="57"/>
        <v>0</v>
      </c>
      <c r="V153" s="133">
        <f t="shared" si="23"/>
        <v>109</v>
      </c>
    </row>
    <row r="154" spans="1:22" ht="14.25" thickBot="1" x14ac:dyDescent="0.35">
      <c r="A154" s="530"/>
      <c r="B154" s="35" t="s">
        <v>56</v>
      </c>
      <c r="C154" s="36">
        <f>SUM(C142:C153)</f>
        <v>0</v>
      </c>
      <c r="D154" s="36">
        <f>SUM(D142:D153)</f>
        <v>0</v>
      </c>
      <c r="E154" s="36">
        <f>SUM(E142:E153)</f>
        <v>0</v>
      </c>
      <c r="F154" s="36">
        <f t="shared" ref="F154:S154" si="58">SUM(F142:F153)</f>
        <v>0</v>
      </c>
      <c r="G154" s="36">
        <f t="shared" si="58"/>
        <v>0</v>
      </c>
      <c r="H154" s="36">
        <f t="shared" si="58"/>
        <v>0</v>
      </c>
      <c r="I154" s="36">
        <f t="shared" si="58"/>
        <v>0</v>
      </c>
      <c r="J154" s="36">
        <f t="shared" si="58"/>
        <v>0</v>
      </c>
      <c r="K154" s="36">
        <f t="shared" si="58"/>
        <v>0</v>
      </c>
      <c r="L154" s="36">
        <f t="shared" si="58"/>
        <v>0</v>
      </c>
      <c r="M154" s="36">
        <f t="shared" si="58"/>
        <v>0</v>
      </c>
      <c r="N154" s="36">
        <f t="shared" si="58"/>
        <v>0</v>
      </c>
      <c r="O154" s="36">
        <f t="shared" si="58"/>
        <v>0</v>
      </c>
      <c r="P154" s="36">
        <f t="shared" si="58"/>
        <v>0</v>
      </c>
      <c r="Q154" s="36">
        <f t="shared" si="58"/>
        <v>0</v>
      </c>
      <c r="R154" s="36">
        <f t="shared" si="58"/>
        <v>0</v>
      </c>
      <c r="S154" s="36">
        <f t="shared" si="58"/>
        <v>0</v>
      </c>
      <c r="U154" s="26" t="str">
        <f>RIGHT(A119,4)&amp;"hors reseau"</f>
        <v>2023hors reseau</v>
      </c>
      <c r="V154" s="133">
        <f t="shared" si="23"/>
        <v>110</v>
      </c>
    </row>
    <row r="155" spans="1:22" x14ac:dyDescent="0.3">
      <c r="N155" s="38"/>
      <c r="V155" s="133"/>
    </row>
    <row r="156" spans="1:22" x14ac:dyDescent="0.3">
      <c r="A156" s="530" t="s">
        <v>524</v>
      </c>
      <c r="B156" s="34" t="s">
        <v>157</v>
      </c>
      <c r="C156" s="6">
        <f t="shared" ref="C156:C176" si="59">Q82</f>
        <v>0</v>
      </c>
      <c r="D156" s="6">
        <f t="shared" ref="D156:D176" si="60">R82</f>
        <v>0</v>
      </c>
      <c r="E156" s="6">
        <f t="shared" ref="E156:E176" si="61">S82</f>
        <v>0</v>
      </c>
      <c r="F156" s="49"/>
      <c r="G156" s="49"/>
      <c r="H156" s="49"/>
      <c r="I156" s="49"/>
      <c r="J156" s="49"/>
      <c r="K156" s="49"/>
      <c r="L156" s="49"/>
      <c r="M156" s="49"/>
      <c r="N156" s="49"/>
      <c r="O156" s="49"/>
      <c r="P156" s="49"/>
      <c r="Q156" s="6">
        <f t="shared" ref="Q156:Q176" si="62">SUM(C156,F156:J156,M156:N156)</f>
        <v>0</v>
      </c>
      <c r="R156" s="6">
        <f t="shared" ref="R156:R176" si="63">SUM(D156,K156,O156)</f>
        <v>0</v>
      </c>
      <c r="S156" s="6">
        <f t="shared" ref="S156:S176" si="64">SUM(E156,L156,P156)</f>
        <v>0</v>
      </c>
      <c r="V156" s="133">
        <f>V118+1</f>
        <v>112</v>
      </c>
    </row>
    <row r="157" spans="1:22" x14ac:dyDescent="0.3">
      <c r="A157" s="530"/>
      <c r="B157" s="34" t="s">
        <v>158</v>
      </c>
      <c r="C157" s="6">
        <f t="shared" si="59"/>
        <v>0</v>
      </c>
      <c r="D157" s="6">
        <f t="shared" si="60"/>
        <v>0</v>
      </c>
      <c r="E157" s="6">
        <f t="shared" si="61"/>
        <v>0</v>
      </c>
      <c r="F157" s="49"/>
      <c r="G157" s="49"/>
      <c r="H157" s="49"/>
      <c r="I157" s="49"/>
      <c r="J157" s="49"/>
      <c r="K157" s="49"/>
      <c r="L157" s="49"/>
      <c r="M157" s="49"/>
      <c r="N157" s="49"/>
      <c r="O157" s="49"/>
      <c r="P157" s="49"/>
      <c r="Q157" s="6">
        <f t="shared" si="62"/>
        <v>0</v>
      </c>
      <c r="R157" s="6">
        <f t="shared" si="63"/>
        <v>0</v>
      </c>
      <c r="S157" s="6">
        <f t="shared" si="64"/>
        <v>0</v>
      </c>
      <c r="V157" s="133">
        <f t="shared" si="23"/>
        <v>113</v>
      </c>
    </row>
    <row r="158" spans="1:22" x14ac:dyDescent="0.3">
      <c r="A158" s="530"/>
      <c r="B158" s="34" t="s">
        <v>159</v>
      </c>
      <c r="C158" s="6">
        <f t="shared" si="59"/>
        <v>0</v>
      </c>
      <c r="D158" s="6">
        <f t="shared" si="60"/>
        <v>0</v>
      </c>
      <c r="E158" s="6">
        <f t="shared" si="61"/>
        <v>0</v>
      </c>
      <c r="F158" s="49"/>
      <c r="G158" s="49"/>
      <c r="H158" s="49"/>
      <c r="I158" s="49"/>
      <c r="J158" s="49"/>
      <c r="K158" s="49"/>
      <c r="L158" s="49"/>
      <c r="M158" s="49"/>
      <c r="N158" s="49"/>
      <c r="O158" s="49"/>
      <c r="P158" s="49"/>
      <c r="Q158" s="6">
        <f t="shared" si="62"/>
        <v>0</v>
      </c>
      <c r="R158" s="6">
        <f t="shared" si="63"/>
        <v>0</v>
      </c>
      <c r="S158" s="6">
        <f t="shared" si="64"/>
        <v>0</v>
      </c>
      <c r="V158" s="133">
        <f t="shared" si="23"/>
        <v>114</v>
      </c>
    </row>
    <row r="159" spans="1:22" x14ac:dyDescent="0.3">
      <c r="A159" s="530"/>
      <c r="B159" s="34" t="s">
        <v>160</v>
      </c>
      <c r="C159" s="6">
        <f t="shared" si="59"/>
        <v>0</v>
      </c>
      <c r="D159" s="6">
        <f t="shared" si="60"/>
        <v>0</v>
      </c>
      <c r="E159" s="6">
        <f t="shared" si="61"/>
        <v>0</v>
      </c>
      <c r="F159" s="49"/>
      <c r="G159" s="49"/>
      <c r="H159" s="49"/>
      <c r="I159" s="49"/>
      <c r="J159" s="49"/>
      <c r="K159" s="49"/>
      <c r="L159" s="49"/>
      <c r="M159" s="49"/>
      <c r="N159" s="49"/>
      <c r="O159" s="49"/>
      <c r="P159" s="49"/>
      <c r="Q159" s="6">
        <f t="shared" si="62"/>
        <v>0</v>
      </c>
      <c r="R159" s="6">
        <f t="shared" si="63"/>
        <v>0</v>
      </c>
      <c r="S159" s="6">
        <f t="shared" si="64"/>
        <v>0</v>
      </c>
      <c r="V159" s="133">
        <f t="shared" si="23"/>
        <v>115</v>
      </c>
    </row>
    <row r="160" spans="1:22" x14ac:dyDescent="0.3">
      <c r="A160" s="530"/>
      <c r="B160" s="34" t="s">
        <v>161</v>
      </c>
      <c r="C160" s="6">
        <f t="shared" si="59"/>
        <v>0</v>
      </c>
      <c r="D160" s="6">
        <f t="shared" si="60"/>
        <v>0</v>
      </c>
      <c r="E160" s="6">
        <f t="shared" si="61"/>
        <v>0</v>
      </c>
      <c r="F160" s="49"/>
      <c r="G160" s="49"/>
      <c r="H160" s="49"/>
      <c r="I160" s="49"/>
      <c r="J160" s="49"/>
      <c r="K160" s="49"/>
      <c r="L160" s="49"/>
      <c r="M160" s="49"/>
      <c r="N160" s="49"/>
      <c r="O160" s="49"/>
      <c r="P160" s="49"/>
      <c r="Q160" s="6">
        <f t="shared" si="62"/>
        <v>0</v>
      </c>
      <c r="R160" s="6">
        <f t="shared" si="63"/>
        <v>0</v>
      </c>
      <c r="S160" s="6">
        <f t="shared" si="64"/>
        <v>0</v>
      </c>
      <c r="V160" s="133">
        <f t="shared" si="23"/>
        <v>116</v>
      </c>
    </row>
    <row r="161" spans="1:22" x14ac:dyDescent="0.3">
      <c r="A161" s="530"/>
      <c r="B161" s="34" t="s">
        <v>162</v>
      </c>
      <c r="C161" s="6">
        <f t="shared" si="59"/>
        <v>0</v>
      </c>
      <c r="D161" s="6">
        <f t="shared" si="60"/>
        <v>0</v>
      </c>
      <c r="E161" s="6">
        <f t="shared" si="61"/>
        <v>0</v>
      </c>
      <c r="F161" s="49"/>
      <c r="G161" s="49"/>
      <c r="H161" s="49"/>
      <c r="I161" s="49"/>
      <c r="J161" s="49"/>
      <c r="K161" s="49"/>
      <c r="L161" s="49"/>
      <c r="M161" s="49"/>
      <c r="N161" s="49"/>
      <c r="O161" s="49"/>
      <c r="P161" s="49"/>
      <c r="Q161" s="6">
        <f t="shared" si="62"/>
        <v>0</v>
      </c>
      <c r="R161" s="6">
        <f t="shared" si="63"/>
        <v>0</v>
      </c>
      <c r="S161" s="6">
        <f t="shared" si="64"/>
        <v>0</v>
      </c>
      <c r="V161" s="133">
        <f t="shared" si="23"/>
        <v>117</v>
      </c>
    </row>
    <row r="162" spans="1:22" x14ac:dyDescent="0.3">
      <c r="A162" s="530"/>
      <c r="B162" s="34" t="s">
        <v>163</v>
      </c>
      <c r="C162" s="6">
        <f t="shared" si="59"/>
        <v>0</v>
      </c>
      <c r="D162" s="6">
        <f t="shared" si="60"/>
        <v>0</v>
      </c>
      <c r="E162" s="6">
        <f t="shared" si="61"/>
        <v>0</v>
      </c>
      <c r="F162" s="49"/>
      <c r="G162" s="49"/>
      <c r="H162" s="49"/>
      <c r="I162" s="49"/>
      <c r="J162" s="49"/>
      <c r="K162" s="49"/>
      <c r="L162" s="49"/>
      <c r="M162" s="49"/>
      <c r="N162" s="49"/>
      <c r="O162" s="49"/>
      <c r="P162" s="49"/>
      <c r="Q162" s="6">
        <f t="shared" si="62"/>
        <v>0</v>
      </c>
      <c r="R162" s="6">
        <f t="shared" si="63"/>
        <v>0</v>
      </c>
      <c r="S162" s="6">
        <f t="shared" si="64"/>
        <v>0</v>
      </c>
      <c r="V162" s="133">
        <f t="shared" si="23"/>
        <v>118</v>
      </c>
    </row>
    <row r="163" spans="1:22" x14ac:dyDescent="0.3">
      <c r="A163" s="530"/>
      <c r="B163" s="34" t="s">
        <v>164</v>
      </c>
      <c r="C163" s="6">
        <f t="shared" si="59"/>
        <v>0</v>
      </c>
      <c r="D163" s="6">
        <f t="shared" si="60"/>
        <v>0</v>
      </c>
      <c r="E163" s="6">
        <f t="shared" si="61"/>
        <v>0</v>
      </c>
      <c r="F163" s="49"/>
      <c r="G163" s="49"/>
      <c r="H163" s="49"/>
      <c r="I163" s="49"/>
      <c r="J163" s="49"/>
      <c r="K163" s="49"/>
      <c r="L163" s="49"/>
      <c r="M163" s="49"/>
      <c r="N163" s="49"/>
      <c r="O163" s="49"/>
      <c r="P163" s="49"/>
      <c r="Q163" s="6">
        <f t="shared" si="62"/>
        <v>0</v>
      </c>
      <c r="R163" s="6">
        <f t="shared" si="63"/>
        <v>0</v>
      </c>
      <c r="S163" s="6">
        <f t="shared" si="64"/>
        <v>0</v>
      </c>
      <c r="V163" s="133">
        <f t="shared" si="23"/>
        <v>119</v>
      </c>
    </row>
    <row r="164" spans="1:22" x14ac:dyDescent="0.3">
      <c r="A164" s="530"/>
      <c r="B164" s="34" t="s">
        <v>165</v>
      </c>
      <c r="C164" s="6">
        <f t="shared" si="59"/>
        <v>0</v>
      </c>
      <c r="D164" s="6">
        <f t="shared" si="60"/>
        <v>0</v>
      </c>
      <c r="E164" s="6">
        <f t="shared" si="61"/>
        <v>0</v>
      </c>
      <c r="F164" s="49"/>
      <c r="G164" s="49"/>
      <c r="H164" s="49"/>
      <c r="I164" s="49"/>
      <c r="J164" s="49"/>
      <c r="K164" s="49"/>
      <c r="L164" s="49"/>
      <c r="M164" s="49"/>
      <c r="N164" s="49"/>
      <c r="O164" s="49"/>
      <c r="P164" s="49"/>
      <c r="Q164" s="6">
        <f t="shared" si="62"/>
        <v>0</v>
      </c>
      <c r="R164" s="6">
        <f t="shared" si="63"/>
        <v>0</v>
      </c>
      <c r="S164" s="6">
        <f t="shared" si="64"/>
        <v>0</v>
      </c>
      <c r="V164" s="133">
        <f t="shared" si="23"/>
        <v>120</v>
      </c>
    </row>
    <row r="165" spans="1:22" x14ac:dyDescent="0.3">
      <c r="A165" s="530"/>
      <c r="B165" s="34" t="s">
        <v>166</v>
      </c>
      <c r="C165" s="6">
        <f t="shared" si="59"/>
        <v>0</v>
      </c>
      <c r="D165" s="6">
        <f t="shared" si="60"/>
        <v>0</v>
      </c>
      <c r="E165" s="6">
        <f t="shared" si="61"/>
        <v>0</v>
      </c>
      <c r="F165" s="49"/>
      <c r="G165" s="49"/>
      <c r="H165" s="49"/>
      <c r="I165" s="49"/>
      <c r="J165" s="49"/>
      <c r="K165" s="49"/>
      <c r="L165" s="49"/>
      <c r="M165" s="49"/>
      <c r="N165" s="49"/>
      <c r="O165" s="49"/>
      <c r="P165" s="49"/>
      <c r="Q165" s="6">
        <f t="shared" si="62"/>
        <v>0</v>
      </c>
      <c r="R165" s="6">
        <f t="shared" si="63"/>
        <v>0</v>
      </c>
      <c r="S165" s="6">
        <f t="shared" si="64"/>
        <v>0</v>
      </c>
      <c r="V165" s="133">
        <f t="shared" si="23"/>
        <v>121</v>
      </c>
    </row>
    <row r="166" spans="1:22" x14ac:dyDescent="0.3">
      <c r="A166" s="530"/>
      <c r="B166" s="34" t="s">
        <v>167</v>
      </c>
      <c r="C166" s="6">
        <f t="shared" si="59"/>
        <v>0</v>
      </c>
      <c r="D166" s="6">
        <f t="shared" si="60"/>
        <v>0</v>
      </c>
      <c r="E166" s="6">
        <f t="shared" si="61"/>
        <v>0</v>
      </c>
      <c r="F166" s="49"/>
      <c r="G166" s="49"/>
      <c r="H166" s="49"/>
      <c r="I166" s="49"/>
      <c r="J166" s="49"/>
      <c r="K166" s="49"/>
      <c r="L166" s="49"/>
      <c r="M166" s="49"/>
      <c r="N166" s="49"/>
      <c r="O166" s="49"/>
      <c r="P166" s="49"/>
      <c r="Q166" s="6">
        <f t="shared" si="62"/>
        <v>0</v>
      </c>
      <c r="R166" s="6">
        <f t="shared" si="63"/>
        <v>0</v>
      </c>
      <c r="S166" s="6">
        <f t="shared" si="64"/>
        <v>0</v>
      </c>
      <c r="V166" s="133">
        <f t="shared" si="23"/>
        <v>122</v>
      </c>
    </row>
    <row r="167" spans="1:22" x14ac:dyDescent="0.3">
      <c r="A167" s="530"/>
      <c r="B167" s="34" t="s">
        <v>168</v>
      </c>
      <c r="C167" s="6">
        <f t="shared" si="59"/>
        <v>0</v>
      </c>
      <c r="D167" s="6">
        <f t="shared" si="60"/>
        <v>0</v>
      </c>
      <c r="E167" s="6">
        <f t="shared" si="61"/>
        <v>0</v>
      </c>
      <c r="F167" s="49"/>
      <c r="G167" s="49"/>
      <c r="H167" s="49"/>
      <c r="I167" s="49"/>
      <c r="J167" s="49"/>
      <c r="K167" s="49"/>
      <c r="L167" s="49"/>
      <c r="M167" s="49"/>
      <c r="N167" s="49"/>
      <c r="O167" s="49"/>
      <c r="P167" s="49"/>
      <c r="Q167" s="6">
        <f t="shared" si="62"/>
        <v>0</v>
      </c>
      <c r="R167" s="6">
        <f t="shared" si="63"/>
        <v>0</v>
      </c>
      <c r="S167" s="6">
        <f t="shared" si="64"/>
        <v>0</v>
      </c>
      <c r="V167" s="133">
        <f t="shared" si="23"/>
        <v>123</v>
      </c>
    </row>
    <row r="168" spans="1:22" x14ac:dyDescent="0.3">
      <c r="A168" s="530"/>
      <c r="B168" s="34" t="s">
        <v>169</v>
      </c>
      <c r="C168" s="6">
        <f t="shared" si="59"/>
        <v>0</v>
      </c>
      <c r="D168" s="6">
        <f t="shared" si="60"/>
        <v>0</v>
      </c>
      <c r="E168" s="6">
        <f t="shared" si="61"/>
        <v>0</v>
      </c>
      <c r="F168" s="49"/>
      <c r="G168" s="49"/>
      <c r="H168" s="49"/>
      <c r="I168" s="49"/>
      <c r="J168" s="49"/>
      <c r="K168" s="49"/>
      <c r="L168" s="49"/>
      <c r="M168" s="49"/>
      <c r="N168" s="49"/>
      <c r="O168" s="49"/>
      <c r="P168" s="49"/>
      <c r="Q168" s="6">
        <f t="shared" si="62"/>
        <v>0</v>
      </c>
      <c r="R168" s="6">
        <f t="shared" si="63"/>
        <v>0</v>
      </c>
      <c r="S168" s="6">
        <f t="shared" si="64"/>
        <v>0</v>
      </c>
      <c r="V168" s="133">
        <f t="shared" si="23"/>
        <v>124</v>
      </c>
    </row>
    <row r="169" spans="1:22" x14ac:dyDescent="0.3">
      <c r="A169" s="530"/>
      <c r="B169" s="34" t="s">
        <v>170</v>
      </c>
      <c r="C169" s="6">
        <f t="shared" si="59"/>
        <v>0</v>
      </c>
      <c r="D169" s="6">
        <f t="shared" si="60"/>
        <v>0</v>
      </c>
      <c r="E169" s="6">
        <f t="shared" si="61"/>
        <v>0</v>
      </c>
      <c r="F169" s="49"/>
      <c r="G169" s="49"/>
      <c r="H169" s="49"/>
      <c r="I169" s="49"/>
      <c r="J169" s="49"/>
      <c r="K169" s="49"/>
      <c r="L169" s="49"/>
      <c r="M169" s="49"/>
      <c r="N169" s="49"/>
      <c r="O169" s="49"/>
      <c r="P169" s="49"/>
      <c r="Q169" s="6">
        <f t="shared" si="62"/>
        <v>0</v>
      </c>
      <c r="R169" s="6">
        <f t="shared" si="63"/>
        <v>0</v>
      </c>
      <c r="S169" s="6">
        <f t="shared" si="64"/>
        <v>0</v>
      </c>
      <c r="V169" s="133">
        <f t="shared" si="23"/>
        <v>125</v>
      </c>
    </row>
    <row r="170" spans="1:22" x14ac:dyDescent="0.3">
      <c r="A170" s="530"/>
      <c r="B170" s="34" t="s">
        <v>49</v>
      </c>
      <c r="C170" s="6">
        <f t="shared" si="59"/>
        <v>0</v>
      </c>
      <c r="D170" s="6">
        <f t="shared" si="60"/>
        <v>0</v>
      </c>
      <c r="E170" s="6">
        <f t="shared" si="61"/>
        <v>0</v>
      </c>
      <c r="F170" s="49"/>
      <c r="G170" s="49"/>
      <c r="H170" s="49"/>
      <c r="I170" s="49"/>
      <c r="J170" s="49"/>
      <c r="K170" s="49"/>
      <c r="L170" s="49"/>
      <c r="M170" s="49"/>
      <c r="N170" s="49"/>
      <c r="O170" s="49"/>
      <c r="P170" s="49"/>
      <c r="Q170" s="6">
        <f t="shared" si="62"/>
        <v>0</v>
      </c>
      <c r="R170" s="6">
        <f t="shared" si="63"/>
        <v>0</v>
      </c>
      <c r="S170" s="6">
        <f t="shared" si="64"/>
        <v>0</v>
      </c>
      <c r="V170" s="133">
        <f t="shared" si="23"/>
        <v>126</v>
      </c>
    </row>
    <row r="171" spans="1:22" x14ac:dyDescent="0.3">
      <c r="A171" s="530"/>
      <c r="B171" s="34" t="s">
        <v>19</v>
      </c>
      <c r="C171" s="6">
        <f t="shared" si="59"/>
        <v>0</v>
      </c>
      <c r="D171" s="6">
        <f t="shared" si="60"/>
        <v>0</v>
      </c>
      <c r="E171" s="6">
        <f t="shared" si="61"/>
        <v>0</v>
      </c>
      <c r="F171" s="49"/>
      <c r="G171" s="49"/>
      <c r="H171" s="49"/>
      <c r="I171" s="49"/>
      <c r="J171" s="49"/>
      <c r="K171" s="49"/>
      <c r="L171" s="49"/>
      <c r="M171" s="49"/>
      <c r="N171" s="49"/>
      <c r="O171" s="49"/>
      <c r="P171" s="49"/>
      <c r="Q171" s="6">
        <f t="shared" si="62"/>
        <v>0</v>
      </c>
      <c r="R171" s="6">
        <f t="shared" si="63"/>
        <v>0</v>
      </c>
      <c r="S171" s="6">
        <f t="shared" si="64"/>
        <v>0</v>
      </c>
      <c r="V171" s="133">
        <f t="shared" si="23"/>
        <v>127</v>
      </c>
    </row>
    <row r="172" spans="1:22" x14ac:dyDescent="0.3">
      <c r="A172" s="530"/>
      <c r="B172" s="34" t="str">
        <f>B98</f>
        <v>Intitulé libre 1</v>
      </c>
      <c r="C172" s="6">
        <f t="shared" si="59"/>
        <v>0</v>
      </c>
      <c r="D172" s="6">
        <f t="shared" si="60"/>
        <v>0</v>
      </c>
      <c r="E172" s="6">
        <f t="shared" si="61"/>
        <v>0</v>
      </c>
      <c r="F172" s="49"/>
      <c r="G172" s="49"/>
      <c r="H172" s="49"/>
      <c r="I172" s="49"/>
      <c r="J172" s="49"/>
      <c r="K172" s="49"/>
      <c r="L172" s="49"/>
      <c r="M172" s="49"/>
      <c r="N172" s="49"/>
      <c r="O172" s="49"/>
      <c r="P172" s="49"/>
      <c r="Q172" s="6">
        <f t="shared" si="62"/>
        <v>0</v>
      </c>
      <c r="R172" s="6">
        <f t="shared" si="63"/>
        <v>0</v>
      </c>
      <c r="S172" s="6">
        <f t="shared" si="64"/>
        <v>0</v>
      </c>
      <c r="V172" s="133">
        <f t="shared" si="23"/>
        <v>128</v>
      </c>
    </row>
    <row r="173" spans="1:22" x14ac:dyDescent="0.3">
      <c r="A173" s="530"/>
      <c r="B173" s="34" t="str">
        <f>B99</f>
        <v>Intitulé libre 2</v>
      </c>
      <c r="C173" s="6">
        <f t="shared" si="59"/>
        <v>0</v>
      </c>
      <c r="D173" s="6">
        <f t="shared" si="60"/>
        <v>0</v>
      </c>
      <c r="E173" s="6">
        <f t="shared" si="61"/>
        <v>0</v>
      </c>
      <c r="F173" s="49"/>
      <c r="G173" s="49"/>
      <c r="H173" s="49"/>
      <c r="I173" s="49"/>
      <c r="J173" s="49"/>
      <c r="K173" s="49"/>
      <c r="L173" s="49"/>
      <c r="M173" s="49"/>
      <c r="N173" s="49"/>
      <c r="O173" s="49"/>
      <c r="P173" s="49"/>
      <c r="Q173" s="6">
        <f t="shared" si="62"/>
        <v>0</v>
      </c>
      <c r="R173" s="6">
        <f t="shared" si="63"/>
        <v>0</v>
      </c>
      <c r="S173" s="6">
        <f t="shared" si="64"/>
        <v>0</v>
      </c>
      <c r="V173" s="133">
        <f t="shared" si="23"/>
        <v>129</v>
      </c>
    </row>
    <row r="174" spans="1:22" x14ac:dyDescent="0.3">
      <c r="A174" s="530"/>
      <c r="B174" s="34" t="str">
        <f>B100</f>
        <v>Intitulé libre 3</v>
      </c>
      <c r="C174" s="6">
        <f t="shared" si="59"/>
        <v>0</v>
      </c>
      <c r="D174" s="6">
        <f t="shared" si="60"/>
        <v>0</v>
      </c>
      <c r="E174" s="6">
        <f t="shared" si="61"/>
        <v>0</v>
      </c>
      <c r="F174" s="49"/>
      <c r="G174" s="49"/>
      <c r="H174" s="49"/>
      <c r="I174" s="49"/>
      <c r="J174" s="49"/>
      <c r="K174" s="49"/>
      <c r="L174" s="49"/>
      <c r="M174" s="49"/>
      <c r="N174" s="49"/>
      <c r="O174" s="49"/>
      <c r="P174" s="49"/>
      <c r="Q174" s="6">
        <f t="shared" si="62"/>
        <v>0</v>
      </c>
      <c r="R174" s="6">
        <f t="shared" si="63"/>
        <v>0</v>
      </c>
      <c r="S174" s="6">
        <f t="shared" si="64"/>
        <v>0</v>
      </c>
      <c r="V174" s="133">
        <f t="shared" si="23"/>
        <v>130</v>
      </c>
    </row>
    <row r="175" spans="1:22" x14ac:dyDescent="0.3">
      <c r="A175" s="530"/>
      <c r="B175" s="34" t="str">
        <f>B101</f>
        <v>Intitulé libre 4</v>
      </c>
      <c r="C175" s="6">
        <f t="shared" si="59"/>
        <v>0</v>
      </c>
      <c r="D175" s="6">
        <f t="shared" si="60"/>
        <v>0</v>
      </c>
      <c r="E175" s="6">
        <f t="shared" si="61"/>
        <v>0</v>
      </c>
      <c r="F175" s="49"/>
      <c r="G175" s="49"/>
      <c r="H175" s="49"/>
      <c r="I175" s="49"/>
      <c r="J175" s="49"/>
      <c r="K175" s="49"/>
      <c r="L175" s="49"/>
      <c r="M175" s="49"/>
      <c r="N175" s="49"/>
      <c r="O175" s="49"/>
      <c r="P175" s="49"/>
      <c r="Q175" s="6">
        <f t="shared" si="62"/>
        <v>0</v>
      </c>
      <c r="R175" s="6">
        <f t="shared" si="63"/>
        <v>0</v>
      </c>
      <c r="S175" s="6">
        <f t="shared" si="64"/>
        <v>0</v>
      </c>
      <c r="V175" s="133">
        <f t="shared" ref="V175:V229" si="65">V174+1</f>
        <v>131</v>
      </c>
    </row>
    <row r="176" spans="1:22" x14ac:dyDescent="0.3">
      <c r="A176" s="530"/>
      <c r="B176" s="34" t="str">
        <f>B102</f>
        <v>Intitulé libre 5</v>
      </c>
      <c r="C176" s="6">
        <f t="shared" si="59"/>
        <v>0</v>
      </c>
      <c r="D176" s="6">
        <f t="shared" si="60"/>
        <v>0</v>
      </c>
      <c r="E176" s="6">
        <f t="shared" si="61"/>
        <v>0</v>
      </c>
      <c r="F176" s="49"/>
      <c r="G176" s="49"/>
      <c r="H176" s="49"/>
      <c r="I176" s="49"/>
      <c r="J176" s="49"/>
      <c r="K176" s="49"/>
      <c r="L176" s="49"/>
      <c r="M176" s="49"/>
      <c r="N176" s="49"/>
      <c r="O176" s="49"/>
      <c r="P176" s="49"/>
      <c r="Q176" s="6">
        <f t="shared" si="62"/>
        <v>0</v>
      </c>
      <c r="R176" s="6">
        <f t="shared" si="63"/>
        <v>0</v>
      </c>
      <c r="S176" s="6">
        <f t="shared" si="64"/>
        <v>0</v>
      </c>
      <c r="V176" s="133">
        <f t="shared" si="65"/>
        <v>132</v>
      </c>
    </row>
    <row r="177" spans="1:22" ht="14.25" thickBot="1" x14ac:dyDescent="0.35">
      <c r="A177" s="530"/>
      <c r="B177" s="35" t="s">
        <v>51</v>
      </c>
      <c r="C177" s="36">
        <f>SUM(C156:C176)</f>
        <v>0</v>
      </c>
      <c r="D177" s="36">
        <f>SUM(D156:D176)</f>
        <v>0</v>
      </c>
      <c r="E177" s="36">
        <f>SUM(E156:E176)</f>
        <v>0</v>
      </c>
      <c r="F177" s="36">
        <f t="shared" ref="F177:S177" si="66">SUM(F156:F176)</f>
        <v>0</v>
      </c>
      <c r="G177" s="36">
        <f t="shared" si="66"/>
        <v>0</v>
      </c>
      <c r="H177" s="36">
        <f t="shared" si="66"/>
        <v>0</v>
      </c>
      <c r="I177" s="36">
        <f t="shared" si="66"/>
        <v>0</v>
      </c>
      <c r="J177" s="36">
        <f t="shared" si="66"/>
        <v>0</v>
      </c>
      <c r="K177" s="36">
        <f t="shared" si="66"/>
        <v>0</v>
      </c>
      <c r="L177" s="36">
        <f t="shared" si="66"/>
        <v>0</v>
      </c>
      <c r="M177" s="36">
        <f t="shared" si="66"/>
        <v>0</v>
      </c>
      <c r="N177" s="36">
        <f t="shared" si="66"/>
        <v>0</v>
      </c>
      <c r="O177" s="36">
        <f t="shared" si="66"/>
        <v>0</v>
      </c>
      <c r="P177" s="36">
        <f t="shared" si="66"/>
        <v>0</v>
      </c>
      <c r="Q177" s="36">
        <f t="shared" si="66"/>
        <v>0</v>
      </c>
      <c r="R177" s="36">
        <f t="shared" si="66"/>
        <v>0</v>
      </c>
      <c r="S177" s="36">
        <f t="shared" si="66"/>
        <v>0</v>
      </c>
      <c r="T177" s="133"/>
      <c r="U177" s="26" t="str">
        <f>RIGHT(A156,4)&amp;"reseau"</f>
        <v>2024reseau</v>
      </c>
      <c r="V177" s="133">
        <f t="shared" si="65"/>
        <v>133</v>
      </c>
    </row>
    <row r="178" spans="1:22" x14ac:dyDescent="0.3">
      <c r="A178" s="530"/>
      <c r="B178" s="37"/>
      <c r="V178" s="133">
        <f t="shared" si="65"/>
        <v>134</v>
      </c>
    </row>
    <row r="179" spans="1:22" x14ac:dyDescent="0.3">
      <c r="A179" s="530"/>
      <c r="B179" s="34" t="s">
        <v>157</v>
      </c>
      <c r="C179" s="6">
        <f t="shared" ref="C179:C190" si="67">Q105</f>
        <v>0</v>
      </c>
      <c r="D179" s="6">
        <f t="shared" ref="D179:D190" si="68">R105</f>
        <v>0</v>
      </c>
      <c r="E179" s="6">
        <f t="shared" ref="E179:E190" si="69">S105</f>
        <v>0</v>
      </c>
      <c r="F179" s="49"/>
      <c r="G179" s="49"/>
      <c r="H179" s="49"/>
      <c r="I179" s="49"/>
      <c r="J179" s="49"/>
      <c r="K179" s="49"/>
      <c r="L179" s="49"/>
      <c r="M179" s="49"/>
      <c r="N179" s="49"/>
      <c r="O179" s="49"/>
      <c r="P179" s="49"/>
      <c r="Q179" s="6">
        <f t="shared" ref="Q179:Q190" si="70">SUM(C179,F179:J179,M179:N179)</f>
        <v>0</v>
      </c>
      <c r="R179" s="6">
        <f t="shared" ref="R179:R190" si="71">SUM(D179,K179,O179)</f>
        <v>0</v>
      </c>
      <c r="S179" s="6">
        <f t="shared" ref="S179:S190" si="72">SUM(E179,L179,P179)</f>
        <v>0</v>
      </c>
      <c r="V179" s="133">
        <f t="shared" si="65"/>
        <v>135</v>
      </c>
    </row>
    <row r="180" spans="1:22" x14ac:dyDescent="0.3">
      <c r="A180" s="530"/>
      <c r="B180" s="34" t="s">
        <v>52</v>
      </c>
      <c r="C180" s="6">
        <f t="shared" si="67"/>
        <v>0</v>
      </c>
      <c r="D180" s="6">
        <f t="shared" si="68"/>
        <v>0</v>
      </c>
      <c r="E180" s="6">
        <f t="shared" si="69"/>
        <v>0</v>
      </c>
      <c r="F180" s="49"/>
      <c r="G180" s="49"/>
      <c r="H180" s="49"/>
      <c r="I180" s="49"/>
      <c r="J180" s="49"/>
      <c r="K180" s="49"/>
      <c r="L180" s="49"/>
      <c r="M180" s="49"/>
      <c r="N180" s="49"/>
      <c r="O180" s="49"/>
      <c r="P180" s="49"/>
      <c r="Q180" s="6">
        <f t="shared" si="70"/>
        <v>0</v>
      </c>
      <c r="R180" s="6">
        <f t="shared" si="71"/>
        <v>0</v>
      </c>
      <c r="S180" s="6">
        <f t="shared" si="72"/>
        <v>0</v>
      </c>
      <c r="V180" s="133">
        <f t="shared" si="65"/>
        <v>136</v>
      </c>
    </row>
    <row r="181" spans="1:22" x14ac:dyDescent="0.3">
      <c r="A181" s="530"/>
      <c r="B181" s="34" t="s">
        <v>53</v>
      </c>
      <c r="C181" s="6">
        <f t="shared" si="67"/>
        <v>0</v>
      </c>
      <c r="D181" s="6">
        <f t="shared" si="68"/>
        <v>0</v>
      </c>
      <c r="E181" s="6">
        <f t="shared" si="69"/>
        <v>0</v>
      </c>
      <c r="F181" s="49"/>
      <c r="G181" s="49"/>
      <c r="H181" s="49"/>
      <c r="I181" s="49"/>
      <c r="J181" s="49"/>
      <c r="K181" s="49"/>
      <c r="L181" s="49"/>
      <c r="M181" s="49"/>
      <c r="N181" s="49"/>
      <c r="O181" s="49"/>
      <c r="P181" s="49"/>
      <c r="Q181" s="6">
        <f t="shared" si="70"/>
        <v>0</v>
      </c>
      <c r="R181" s="6">
        <f t="shared" si="71"/>
        <v>0</v>
      </c>
      <c r="S181" s="6">
        <f t="shared" si="72"/>
        <v>0</v>
      </c>
      <c r="V181" s="133">
        <f t="shared" si="65"/>
        <v>137</v>
      </c>
    </row>
    <row r="182" spans="1:22" x14ac:dyDescent="0.3">
      <c r="A182" s="530"/>
      <c r="B182" s="34" t="s">
        <v>48</v>
      </c>
      <c r="C182" s="6">
        <f t="shared" si="67"/>
        <v>0</v>
      </c>
      <c r="D182" s="6">
        <f t="shared" si="68"/>
        <v>0</v>
      </c>
      <c r="E182" s="6">
        <f t="shared" si="69"/>
        <v>0</v>
      </c>
      <c r="F182" s="49"/>
      <c r="G182" s="49"/>
      <c r="H182" s="49"/>
      <c r="I182" s="49"/>
      <c r="J182" s="49"/>
      <c r="K182" s="49"/>
      <c r="L182" s="49"/>
      <c r="M182" s="49"/>
      <c r="N182" s="49"/>
      <c r="O182" s="49"/>
      <c r="P182" s="49"/>
      <c r="Q182" s="6">
        <f t="shared" si="70"/>
        <v>0</v>
      </c>
      <c r="R182" s="6">
        <f t="shared" si="71"/>
        <v>0</v>
      </c>
      <c r="S182" s="6">
        <f t="shared" si="72"/>
        <v>0</v>
      </c>
      <c r="V182" s="133">
        <f t="shared" si="65"/>
        <v>138</v>
      </c>
    </row>
    <row r="183" spans="1:22" x14ac:dyDescent="0.3">
      <c r="A183" s="530"/>
      <c r="B183" s="34" t="s">
        <v>54</v>
      </c>
      <c r="C183" s="6">
        <f t="shared" si="67"/>
        <v>0</v>
      </c>
      <c r="D183" s="6">
        <f t="shared" si="68"/>
        <v>0</v>
      </c>
      <c r="E183" s="6">
        <f t="shared" si="69"/>
        <v>0</v>
      </c>
      <c r="F183" s="49"/>
      <c r="G183" s="49"/>
      <c r="H183" s="49"/>
      <c r="I183" s="49"/>
      <c r="J183" s="49"/>
      <c r="K183" s="49"/>
      <c r="L183" s="49"/>
      <c r="M183" s="49"/>
      <c r="N183" s="49"/>
      <c r="O183" s="49"/>
      <c r="P183" s="49"/>
      <c r="Q183" s="6">
        <f t="shared" si="70"/>
        <v>0</v>
      </c>
      <c r="R183" s="6">
        <f t="shared" si="71"/>
        <v>0</v>
      </c>
      <c r="S183" s="6">
        <f t="shared" si="72"/>
        <v>0</v>
      </c>
      <c r="V183" s="133">
        <f t="shared" si="65"/>
        <v>139</v>
      </c>
    </row>
    <row r="184" spans="1:22" x14ac:dyDescent="0.3">
      <c r="A184" s="530"/>
      <c r="B184" s="34" t="s">
        <v>55</v>
      </c>
      <c r="C184" s="6">
        <f t="shared" si="67"/>
        <v>0</v>
      </c>
      <c r="D184" s="6">
        <f t="shared" si="68"/>
        <v>0</v>
      </c>
      <c r="E184" s="6">
        <f t="shared" si="69"/>
        <v>0</v>
      </c>
      <c r="F184" s="49"/>
      <c r="G184" s="49"/>
      <c r="H184" s="49"/>
      <c r="I184" s="49"/>
      <c r="J184" s="49"/>
      <c r="K184" s="49"/>
      <c r="L184" s="49"/>
      <c r="M184" s="49"/>
      <c r="N184" s="49"/>
      <c r="O184" s="49"/>
      <c r="P184" s="49"/>
      <c r="Q184" s="6">
        <f t="shared" si="70"/>
        <v>0</v>
      </c>
      <c r="R184" s="6">
        <f t="shared" si="71"/>
        <v>0</v>
      </c>
      <c r="S184" s="6">
        <f t="shared" si="72"/>
        <v>0</v>
      </c>
      <c r="V184" s="133">
        <f t="shared" si="65"/>
        <v>140</v>
      </c>
    </row>
    <row r="185" spans="1:22" x14ac:dyDescent="0.3">
      <c r="A185" s="530"/>
      <c r="B185" s="34" t="s">
        <v>50</v>
      </c>
      <c r="C185" s="6">
        <f t="shared" si="67"/>
        <v>0</v>
      </c>
      <c r="D185" s="6">
        <f t="shared" si="68"/>
        <v>0</v>
      </c>
      <c r="E185" s="6">
        <f t="shared" si="69"/>
        <v>0</v>
      </c>
      <c r="F185" s="49"/>
      <c r="G185" s="49"/>
      <c r="H185" s="49"/>
      <c r="I185" s="49"/>
      <c r="J185" s="49"/>
      <c r="K185" s="49"/>
      <c r="L185" s="49"/>
      <c r="M185" s="49"/>
      <c r="N185" s="49"/>
      <c r="O185" s="49"/>
      <c r="P185" s="49"/>
      <c r="Q185" s="6">
        <f t="shared" si="70"/>
        <v>0</v>
      </c>
      <c r="R185" s="6">
        <f t="shared" si="71"/>
        <v>0</v>
      </c>
      <c r="S185" s="6">
        <f t="shared" si="72"/>
        <v>0</v>
      </c>
      <c r="V185" s="133">
        <f t="shared" si="65"/>
        <v>141</v>
      </c>
    </row>
    <row r="186" spans="1:22" x14ac:dyDescent="0.3">
      <c r="A186" s="530"/>
      <c r="B186" s="34" t="str">
        <f>B112</f>
        <v>Intitulé libre 1</v>
      </c>
      <c r="C186" s="6">
        <f t="shared" si="67"/>
        <v>0</v>
      </c>
      <c r="D186" s="6">
        <f t="shared" si="68"/>
        <v>0</v>
      </c>
      <c r="E186" s="6">
        <f t="shared" si="69"/>
        <v>0</v>
      </c>
      <c r="F186" s="49"/>
      <c r="G186" s="49"/>
      <c r="H186" s="49"/>
      <c r="I186" s="49"/>
      <c r="J186" s="49"/>
      <c r="K186" s="49"/>
      <c r="L186" s="49"/>
      <c r="M186" s="49"/>
      <c r="N186" s="49"/>
      <c r="O186" s="49"/>
      <c r="P186" s="49"/>
      <c r="Q186" s="6">
        <f t="shared" si="70"/>
        <v>0</v>
      </c>
      <c r="R186" s="6">
        <f t="shared" si="71"/>
        <v>0</v>
      </c>
      <c r="S186" s="6">
        <f t="shared" si="72"/>
        <v>0</v>
      </c>
      <c r="V186" s="133">
        <f t="shared" si="65"/>
        <v>142</v>
      </c>
    </row>
    <row r="187" spans="1:22" x14ac:dyDescent="0.3">
      <c r="A187" s="530"/>
      <c r="B187" s="34" t="str">
        <f>B113</f>
        <v>Intitulé libre 2</v>
      </c>
      <c r="C187" s="6">
        <f t="shared" si="67"/>
        <v>0</v>
      </c>
      <c r="D187" s="6">
        <f t="shared" si="68"/>
        <v>0</v>
      </c>
      <c r="E187" s="6">
        <f t="shared" si="69"/>
        <v>0</v>
      </c>
      <c r="F187" s="49"/>
      <c r="G187" s="49"/>
      <c r="H187" s="49"/>
      <c r="I187" s="49"/>
      <c r="J187" s="49"/>
      <c r="K187" s="49"/>
      <c r="L187" s="49"/>
      <c r="M187" s="49"/>
      <c r="N187" s="49"/>
      <c r="O187" s="49"/>
      <c r="P187" s="49"/>
      <c r="Q187" s="6">
        <f t="shared" si="70"/>
        <v>0</v>
      </c>
      <c r="R187" s="6">
        <f t="shared" si="71"/>
        <v>0</v>
      </c>
      <c r="S187" s="6">
        <f t="shared" si="72"/>
        <v>0</v>
      </c>
      <c r="V187" s="133">
        <f t="shared" si="65"/>
        <v>143</v>
      </c>
    </row>
    <row r="188" spans="1:22" x14ac:dyDescent="0.3">
      <c r="A188" s="530"/>
      <c r="B188" s="34" t="str">
        <f>B114</f>
        <v>Intitulé libre 3</v>
      </c>
      <c r="C188" s="6">
        <f t="shared" si="67"/>
        <v>0</v>
      </c>
      <c r="D188" s="6">
        <f t="shared" si="68"/>
        <v>0</v>
      </c>
      <c r="E188" s="6">
        <f t="shared" si="69"/>
        <v>0</v>
      </c>
      <c r="F188" s="49"/>
      <c r="G188" s="49"/>
      <c r="H188" s="49"/>
      <c r="I188" s="49"/>
      <c r="J188" s="49"/>
      <c r="K188" s="49"/>
      <c r="L188" s="49"/>
      <c r="M188" s="49"/>
      <c r="N188" s="49"/>
      <c r="O188" s="49"/>
      <c r="P188" s="49"/>
      <c r="Q188" s="6">
        <f t="shared" si="70"/>
        <v>0</v>
      </c>
      <c r="R188" s="6">
        <f t="shared" si="71"/>
        <v>0</v>
      </c>
      <c r="S188" s="6">
        <f t="shared" si="72"/>
        <v>0</v>
      </c>
      <c r="V188" s="133">
        <f t="shared" si="65"/>
        <v>144</v>
      </c>
    </row>
    <row r="189" spans="1:22" x14ac:dyDescent="0.3">
      <c r="A189" s="530"/>
      <c r="B189" s="34" t="str">
        <f>B115</f>
        <v>Intitulé libre 4</v>
      </c>
      <c r="C189" s="6">
        <f t="shared" si="67"/>
        <v>0</v>
      </c>
      <c r="D189" s="6">
        <f t="shared" si="68"/>
        <v>0</v>
      </c>
      <c r="E189" s="6">
        <f t="shared" si="69"/>
        <v>0</v>
      </c>
      <c r="F189" s="49"/>
      <c r="G189" s="49"/>
      <c r="H189" s="49"/>
      <c r="I189" s="49"/>
      <c r="J189" s="49"/>
      <c r="K189" s="49"/>
      <c r="L189" s="49"/>
      <c r="M189" s="49"/>
      <c r="N189" s="49"/>
      <c r="O189" s="49"/>
      <c r="P189" s="49"/>
      <c r="Q189" s="6">
        <f t="shared" si="70"/>
        <v>0</v>
      </c>
      <c r="R189" s="6">
        <f t="shared" si="71"/>
        <v>0</v>
      </c>
      <c r="S189" s="6">
        <f t="shared" si="72"/>
        <v>0</v>
      </c>
      <c r="V189" s="133">
        <f t="shared" si="65"/>
        <v>145</v>
      </c>
    </row>
    <row r="190" spans="1:22" x14ac:dyDescent="0.3">
      <c r="A190" s="530"/>
      <c r="B190" s="34" t="str">
        <f>B116</f>
        <v>Intitulé libre 5</v>
      </c>
      <c r="C190" s="6">
        <f t="shared" si="67"/>
        <v>0</v>
      </c>
      <c r="D190" s="6">
        <f t="shared" si="68"/>
        <v>0</v>
      </c>
      <c r="E190" s="6">
        <f t="shared" si="69"/>
        <v>0</v>
      </c>
      <c r="F190" s="49"/>
      <c r="G190" s="49"/>
      <c r="H190" s="49"/>
      <c r="I190" s="49"/>
      <c r="J190" s="49"/>
      <c r="K190" s="49"/>
      <c r="L190" s="49"/>
      <c r="M190" s="49"/>
      <c r="N190" s="49"/>
      <c r="O190" s="49"/>
      <c r="P190" s="49"/>
      <c r="Q190" s="6">
        <f t="shared" si="70"/>
        <v>0</v>
      </c>
      <c r="R190" s="6">
        <f t="shared" si="71"/>
        <v>0</v>
      </c>
      <c r="S190" s="6">
        <f t="shared" si="72"/>
        <v>0</v>
      </c>
      <c r="V190" s="133">
        <f t="shared" si="65"/>
        <v>146</v>
      </c>
    </row>
    <row r="191" spans="1:22" ht="14.25" thickBot="1" x14ac:dyDescent="0.35">
      <c r="A191" s="530"/>
      <c r="B191" s="35" t="s">
        <v>56</v>
      </c>
      <c r="C191" s="36">
        <f>SUM(C179:C190)</f>
        <v>0</v>
      </c>
      <c r="D191" s="36">
        <f>SUM(D179:D190)</f>
        <v>0</v>
      </c>
      <c r="E191" s="36">
        <f>SUM(E179:E190)</f>
        <v>0</v>
      </c>
      <c r="F191" s="36">
        <f t="shared" ref="F191:S191" si="73">SUM(F179:F190)</f>
        <v>0</v>
      </c>
      <c r="G191" s="36">
        <f t="shared" si="73"/>
        <v>0</v>
      </c>
      <c r="H191" s="36">
        <f t="shared" si="73"/>
        <v>0</v>
      </c>
      <c r="I191" s="36">
        <f t="shared" si="73"/>
        <v>0</v>
      </c>
      <c r="J191" s="36">
        <f t="shared" si="73"/>
        <v>0</v>
      </c>
      <c r="K191" s="36">
        <f t="shared" si="73"/>
        <v>0</v>
      </c>
      <c r="L191" s="36">
        <f t="shared" si="73"/>
        <v>0</v>
      </c>
      <c r="M191" s="36">
        <f t="shared" si="73"/>
        <v>0</v>
      </c>
      <c r="N191" s="36">
        <f t="shared" si="73"/>
        <v>0</v>
      </c>
      <c r="O191" s="36">
        <f t="shared" si="73"/>
        <v>0</v>
      </c>
      <c r="P191" s="36">
        <f t="shared" si="73"/>
        <v>0</v>
      </c>
      <c r="Q191" s="36">
        <f t="shared" si="73"/>
        <v>0</v>
      </c>
      <c r="R191" s="36">
        <f t="shared" si="73"/>
        <v>0</v>
      </c>
      <c r="S191" s="36">
        <f t="shared" si="73"/>
        <v>0</v>
      </c>
      <c r="U191" s="26" t="str">
        <f>RIGHT(A156,4)&amp;"hors reseau"</f>
        <v>2024hors reseau</v>
      </c>
      <c r="V191" s="133">
        <f t="shared" si="65"/>
        <v>147</v>
      </c>
    </row>
    <row r="192" spans="1:22" x14ac:dyDescent="0.3">
      <c r="N192" s="38"/>
      <c r="V192" s="133">
        <f t="shared" si="65"/>
        <v>148</v>
      </c>
    </row>
    <row r="193" spans="1:22" x14ac:dyDescent="0.3">
      <c r="A193" s="530" t="s">
        <v>340</v>
      </c>
      <c r="B193" s="34" t="s">
        <v>157</v>
      </c>
      <c r="C193" s="6">
        <f>Q156</f>
        <v>0</v>
      </c>
      <c r="D193" s="6">
        <f>R156</f>
        <v>0</v>
      </c>
      <c r="E193" s="6">
        <f>S156</f>
        <v>0</v>
      </c>
      <c r="F193" s="49"/>
      <c r="G193" s="49"/>
      <c r="H193" s="49"/>
      <c r="I193" s="49"/>
      <c r="J193" s="49"/>
      <c r="K193" s="49"/>
      <c r="L193" s="49"/>
      <c r="M193" s="49"/>
      <c r="N193" s="49"/>
      <c r="O193" s="49"/>
      <c r="P193" s="49"/>
      <c r="Q193" s="6">
        <f t="shared" ref="Q193:Q213" si="74">SUM(C193,F193:J193,M193:N193)</f>
        <v>0</v>
      </c>
      <c r="R193" s="6">
        <f t="shared" ref="R193:R213" si="75">SUM(D193,K193,O193)</f>
        <v>0</v>
      </c>
      <c r="S193" s="6">
        <f t="shared" ref="S193:S213" si="76">SUM(E193,L193,P193)</f>
        <v>0</v>
      </c>
      <c r="V193" s="133">
        <f t="shared" si="65"/>
        <v>149</v>
      </c>
    </row>
    <row r="194" spans="1:22" x14ac:dyDescent="0.3">
      <c r="A194" s="530"/>
      <c r="B194" s="34" t="s">
        <v>158</v>
      </c>
      <c r="C194" s="6">
        <f t="shared" ref="C194:C213" si="77">Q157</f>
        <v>0</v>
      </c>
      <c r="D194" s="6">
        <f t="shared" ref="D194:D213" si="78">R157</f>
        <v>0</v>
      </c>
      <c r="E194" s="6">
        <f t="shared" ref="E194:E213" si="79">S157</f>
        <v>0</v>
      </c>
      <c r="F194" s="49"/>
      <c r="G194" s="49"/>
      <c r="H194" s="49"/>
      <c r="I194" s="49"/>
      <c r="J194" s="49"/>
      <c r="K194" s="49"/>
      <c r="L194" s="49"/>
      <c r="M194" s="49"/>
      <c r="N194" s="49"/>
      <c r="O194" s="49"/>
      <c r="P194" s="49"/>
      <c r="Q194" s="6">
        <f t="shared" si="74"/>
        <v>0</v>
      </c>
      <c r="R194" s="6">
        <f t="shared" si="75"/>
        <v>0</v>
      </c>
      <c r="S194" s="6">
        <f t="shared" si="76"/>
        <v>0</v>
      </c>
      <c r="V194" s="133">
        <f t="shared" si="65"/>
        <v>150</v>
      </c>
    </row>
    <row r="195" spans="1:22" x14ac:dyDescent="0.3">
      <c r="A195" s="530"/>
      <c r="B195" s="34" t="s">
        <v>159</v>
      </c>
      <c r="C195" s="6">
        <f t="shared" si="77"/>
        <v>0</v>
      </c>
      <c r="D195" s="6">
        <f t="shared" si="78"/>
        <v>0</v>
      </c>
      <c r="E195" s="6">
        <f t="shared" si="79"/>
        <v>0</v>
      </c>
      <c r="F195" s="49"/>
      <c r="G195" s="49"/>
      <c r="H195" s="49"/>
      <c r="I195" s="49"/>
      <c r="J195" s="49"/>
      <c r="K195" s="49"/>
      <c r="L195" s="49"/>
      <c r="M195" s="49"/>
      <c r="N195" s="49"/>
      <c r="O195" s="49"/>
      <c r="P195" s="49"/>
      <c r="Q195" s="6">
        <f t="shared" si="74"/>
        <v>0</v>
      </c>
      <c r="R195" s="6">
        <f t="shared" si="75"/>
        <v>0</v>
      </c>
      <c r="S195" s="6">
        <f t="shared" si="76"/>
        <v>0</v>
      </c>
      <c r="V195" s="133">
        <f t="shared" si="65"/>
        <v>151</v>
      </c>
    </row>
    <row r="196" spans="1:22" x14ac:dyDescent="0.3">
      <c r="A196" s="530"/>
      <c r="B196" s="34" t="s">
        <v>160</v>
      </c>
      <c r="C196" s="6">
        <f t="shared" si="77"/>
        <v>0</v>
      </c>
      <c r="D196" s="6">
        <f t="shared" si="78"/>
        <v>0</v>
      </c>
      <c r="E196" s="6">
        <f t="shared" si="79"/>
        <v>0</v>
      </c>
      <c r="F196" s="49"/>
      <c r="G196" s="49"/>
      <c r="H196" s="49"/>
      <c r="I196" s="49"/>
      <c r="J196" s="49"/>
      <c r="K196" s="49"/>
      <c r="L196" s="49"/>
      <c r="M196" s="49"/>
      <c r="N196" s="49"/>
      <c r="O196" s="49"/>
      <c r="P196" s="49"/>
      <c r="Q196" s="6">
        <f t="shared" si="74"/>
        <v>0</v>
      </c>
      <c r="R196" s="6">
        <f t="shared" si="75"/>
        <v>0</v>
      </c>
      <c r="S196" s="6">
        <f t="shared" si="76"/>
        <v>0</v>
      </c>
      <c r="V196" s="133">
        <f t="shared" si="65"/>
        <v>152</v>
      </c>
    </row>
    <row r="197" spans="1:22" x14ac:dyDescent="0.3">
      <c r="A197" s="530"/>
      <c r="B197" s="34" t="s">
        <v>161</v>
      </c>
      <c r="C197" s="6">
        <f t="shared" si="77"/>
        <v>0</v>
      </c>
      <c r="D197" s="6">
        <f t="shared" si="78"/>
        <v>0</v>
      </c>
      <c r="E197" s="6">
        <f t="shared" si="79"/>
        <v>0</v>
      </c>
      <c r="F197" s="49"/>
      <c r="G197" s="49"/>
      <c r="H197" s="49"/>
      <c r="I197" s="49"/>
      <c r="J197" s="49"/>
      <c r="K197" s="49"/>
      <c r="L197" s="49"/>
      <c r="M197" s="49"/>
      <c r="N197" s="49"/>
      <c r="O197" s="49"/>
      <c r="P197" s="49"/>
      <c r="Q197" s="6">
        <f t="shared" si="74"/>
        <v>0</v>
      </c>
      <c r="R197" s="6">
        <f t="shared" si="75"/>
        <v>0</v>
      </c>
      <c r="S197" s="6">
        <f t="shared" si="76"/>
        <v>0</v>
      </c>
      <c r="V197" s="133">
        <f t="shared" si="65"/>
        <v>153</v>
      </c>
    </row>
    <row r="198" spans="1:22" x14ac:dyDescent="0.3">
      <c r="A198" s="530"/>
      <c r="B198" s="34" t="s">
        <v>162</v>
      </c>
      <c r="C198" s="6">
        <f t="shared" si="77"/>
        <v>0</v>
      </c>
      <c r="D198" s="6">
        <f t="shared" si="78"/>
        <v>0</v>
      </c>
      <c r="E198" s="6">
        <f t="shared" si="79"/>
        <v>0</v>
      </c>
      <c r="F198" s="49"/>
      <c r="G198" s="49"/>
      <c r="H198" s="49"/>
      <c r="I198" s="49"/>
      <c r="J198" s="49"/>
      <c r="K198" s="49"/>
      <c r="L198" s="49"/>
      <c r="M198" s="49"/>
      <c r="N198" s="49"/>
      <c r="O198" s="49"/>
      <c r="P198" s="49"/>
      <c r="Q198" s="6">
        <f t="shared" si="74"/>
        <v>0</v>
      </c>
      <c r="R198" s="6">
        <f t="shared" si="75"/>
        <v>0</v>
      </c>
      <c r="S198" s="6">
        <f t="shared" si="76"/>
        <v>0</v>
      </c>
      <c r="V198" s="133">
        <f t="shared" si="65"/>
        <v>154</v>
      </c>
    </row>
    <row r="199" spans="1:22" x14ac:dyDescent="0.3">
      <c r="A199" s="530"/>
      <c r="B199" s="34" t="s">
        <v>163</v>
      </c>
      <c r="C199" s="6">
        <f t="shared" si="77"/>
        <v>0</v>
      </c>
      <c r="D199" s="6">
        <f t="shared" si="78"/>
        <v>0</v>
      </c>
      <c r="E199" s="6">
        <f t="shared" si="79"/>
        <v>0</v>
      </c>
      <c r="F199" s="49"/>
      <c r="G199" s="49"/>
      <c r="H199" s="49"/>
      <c r="I199" s="49"/>
      <c r="J199" s="49"/>
      <c r="K199" s="49"/>
      <c r="L199" s="49"/>
      <c r="M199" s="49"/>
      <c r="N199" s="49"/>
      <c r="O199" s="49"/>
      <c r="P199" s="49"/>
      <c r="Q199" s="6">
        <f t="shared" si="74"/>
        <v>0</v>
      </c>
      <c r="R199" s="6">
        <f t="shared" si="75"/>
        <v>0</v>
      </c>
      <c r="S199" s="6">
        <f t="shared" si="76"/>
        <v>0</v>
      </c>
      <c r="V199" s="133">
        <f t="shared" si="65"/>
        <v>155</v>
      </c>
    </row>
    <row r="200" spans="1:22" x14ac:dyDescent="0.3">
      <c r="A200" s="530"/>
      <c r="B200" s="34" t="s">
        <v>164</v>
      </c>
      <c r="C200" s="6">
        <f t="shared" si="77"/>
        <v>0</v>
      </c>
      <c r="D200" s="6">
        <f t="shared" si="78"/>
        <v>0</v>
      </c>
      <c r="E200" s="6">
        <f t="shared" si="79"/>
        <v>0</v>
      </c>
      <c r="F200" s="49"/>
      <c r="G200" s="49"/>
      <c r="H200" s="49"/>
      <c r="I200" s="49"/>
      <c r="J200" s="49"/>
      <c r="K200" s="49"/>
      <c r="L200" s="49"/>
      <c r="M200" s="49"/>
      <c r="N200" s="49"/>
      <c r="O200" s="49"/>
      <c r="P200" s="49"/>
      <c r="Q200" s="6">
        <f t="shared" si="74"/>
        <v>0</v>
      </c>
      <c r="R200" s="6">
        <f t="shared" si="75"/>
        <v>0</v>
      </c>
      <c r="S200" s="6">
        <f t="shared" si="76"/>
        <v>0</v>
      </c>
      <c r="V200" s="133">
        <f t="shared" si="65"/>
        <v>156</v>
      </c>
    </row>
    <row r="201" spans="1:22" x14ac:dyDescent="0.3">
      <c r="A201" s="530"/>
      <c r="B201" s="34" t="s">
        <v>165</v>
      </c>
      <c r="C201" s="6">
        <f t="shared" si="77"/>
        <v>0</v>
      </c>
      <c r="D201" s="6">
        <f t="shared" si="78"/>
        <v>0</v>
      </c>
      <c r="E201" s="6">
        <f t="shared" si="79"/>
        <v>0</v>
      </c>
      <c r="F201" s="49"/>
      <c r="G201" s="49"/>
      <c r="H201" s="49"/>
      <c r="I201" s="49"/>
      <c r="J201" s="49"/>
      <c r="K201" s="49"/>
      <c r="L201" s="49"/>
      <c r="M201" s="49"/>
      <c r="N201" s="49"/>
      <c r="O201" s="49"/>
      <c r="P201" s="49"/>
      <c r="Q201" s="6">
        <f t="shared" si="74"/>
        <v>0</v>
      </c>
      <c r="R201" s="6">
        <f t="shared" si="75"/>
        <v>0</v>
      </c>
      <c r="S201" s="6">
        <f t="shared" si="76"/>
        <v>0</v>
      </c>
      <c r="V201" s="133">
        <f t="shared" si="65"/>
        <v>157</v>
      </c>
    </row>
    <row r="202" spans="1:22" x14ac:dyDescent="0.3">
      <c r="A202" s="530"/>
      <c r="B202" s="34" t="s">
        <v>166</v>
      </c>
      <c r="C202" s="6">
        <f t="shared" si="77"/>
        <v>0</v>
      </c>
      <c r="D202" s="6">
        <f t="shared" si="78"/>
        <v>0</v>
      </c>
      <c r="E202" s="6">
        <f t="shared" si="79"/>
        <v>0</v>
      </c>
      <c r="F202" s="49"/>
      <c r="G202" s="49"/>
      <c r="H202" s="49"/>
      <c r="I202" s="49"/>
      <c r="J202" s="49"/>
      <c r="K202" s="49"/>
      <c r="L202" s="49"/>
      <c r="M202" s="49"/>
      <c r="N202" s="49"/>
      <c r="O202" s="49"/>
      <c r="P202" s="49"/>
      <c r="Q202" s="6">
        <f t="shared" si="74"/>
        <v>0</v>
      </c>
      <c r="R202" s="6">
        <f t="shared" si="75"/>
        <v>0</v>
      </c>
      <c r="S202" s="6">
        <f t="shared" si="76"/>
        <v>0</v>
      </c>
      <c r="V202" s="133">
        <f t="shared" si="65"/>
        <v>158</v>
      </c>
    </row>
    <row r="203" spans="1:22" x14ac:dyDescent="0.3">
      <c r="A203" s="530"/>
      <c r="B203" s="34" t="s">
        <v>167</v>
      </c>
      <c r="C203" s="6">
        <f t="shared" si="77"/>
        <v>0</v>
      </c>
      <c r="D203" s="6">
        <f t="shared" si="78"/>
        <v>0</v>
      </c>
      <c r="E203" s="6">
        <f t="shared" si="79"/>
        <v>0</v>
      </c>
      <c r="F203" s="49"/>
      <c r="G203" s="49"/>
      <c r="H203" s="49"/>
      <c r="I203" s="49"/>
      <c r="J203" s="49"/>
      <c r="K203" s="49"/>
      <c r="L203" s="49"/>
      <c r="M203" s="49"/>
      <c r="N203" s="49"/>
      <c r="O203" s="49"/>
      <c r="P203" s="49"/>
      <c r="Q203" s="6">
        <f t="shared" si="74"/>
        <v>0</v>
      </c>
      <c r="R203" s="6">
        <f t="shared" si="75"/>
        <v>0</v>
      </c>
      <c r="S203" s="6">
        <f t="shared" si="76"/>
        <v>0</v>
      </c>
      <c r="V203" s="133">
        <f t="shared" si="65"/>
        <v>159</v>
      </c>
    </row>
    <row r="204" spans="1:22" x14ac:dyDescent="0.3">
      <c r="A204" s="530"/>
      <c r="B204" s="34" t="s">
        <v>168</v>
      </c>
      <c r="C204" s="6">
        <f t="shared" si="77"/>
        <v>0</v>
      </c>
      <c r="D204" s="6">
        <f t="shared" si="78"/>
        <v>0</v>
      </c>
      <c r="E204" s="6">
        <f t="shared" si="79"/>
        <v>0</v>
      </c>
      <c r="F204" s="49"/>
      <c r="G204" s="49"/>
      <c r="H204" s="49"/>
      <c r="I204" s="49"/>
      <c r="J204" s="49"/>
      <c r="K204" s="49"/>
      <c r="L204" s="49"/>
      <c r="M204" s="49"/>
      <c r="N204" s="49"/>
      <c r="O204" s="49"/>
      <c r="P204" s="49"/>
      <c r="Q204" s="6">
        <f t="shared" si="74"/>
        <v>0</v>
      </c>
      <c r="R204" s="6">
        <f t="shared" si="75"/>
        <v>0</v>
      </c>
      <c r="S204" s="6">
        <f t="shared" si="76"/>
        <v>0</v>
      </c>
      <c r="V204" s="133">
        <f t="shared" si="65"/>
        <v>160</v>
      </c>
    </row>
    <row r="205" spans="1:22" x14ac:dyDescent="0.3">
      <c r="A205" s="530"/>
      <c r="B205" s="34" t="s">
        <v>169</v>
      </c>
      <c r="C205" s="6">
        <f t="shared" si="77"/>
        <v>0</v>
      </c>
      <c r="D205" s="6">
        <f t="shared" si="78"/>
        <v>0</v>
      </c>
      <c r="E205" s="6">
        <f t="shared" si="79"/>
        <v>0</v>
      </c>
      <c r="F205" s="49"/>
      <c r="G205" s="49"/>
      <c r="H205" s="49"/>
      <c r="I205" s="49"/>
      <c r="J205" s="49"/>
      <c r="K205" s="49"/>
      <c r="L205" s="49"/>
      <c r="M205" s="49"/>
      <c r="N205" s="49"/>
      <c r="O205" s="49"/>
      <c r="P205" s="49"/>
      <c r="Q205" s="6">
        <f t="shared" si="74"/>
        <v>0</v>
      </c>
      <c r="R205" s="6">
        <f t="shared" si="75"/>
        <v>0</v>
      </c>
      <c r="S205" s="6">
        <f t="shared" si="76"/>
        <v>0</v>
      </c>
      <c r="V205" s="133">
        <f t="shared" si="65"/>
        <v>161</v>
      </c>
    </row>
    <row r="206" spans="1:22" x14ac:dyDescent="0.3">
      <c r="A206" s="530"/>
      <c r="B206" s="34" t="s">
        <v>170</v>
      </c>
      <c r="C206" s="6">
        <f t="shared" si="77"/>
        <v>0</v>
      </c>
      <c r="D206" s="6">
        <f t="shared" si="78"/>
        <v>0</v>
      </c>
      <c r="E206" s="6">
        <f t="shared" si="79"/>
        <v>0</v>
      </c>
      <c r="F206" s="49"/>
      <c r="G206" s="49"/>
      <c r="H206" s="49"/>
      <c r="I206" s="49"/>
      <c r="J206" s="49"/>
      <c r="K206" s="49"/>
      <c r="L206" s="49"/>
      <c r="M206" s="49"/>
      <c r="N206" s="49"/>
      <c r="O206" s="49"/>
      <c r="P206" s="49"/>
      <c r="Q206" s="6">
        <f t="shared" si="74"/>
        <v>0</v>
      </c>
      <c r="R206" s="6">
        <f t="shared" si="75"/>
        <v>0</v>
      </c>
      <c r="S206" s="6">
        <f t="shared" si="76"/>
        <v>0</v>
      </c>
      <c r="V206" s="133">
        <f t="shared" si="65"/>
        <v>162</v>
      </c>
    </row>
    <row r="207" spans="1:22" x14ac:dyDescent="0.3">
      <c r="A207" s="530"/>
      <c r="B207" s="34" t="s">
        <v>49</v>
      </c>
      <c r="C207" s="6">
        <f t="shared" si="77"/>
        <v>0</v>
      </c>
      <c r="D207" s="6">
        <f t="shared" si="78"/>
        <v>0</v>
      </c>
      <c r="E207" s="6">
        <f t="shared" si="79"/>
        <v>0</v>
      </c>
      <c r="F207" s="49"/>
      <c r="G207" s="49"/>
      <c r="H207" s="49"/>
      <c r="I207" s="49"/>
      <c r="J207" s="49"/>
      <c r="K207" s="49"/>
      <c r="L207" s="49"/>
      <c r="M207" s="49"/>
      <c r="N207" s="49"/>
      <c r="O207" s="49"/>
      <c r="P207" s="49"/>
      <c r="Q207" s="6">
        <f t="shared" si="74"/>
        <v>0</v>
      </c>
      <c r="R207" s="6">
        <f t="shared" si="75"/>
        <v>0</v>
      </c>
      <c r="S207" s="6">
        <f t="shared" si="76"/>
        <v>0</v>
      </c>
      <c r="V207" s="133">
        <f t="shared" si="65"/>
        <v>163</v>
      </c>
    </row>
    <row r="208" spans="1:22" x14ac:dyDescent="0.3">
      <c r="A208" s="530"/>
      <c r="B208" s="34" t="s">
        <v>19</v>
      </c>
      <c r="C208" s="6">
        <f t="shared" si="77"/>
        <v>0</v>
      </c>
      <c r="D208" s="6">
        <f t="shared" si="78"/>
        <v>0</v>
      </c>
      <c r="E208" s="6">
        <f t="shared" si="79"/>
        <v>0</v>
      </c>
      <c r="F208" s="49"/>
      <c r="G208" s="49"/>
      <c r="H208" s="49"/>
      <c r="I208" s="49"/>
      <c r="J208" s="49"/>
      <c r="K208" s="49"/>
      <c r="L208" s="49"/>
      <c r="M208" s="49"/>
      <c r="N208" s="49"/>
      <c r="O208" s="49"/>
      <c r="P208" s="49"/>
      <c r="Q208" s="6">
        <f t="shared" si="74"/>
        <v>0</v>
      </c>
      <c r="R208" s="6">
        <f t="shared" si="75"/>
        <v>0</v>
      </c>
      <c r="S208" s="6">
        <f t="shared" si="76"/>
        <v>0</v>
      </c>
      <c r="V208" s="133">
        <f t="shared" si="65"/>
        <v>164</v>
      </c>
    </row>
    <row r="209" spans="1:22" x14ac:dyDescent="0.3">
      <c r="A209" s="530"/>
      <c r="B209" s="34" t="str">
        <f>B172</f>
        <v>Intitulé libre 1</v>
      </c>
      <c r="C209" s="6">
        <f t="shared" si="77"/>
        <v>0</v>
      </c>
      <c r="D209" s="6">
        <f t="shared" si="78"/>
        <v>0</v>
      </c>
      <c r="E209" s="6">
        <f t="shared" si="79"/>
        <v>0</v>
      </c>
      <c r="F209" s="49"/>
      <c r="G209" s="49"/>
      <c r="H209" s="49"/>
      <c r="I209" s="49"/>
      <c r="J209" s="49"/>
      <c r="K209" s="49"/>
      <c r="L209" s="49"/>
      <c r="M209" s="49"/>
      <c r="N209" s="49"/>
      <c r="O209" s="49"/>
      <c r="P209" s="49"/>
      <c r="Q209" s="6">
        <f t="shared" si="74"/>
        <v>0</v>
      </c>
      <c r="R209" s="6">
        <f t="shared" si="75"/>
        <v>0</v>
      </c>
      <c r="S209" s="6">
        <f t="shared" si="76"/>
        <v>0</v>
      </c>
      <c r="V209" s="133">
        <f t="shared" si="65"/>
        <v>165</v>
      </c>
    </row>
    <row r="210" spans="1:22" x14ac:dyDescent="0.3">
      <c r="A210" s="530"/>
      <c r="B210" s="34" t="str">
        <f>B173</f>
        <v>Intitulé libre 2</v>
      </c>
      <c r="C210" s="6">
        <f t="shared" si="77"/>
        <v>0</v>
      </c>
      <c r="D210" s="6">
        <f t="shared" si="78"/>
        <v>0</v>
      </c>
      <c r="E210" s="6">
        <f t="shared" si="79"/>
        <v>0</v>
      </c>
      <c r="F210" s="49"/>
      <c r="G210" s="49"/>
      <c r="H210" s="49"/>
      <c r="I210" s="49"/>
      <c r="J210" s="49"/>
      <c r="K210" s="49"/>
      <c r="L210" s="49"/>
      <c r="M210" s="49"/>
      <c r="N210" s="49"/>
      <c r="O210" s="49"/>
      <c r="P210" s="49"/>
      <c r="Q210" s="6">
        <f t="shared" si="74"/>
        <v>0</v>
      </c>
      <c r="R210" s="6">
        <f t="shared" si="75"/>
        <v>0</v>
      </c>
      <c r="S210" s="6">
        <f t="shared" si="76"/>
        <v>0</v>
      </c>
      <c r="V210" s="133">
        <f t="shared" si="65"/>
        <v>166</v>
      </c>
    </row>
    <row r="211" spans="1:22" x14ac:dyDescent="0.3">
      <c r="A211" s="530"/>
      <c r="B211" s="34" t="str">
        <f>B174</f>
        <v>Intitulé libre 3</v>
      </c>
      <c r="C211" s="6">
        <f t="shared" si="77"/>
        <v>0</v>
      </c>
      <c r="D211" s="6">
        <f t="shared" si="78"/>
        <v>0</v>
      </c>
      <c r="E211" s="6">
        <f t="shared" si="79"/>
        <v>0</v>
      </c>
      <c r="F211" s="49"/>
      <c r="G211" s="49"/>
      <c r="H211" s="49"/>
      <c r="I211" s="49"/>
      <c r="J211" s="49"/>
      <c r="K211" s="49"/>
      <c r="L211" s="49"/>
      <c r="M211" s="49"/>
      <c r="N211" s="49"/>
      <c r="O211" s="49"/>
      <c r="P211" s="49"/>
      <c r="Q211" s="6">
        <f t="shared" si="74"/>
        <v>0</v>
      </c>
      <c r="R211" s="6">
        <f t="shared" si="75"/>
        <v>0</v>
      </c>
      <c r="S211" s="6">
        <f t="shared" si="76"/>
        <v>0</v>
      </c>
      <c r="V211" s="133">
        <f t="shared" si="65"/>
        <v>167</v>
      </c>
    </row>
    <row r="212" spans="1:22" x14ac:dyDescent="0.3">
      <c r="A212" s="530"/>
      <c r="B212" s="34" t="str">
        <f>B175</f>
        <v>Intitulé libre 4</v>
      </c>
      <c r="C212" s="6">
        <f t="shared" si="77"/>
        <v>0</v>
      </c>
      <c r="D212" s="6">
        <f t="shared" si="78"/>
        <v>0</v>
      </c>
      <c r="E212" s="6">
        <f t="shared" si="79"/>
        <v>0</v>
      </c>
      <c r="F212" s="49"/>
      <c r="G212" s="49"/>
      <c r="H212" s="49"/>
      <c r="I212" s="49"/>
      <c r="J212" s="49"/>
      <c r="K212" s="49"/>
      <c r="L212" s="49"/>
      <c r="M212" s="49"/>
      <c r="N212" s="49"/>
      <c r="O212" s="49"/>
      <c r="P212" s="49"/>
      <c r="Q212" s="6">
        <f t="shared" si="74"/>
        <v>0</v>
      </c>
      <c r="R212" s="6">
        <f t="shared" si="75"/>
        <v>0</v>
      </c>
      <c r="S212" s="6">
        <f t="shared" si="76"/>
        <v>0</v>
      </c>
      <c r="V212" s="133">
        <f t="shared" si="65"/>
        <v>168</v>
      </c>
    </row>
    <row r="213" spans="1:22" x14ac:dyDescent="0.3">
      <c r="A213" s="530"/>
      <c r="B213" s="34" t="str">
        <f>B176</f>
        <v>Intitulé libre 5</v>
      </c>
      <c r="C213" s="6">
        <f t="shared" si="77"/>
        <v>0</v>
      </c>
      <c r="D213" s="6">
        <f t="shared" si="78"/>
        <v>0</v>
      </c>
      <c r="E213" s="6">
        <f t="shared" si="79"/>
        <v>0</v>
      </c>
      <c r="F213" s="49"/>
      <c r="G213" s="49"/>
      <c r="H213" s="49"/>
      <c r="I213" s="49"/>
      <c r="J213" s="49"/>
      <c r="K213" s="49"/>
      <c r="L213" s="49"/>
      <c r="M213" s="49"/>
      <c r="N213" s="49"/>
      <c r="O213" s="49"/>
      <c r="P213" s="49"/>
      <c r="Q213" s="6">
        <f t="shared" si="74"/>
        <v>0</v>
      </c>
      <c r="R213" s="6">
        <f t="shared" si="75"/>
        <v>0</v>
      </c>
      <c r="S213" s="6">
        <f t="shared" si="76"/>
        <v>0</v>
      </c>
      <c r="V213" s="133">
        <f t="shared" si="65"/>
        <v>169</v>
      </c>
    </row>
    <row r="214" spans="1:22" ht="14.25" thickBot="1" x14ac:dyDescent="0.35">
      <c r="A214" s="530"/>
      <c r="B214" s="35" t="s">
        <v>51</v>
      </c>
      <c r="C214" s="36">
        <f>SUM(C193:C213)</f>
        <v>0</v>
      </c>
      <c r="D214" s="36">
        <f>SUM(D193:D213)</f>
        <v>0</v>
      </c>
      <c r="E214" s="36">
        <f>SUM(E193:E213)</f>
        <v>0</v>
      </c>
      <c r="F214" s="36">
        <f t="shared" ref="F214:S214" si="80">SUM(F193:F213)</f>
        <v>0</v>
      </c>
      <c r="G214" s="36">
        <f t="shared" si="80"/>
        <v>0</v>
      </c>
      <c r="H214" s="36">
        <f t="shared" si="80"/>
        <v>0</v>
      </c>
      <c r="I214" s="36">
        <f t="shared" si="80"/>
        <v>0</v>
      </c>
      <c r="J214" s="36">
        <f t="shared" si="80"/>
        <v>0</v>
      </c>
      <c r="K214" s="36">
        <f t="shared" si="80"/>
        <v>0</v>
      </c>
      <c r="L214" s="36">
        <f t="shared" si="80"/>
        <v>0</v>
      </c>
      <c r="M214" s="36">
        <f t="shared" si="80"/>
        <v>0</v>
      </c>
      <c r="N214" s="36">
        <f t="shared" si="80"/>
        <v>0</v>
      </c>
      <c r="O214" s="36">
        <f t="shared" si="80"/>
        <v>0</v>
      </c>
      <c r="P214" s="36">
        <f t="shared" si="80"/>
        <v>0</v>
      </c>
      <c r="Q214" s="36">
        <f t="shared" si="80"/>
        <v>0</v>
      </c>
      <c r="R214" s="36">
        <f t="shared" si="80"/>
        <v>0</v>
      </c>
      <c r="S214" s="36">
        <f t="shared" si="80"/>
        <v>0</v>
      </c>
      <c r="T214" s="133"/>
      <c r="U214" s="26" t="str">
        <f>RIGHT(A193,4)&amp;"reseau"</f>
        <v>2025reseau</v>
      </c>
      <c r="V214" s="133">
        <f t="shared" si="65"/>
        <v>170</v>
      </c>
    </row>
    <row r="215" spans="1:22" x14ac:dyDescent="0.3">
      <c r="A215" s="530"/>
      <c r="B215" s="37"/>
      <c r="V215" s="133">
        <f t="shared" si="65"/>
        <v>171</v>
      </c>
    </row>
    <row r="216" spans="1:22" x14ac:dyDescent="0.3">
      <c r="A216" s="530"/>
      <c r="B216" s="34" t="s">
        <v>157</v>
      </c>
      <c r="C216" s="6">
        <f>Q179</f>
        <v>0</v>
      </c>
      <c r="D216" s="6">
        <f t="shared" ref="D216:D227" si="81">R179</f>
        <v>0</v>
      </c>
      <c r="E216" s="6">
        <f t="shared" ref="E216:E227" si="82">S179</f>
        <v>0</v>
      </c>
      <c r="F216" s="49"/>
      <c r="G216" s="49"/>
      <c r="H216" s="49"/>
      <c r="I216" s="49"/>
      <c r="J216" s="49"/>
      <c r="K216" s="49"/>
      <c r="L216" s="49"/>
      <c r="M216" s="49"/>
      <c r="N216" s="49"/>
      <c r="O216" s="49"/>
      <c r="P216" s="49"/>
      <c r="Q216" s="6">
        <f t="shared" ref="Q216:Q227" si="83">SUM(C216,F216:J216,M216:N216)</f>
        <v>0</v>
      </c>
      <c r="R216" s="6">
        <f t="shared" ref="R216:R227" si="84">SUM(D216,K216,O216)</f>
        <v>0</v>
      </c>
      <c r="S216" s="6">
        <f t="shared" ref="S216:S227" si="85">SUM(E216,L216,P216)</f>
        <v>0</v>
      </c>
      <c r="V216" s="133">
        <f t="shared" si="65"/>
        <v>172</v>
      </c>
    </row>
    <row r="217" spans="1:22" x14ac:dyDescent="0.3">
      <c r="A217" s="530"/>
      <c r="B217" s="34" t="s">
        <v>52</v>
      </c>
      <c r="C217" s="6">
        <f t="shared" ref="C217:C227" si="86">Q180</f>
        <v>0</v>
      </c>
      <c r="D217" s="6">
        <f t="shared" si="81"/>
        <v>0</v>
      </c>
      <c r="E217" s="6">
        <f t="shared" si="82"/>
        <v>0</v>
      </c>
      <c r="F217" s="49"/>
      <c r="G217" s="49"/>
      <c r="H217" s="49"/>
      <c r="I217" s="49"/>
      <c r="J217" s="49"/>
      <c r="K217" s="49"/>
      <c r="L217" s="49"/>
      <c r="M217" s="49"/>
      <c r="N217" s="49"/>
      <c r="O217" s="49"/>
      <c r="P217" s="49"/>
      <c r="Q217" s="6">
        <f t="shared" si="83"/>
        <v>0</v>
      </c>
      <c r="R217" s="6">
        <f t="shared" si="84"/>
        <v>0</v>
      </c>
      <c r="S217" s="6">
        <f t="shared" si="85"/>
        <v>0</v>
      </c>
      <c r="V217" s="133">
        <f t="shared" si="65"/>
        <v>173</v>
      </c>
    </row>
    <row r="218" spans="1:22" x14ac:dyDescent="0.3">
      <c r="A218" s="530"/>
      <c r="B218" s="34" t="s">
        <v>53</v>
      </c>
      <c r="C218" s="6">
        <f t="shared" si="86"/>
        <v>0</v>
      </c>
      <c r="D218" s="6">
        <f t="shared" si="81"/>
        <v>0</v>
      </c>
      <c r="E218" s="6">
        <f t="shared" si="82"/>
        <v>0</v>
      </c>
      <c r="F218" s="49"/>
      <c r="G218" s="49"/>
      <c r="H218" s="49"/>
      <c r="I218" s="49"/>
      <c r="J218" s="49"/>
      <c r="K218" s="49"/>
      <c r="L218" s="49"/>
      <c r="M218" s="49"/>
      <c r="N218" s="49"/>
      <c r="O218" s="49"/>
      <c r="P218" s="49"/>
      <c r="Q218" s="6">
        <f t="shared" si="83"/>
        <v>0</v>
      </c>
      <c r="R218" s="6">
        <f t="shared" si="84"/>
        <v>0</v>
      </c>
      <c r="S218" s="6">
        <f t="shared" si="85"/>
        <v>0</v>
      </c>
      <c r="V218" s="133">
        <f t="shared" si="65"/>
        <v>174</v>
      </c>
    </row>
    <row r="219" spans="1:22" x14ac:dyDescent="0.3">
      <c r="A219" s="530"/>
      <c r="B219" s="34" t="s">
        <v>48</v>
      </c>
      <c r="C219" s="6">
        <f t="shared" si="86"/>
        <v>0</v>
      </c>
      <c r="D219" s="6">
        <f t="shared" si="81"/>
        <v>0</v>
      </c>
      <c r="E219" s="6">
        <f t="shared" si="82"/>
        <v>0</v>
      </c>
      <c r="F219" s="49"/>
      <c r="G219" s="49"/>
      <c r="H219" s="49"/>
      <c r="I219" s="49"/>
      <c r="J219" s="49"/>
      <c r="K219" s="49"/>
      <c r="L219" s="49"/>
      <c r="M219" s="49"/>
      <c r="N219" s="49"/>
      <c r="O219" s="49"/>
      <c r="P219" s="49"/>
      <c r="Q219" s="6">
        <f t="shared" si="83"/>
        <v>0</v>
      </c>
      <c r="R219" s="6">
        <f t="shared" si="84"/>
        <v>0</v>
      </c>
      <c r="S219" s="6">
        <f t="shared" si="85"/>
        <v>0</v>
      </c>
      <c r="V219" s="133">
        <f t="shared" si="65"/>
        <v>175</v>
      </c>
    </row>
    <row r="220" spans="1:22" x14ac:dyDescent="0.3">
      <c r="A220" s="530"/>
      <c r="B220" s="34" t="s">
        <v>54</v>
      </c>
      <c r="C220" s="6">
        <f t="shared" si="86"/>
        <v>0</v>
      </c>
      <c r="D220" s="6">
        <f t="shared" si="81"/>
        <v>0</v>
      </c>
      <c r="E220" s="6">
        <f t="shared" si="82"/>
        <v>0</v>
      </c>
      <c r="F220" s="49"/>
      <c r="G220" s="49"/>
      <c r="H220" s="49"/>
      <c r="I220" s="49"/>
      <c r="J220" s="49"/>
      <c r="K220" s="49"/>
      <c r="L220" s="49"/>
      <c r="M220" s="49"/>
      <c r="N220" s="49"/>
      <c r="O220" s="49"/>
      <c r="P220" s="49"/>
      <c r="Q220" s="6">
        <f t="shared" si="83"/>
        <v>0</v>
      </c>
      <c r="R220" s="6">
        <f t="shared" si="84"/>
        <v>0</v>
      </c>
      <c r="S220" s="6">
        <f t="shared" si="85"/>
        <v>0</v>
      </c>
      <c r="V220" s="133">
        <f t="shared" si="65"/>
        <v>176</v>
      </c>
    </row>
    <row r="221" spans="1:22" x14ac:dyDescent="0.3">
      <c r="A221" s="530"/>
      <c r="B221" s="34" t="s">
        <v>55</v>
      </c>
      <c r="C221" s="6">
        <f t="shared" si="86"/>
        <v>0</v>
      </c>
      <c r="D221" s="6">
        <f t="shared" si="81"/>
        <v>0</v>
      </c>
      <c r="E221" s="6">
        <f t="shared" si="82"/>
        <v>0</v>
      </c>
      <c r="F221" s="49"/>
      <c r="G221" s="49"/>
      <c r="H221" s="49"/>
      <c r="I221" s="49"/>
      <c r="J221" s="49"/>
      <c r="K221" s="49"/>
      <c r="L221" s="49"/>
      <c r="M221" s="49"/>
      <c r="N221" s="49"/>
      <c r="O221" s="49"/>
      <c r="P221" s="49"/>
      <c r="Q221" s="6">
        <f t="shared" si="83"/>
        <v>0</v>
      </c>
      <c r="R221" s="6">
        <f t="shared" si="84"/>
        <v>0</v>
      </c>
      <c r="S221" s="6">
        <f t="shared" si="85"/>
        <v>0</v>
      </c>
      <c r="V221" s="133">
        <f t="shared" si="65"/>
        <v>177</v>
      </c>
    </row>
    <row r="222" spans="1:22" x14ac:dyDescent="0.3">
      <c r="A222" s="530"/>
      <c r="B222" s="34" t="s">
        <v>50</v>
      </c>
      <c r="C222" s="6">
        <f t="shared" si="86"/>
        <v>0</v>
      </c>
      <c r="D222" s="6">
        <f t="shared" si="81"/>
        <v>0</v>
      </c>
      <c r="E222" s="6">
        <f t="shared" si="82"/>
        <v>0</v>
      </c>
      <c r="F222" s="49"/>
      <c r="G222" s="49"/>
      <c r="H222" s="49"/>
      <c r="I222" s="49"/>
      <c r="J222" s="49"/>
      <c r="K222" s="49"/>
      <c r="L222" s="49"/>
      <c r="M222" s="49"/>
      <c r="N222" s="49"/>
      <c r="O222" s="49"/>
      <c r="P222" s="49"/>
      <c r="Q222" s="6">
        <f t="shared" si="83"/>
        <v>0</v>
      </c>
      <c r="R222" s="6">
        <f t="shared" si="84"/>
        <v>0</v>
      </c>
      <c r="S222" s="6">
        <f t="shared" si="85"/>
        <v>0</v>
      </c>
      <c r="V222" s="133">
        <f t="shared" si="65"/>
        <v>178</v>
      </c>
    </row>
    <row r="223" spans="1:22" x14ac:dyDescent="0.3">
      <c r="A223" s="530"/>
      <c r="B223" s="34" t="str">
        <f>B186</f>
        <v>Intitulé libre 1</v>
      </c>
      <c r="C223" s="6">
        <f t="shared" si="86"/>
        <v>0</v>
      </c>
      <c r="D223" s="6">
        <f t="shared" si="81"/>
        <v>0</v>
      </c>
      <c r="E223" s="6">
        <f t="shared" si="82"/>
        <v>0</v>
      </c>
      <c r="F223" s="49"/>
      <c r="G223" s="49"/>
      <c r="H223" s="49"/>
      <c r="I223" s="49"/>
      <c r="J223" s="49"/>
      <c r="K223" s="49"/>
      <c r="L223" s="49"/>
      <c r="M223" s="49"/>
      <c r="N223" s="49"/>
      <c r="O223" s="49"/>
      <c r="P223" s="49"/>
      <c r="Q223" s="6">
        <f t="shared" si="83"/>
        <v>0</v>
      </c>
      <c r="R223" s="6">
        <f t="shared" si="84"/>
        <v>0</v>
      </c>
      <c r="S223" s="6">
        <f t="shared" si="85"/>
        <v>0</v>
      </c>
      <c r="V223" s="133">
        <f t="shared" si="65"/>
        <v>179</v>
      </c>
    </row>
    <row r="224" spans="1:22" x14ac:dyDescent="0.3">
      <c r="A224" s="530"/>
      <c r="B224" s="34" t="str">
        <f>B187</f>
        <v>Intitulé libre 2</v>
      </c>
      <c r="C224" s="6">
        <f t="shared" si="86"/>
        <v>0</v>
      </c>
      <c r="D224" s="6">
        <f t="shared" si="81"/>
        <v>0</v>
      </c>
      <c r="E224" s="6">
        <f t="shared" si="82"/>
        <v>0</v>
      </c>
      <c r="F224" s="49"/>
      <c r="G224" s="49"/>
      <c r="H224" s="49"/>
      <c r="I224" s="49"/>
      <c r="J224" s="49"/>
      <c r="K224" s="49"/>
      <c r="L224" s="49"/>
      <c r="M224" s="49"/>
      <c r="N224" s="49"/>
      <c r="O224" s="49"/>
      <c r="P224" s="49"/>
      <c r="Q224" s="6">
        <f t="shared" si="83"/>
        <v>0</v>
      </c>
      <c r="R224" s="6">
        <f t="shared" si="84"/>
        <v>0</v>
      </c>
      <c r="S224" s="6">
        <f t="shared" si="85"/>
        <v>0</v>
      </c>
      <c r="V224" s="133">
        <f t="shared" si="65"/>
        <v>180</v>
      </c>
    </row>
    <row r="225" spans="1:22" x14ac:dyDescent="0.3">
      <c r="A225" s="530"/>
      <c r="B225" s="34" t="str">
        <f>B188</f>
        <v>Intitulé libre 3</v>
      </c>
      <c r="C225" s="6">
        <f t="shared" si="86"/>
        <v>0</v>
      </c>
      <c r="D225" s="6">
        <f t="shared" si="81"/>
        <v>0</v>
      </c>
      <c r="E225" s="6">
        <f t="shared" si="82"/>
        <v>0</v>
      </c>
      <c r="F225" s="49"/>
      <c r="G225" s="49"/>
      <c r="H225" s="49"/>
      <c r="I225" s="49"/>
      <c r="J225" s="49"/>
      <c r="K225" s="49"/>
      <c r="L225" s="49"/>
      <c r="M225" s="49"/>
      <c r="N225" s="49"/>
      <c r="O225" s="49"/>
      <c r="P225" s="49"/>
      <c r="Q225" s="6">
        <f t="shared" si="83"/>
        <v>0</v>
      </c>
      <c r="R225" s="6">
        <f t="shared" si="84"/>
        <v>0</v>
      </c>
      <c r="S225" s="6">
        <f t="shared" si="85"/>
        <v>0</v>
      </c>
      <c r="V225" s="133">
        <f t="shared" si="65"/>
        <v>181</v>
      </c>
    </row>
    <row r="226" spans="1:22" x14ac:dyDescent="0.3">
      <c r="A226" s="530"/>
      <c r="B226" s="34" t="str">
        <f>B189</f>
        <v>Intitulé libre 4</v>
      </c>
      <c r="C226" s="6">
        <f t="shared" si="86"/>
        <v>0</v>
      </c>
      <c r="D226" s="6">
        <f t="shared" si="81"/>
        <v>0</v>
      </c>
      <c r="E226" s="6">
        <f t="shared" si="82"/>
        <v>0</v>
      </c>
      <c r="F226" s="49"/>
      <c r="G226" s="49"/>
      <c r="H226" s="49"/>
      <c r="I226" s="49"/>
      <c r="J226" s="49"/>
      <c r="K226" s="49"/>
      <c r="L226" s="49"/>
      <c r="M226" s="49"/>
      <c r="N226" s="49"/>
      <c r="O226" s="49"/>
      <c r="P226" s="49"/>
      <c r="Q226" s="6">
        <f t="shared" si="83"/>
        <v>0</v>
      </c>
      <c r="R226" s="6">
        <f t="shared" si="84"/>
        <v>0</v>
      </c>
      <c r="S226" s="6">
        <f t="shared" si="85"/>
        <v>0</v>
      </c>
      <c r="V226" s="133">
        <f t="shared" si="65"/>
        <v>182</v>
      </c>
    </row>
    <row r="227" spans="1:22" x14ac:dyDescent="0.3">
      <c r="A227" s="530"/>
      <c r="B227" s="34" t="str">
        <f>B190</f>
        <v>Intitulé libre 5</v>
      </c>
      <c r="C227" s="6">
        <f t="shared" si="86"/>
        <v>0</v>
      </c>
      <c r="D227" s="6">
        <f t="shared" si="81"/>
        <v>0</v>
      </c>
      <c r="E227" s="6">
        <f t="shared" si="82"/>
        <v>0</v>
      </c>
      <c r="F227" s="49"/>
      <c r="G227" s="49"/>
      <c r="H227" s="49"/>
      <c r="I227" s="49"/>
      <c r="J227" s="49"/>
      <c r="K227" s="49"/>
      <c r="L227" s="49"/>
      <c r="M227" s="49"/>
      <c r="N227" s="49"/>
      <c r="O227" s="49"/>
      <c r="P227" s="49"/>
      <c r="Q227" s="6">
        <f t="shared" si="83"/>
        <v>0</v>
      </c>
      <c r="R227" s="6">
        <f t="shared" si="84"/>
        <v>0</v>
      </c>
      <c r="S227" s="6">
        <f t="shared" si="85"/>
        <v>0</v>
      </c>
      <c r="V227" s="133">
        <f t="shared" si="65"/>
        <v>183</v>
      </c>
    </row>
    <row r="228" spans="1:22" ht="14.25" thickBot="1" x14ac:dyDescent="0.35">
      <c r="A228" s="530"/>
      <c r="B228" s="35" t="s">
        <v>56</v>
      </c>
      <c r="C228" s="36">
        <f>SUM(C216:C227)</f>
        <v>0</v>
      </c>
      <c r="D228" s="36">
        <f>SUM(D216:D227)</f>
        <v>0</v>
      </c>
      <c r="E228" s="36">
        <f>SUM(E216:E227)</f>
        <v>0</v>
      </c>
      <c r="F228" s="36">
        <f t="shared" ref="F228:S228" si="87">SUM(F216:F227)</f>
        <v>0</v>
      </c>
      <c r="G228" s="36">
        <f t="shared" si="87"/>
        <v>0</v>
      </c>
      <c r="H228" s="36">
        <f t="shared" si="87"/>
        <v>0</v>
      </c>
      <c r="I228" s="36">
        <f t="shared" si="87"/>
        <v>0</v>
      </c>
      <c r="J228" s="36">
        <f t="shared" si="87"/>
        <v>0</v>
      </c>
      <c r="K228" s="36">
        <f t="shared" si="87"/>
        <v>0</v>
      </c>
      <c r="L228" s="36">
        <f t="shared" si="87"/>
        <v>0</v>
      </c>
      <c r="M228" s="36">
        <f t="shared" si="87"/>
        <v>0</v>
      </c>
      <c r="N228" s="36">
        <f t="shared" si="87"/>
        <v>0</v>
      </c>
      <c r="O228" s="36">
        <f t="shared" si="87"/>
        <v>0</v>
      </c>
      <c r="P228" s="36">
        <f t="shared" si="87"/>
        <v>0</v>
      </c>
      <c r="Q228" s="36">
        <f t="shared" si="87"/>
        <v>0</v>
      </c>
      <c r="R228" s="36">
        <f t="shared" si="87"/>
        <v>0</v>
      </c>
      <c r="S228" s="36">
        <f t="shared" si="87"/>
        <v>0</v>
      </c>
      <c r="U228" s="26" t="str">
        <f>RIGHT(A193,4)&amp;"hors reseau"</f>
        <v>2025hors reseau</v>
      </c>
      <c r="V228" s="133">
        <f t="shared" si="65"/>
        <v>184</v>
      </c>
    </row>
    <row r="229" spans="1:22" x14ac:dyDescent="0.3">
      <c r="V229" s="133">
        <f t="shared" si="65"/>
        <v>185</v>
      </c>
    </row>
  </sheetData>
  <mergeCells count="11">
    <mergeCell ref="A156:A191"/>
    <mergeCell ref="A193:A228"/>
    <mergeCell ref="C5:E5"/>
    <mergeCell ref="Q5:S5"/>
    <mergeCell ref="A45:A80"/>
    <mergeCell ref="A82:A117"/>
    <mergeCell ref="A8:A43"/>
    <mergeCell ref="J5:L5"/>
    <mergeCell ref="M5:P5"/>
    <mergeCell ref="F5:I5"/>
    <mergeCell ref="A119:A154"/>
  </mergeCells>
  <conditionalFormatting sqref="C27:P28">
    <cfRule type="containsText" dxfId="240" priority="49" operator="containsText" text="ntitulé">
      <formula>NOT(ISERROR(SEARCH("ntitulé",C27)))</formula>
    </cfRule>
    <cfRule type="containsBlanks" dxfId="239" priority="50">
      <formula>LEN(TRIM(C27))=0</formula>
    </cfRule>
  </conditionalFormatting>
  <conditionalFormatting sqref="C27:P28">
    <cfRule type="containsText" dxfId="238" priority="48" operator="containsText" text="libre">
      <formula>NOT(ISERROR(SEARCH("libre",C27)))</formula>
    </cfRule>
  </conditionalFormatting>
  <conditionalFormatting sqref="B24">
    <cfRule type="containsText" dxfId="237" priority="46" operator="containsText" text="ntitulé">
      <formula>NOT(ISERROR(SEARCH("ntitulé",B24)))</formula>
    </cfRule>
    <cfRule type="containsBlanks" dxfId="236" priority="47">
      <formula>LEN(TRIM(B24))=0</formula>
    </cfRule>
  </conditionalFormatting>
  <conditionalFormatting sqref="B25:B28">
    <cfRule type="containsText" dxfId="235" priority="44" operator="containsText" text="ntitulé">
      <formula>NOT(ISERROR(SEARCH("ntitulé",B25)))</formula>
    </cfRule>
    <cfRule type="containsBlanks" dxfId="234" priority="45">
      <formula>LEN(TRIM(B25))=0</formula>
    </cfRule>
  </conditionalFormatting>
  <conditionalFormatting sqref="C31:P42">
    <cfRule type="containsText" dxfId="233" priority="42" operator="containsText" text="ntitulé">
      <formula>NOT(ISERROR(SEARCH("ntitulé",C31)))</formula>
    </cfRule>
    <cfRule type="containsBlanks" dxfId="232" priority="43">
      <formula>LEN(TRIM(C31))=0</formula>
    </cfRule>
  </conditionalFormatting>
  <conditionalFormatting sqref="C31:P42">
    <cfRule type="containsText" dxfId="231" priority="41" operator="containsText" text="libre">
      <formula>NOT(ISERROR(SEARCH("libre",C31)))</formula>
    </cfRule>
  </conditionalFormatting>
  <conditionalFormatting sqref="B38">
    <cfRule type="containsText" dxfId="230" priority="39" operator="containsText" text="ntitulé">
      <formula>NOT(ISERROR(SEARCH("ntitulé",B38)))</formula>
    </cfRule>
    <cfRule type="containsBlanks" dxfId="229" priority="40">
      <formula>LEN(TRIM(B38))=0</formula>
    </cfRule>
  </conditionalFormatting>
  <conditionalFormatting sqref="B39:B42">
    <cfRule type="containsText" dxfId="228" priority="37" operator="containsText" text="ntitulé">
      <formula>NOT(ISERROR(SEARCH("ntitulé",B39)))</formula>
    </cfRule>
    <cfRule type="containsBlanks" dxfId="227" priority="38">
      <formula>LEN(TRIM(B39))=0</formula>
    </cfRule>
  </conditionalFormatting>
  <conditionalFormatting sqref="C8:P26">
    <cfRule type="containsText" dxfId="226" priority="35" operator="containsText" text="ntitulé">
      <formula>NOT(ISERROR(SEARCH("ntitulé",C8)))</formula>
    </cfRule>
    <cfRule type="containsBlanks" dxfId="225" priority="36">
      <formula>LEN(TRIM(C8))=0</formula>
    </cfRule>
  </conditionalFormatting>
  <conditionalFormatting sqref="C8:P26">
    <cfRule type="containsText" dxfId="224" priority="34" operator="containsText" text="libre">
      <formula>NOT(ISERROR(SEARCH("libre",C8)))</formula>
    </cfRule>
  </conditionalFormatting>
  <conditionalFormatting sqref="F45:P65">
    <cfRule type="containsText" dxfId="223" priority="32" operator="containsText" text="ntitulé">
      <formula>NOT(ISERROR(SEARCH("ntitulé",F45)))</formula>
    </cfRule>
    <cfRule type="containsBlanks" dxfId="222" priority="33">
      <formula>LEN(TRIM(F45))=0</formula>
    </cfRule>
  </conditionalFormatting>
  <conditionalFormatting sqref="F45:P65">
    <cfRule type="containsText" dxfId="221" priority="31" operator="containsText" text="libre">
      <formula>NOT(ISERROR(SEARCH("libre",F45)))</formula>
    </cfRule>
  </conditionalFormatting>
  <conditionalFormatting sqref="F68:P79">
    <cfRule type="containsText" dxfId="220" priority="29" operator="containsText" text="ntitulé">
      <formula>NOT(ISERROR(SEARCH("ntitulé",F68)))</formula>
    </cfRule>
    <cfRule type="containsBlanks" dxfId="219" priority="30">
      <formula>LEN(TRIM(F68))=0</formula>
    </cfRule>
  </conditionalFormatting>
  <conditionalFormatting sqref="F68:P79">
    <cfRule type="containsText" dxfId="218" priority="28" operator="containsText" text="libre">
      <formula>NOT(ISERROR(SEARCH("libre",F68)))</formula>
    </cfRule>
  </conditionalFormatting>
  <conditionalFormatting sqref="F82:P102">
    <cfRule type="containsText" dxfId="217" priority="26" operator="containsText" text="ntitulé">
      <formula>NOT(ISERROR(SEARCH("ntitulé",F82)))</formula>
    </cfRule>
    <cfRule type="containsBlanks" dxfId="216" priority="27">
      <formula>LEN(TRIM(F82))=0</formula>
    </cfRule>
  </conditionalFormatting>
  <conditionalFormatting sqref="F82:P102">
    <cfRule type="containsText" dxfId="215" priority="25" operator="containsText" text="libre">
      <formula>NOT(ISERROR(SEARCH("libre",F82)))</formula>
    </cfRule>
  </conditionalFormatting>
  <conditionalFormatting sqref="F105:P116">
    <cfRule type="containsText" dxfId="214" priority="23" operator="containsText" text="ntitulé">
      <formula>NOT(ISERROR(SEARCH("ntitulé",F105)))</formula>
    </cfRule>
    <cfRule type="containsBlanks" dxfId="213" priority="24">
      <formula>LEN(TRIM(F105))=0</formula>
    </cfRule>
  </conditionalFormatting>
  <conditionalFormatting sqref="F105:P116">
    <cfRule type="containsText" dxfId="212" priority="22" operator="containsText" text="libre">
      <formula>NOT(ISERROR(SEARCH("libre",F105)))</formula>
    </cfRule>
  </conditionalFormatting>
  <conditionalFormatting sqref="F156:P176">
    <cfRule type="containsText" dxfId="211" priority="20" operator="containsText" text="ntitulé">
      <formula>NOT(ISERROR(SEARCH("ntitulé",F156)))</formula>
    </cfRule>
    <cfRule type="containsBlanks" dxfId="210" priority="21">
      <formula>LEN(TRIM(F156))=0</formula>
    </cfRule>
  </conditionalFormatting>
  <conditionalFormatting sqref="F156:P176">
    <cfRule type="containsText" dxfId="209" priority="19" operator="containsText" text="libre">
      <formula>NOT(ISERROR(SEARCH("libre",F156)))</formula>
    </cfRule>
  </conditionalFormatting>
  <conditionalFormatting sqref="F179:P190">
    <cfRule type="containsText" dxfId="208" priority="17" operator="containsText" text="ntitulé">
      <formula>NOT(ISERROR(SEARCH("ntitulé",F179)))</formula>
    </cfRule>
    <cfRule type="containsBlanks" dxfId="207" priority="18">
      <formula>LEN(TRIM(F179))=0</formula>
    </cfRule>
  </conditionalFormatting>
  <conditionalFormatting sqref="F179:P190">
    <cfRule type="containsText" dxfId="206" priority="16" operator="containsText" text="libre">
      <formula>NOT(ISERROR(SEARCH("libre",F179)))</formula>
    </cfRule>
  </conditionalFormatting>
  <conditionalFormatting sqref="F193:P213">
    <cfRule type="containsText" dxfId="205" priority="14" operator="containsText" text="ntitulé">
      <formula>NOT(ISERROR(SEARCH("ntitulé",F193)))</formula>
    </cfRule>
    <cfRule type="containsBlanks" dxfId="204" priority="15">
      <formula>LEN(TRIM(F193))=0</formula>
    </cfRule>
  </conditionalFormatting>
  <conditionalFormatting sqref="F193:P213">
    <cfRule type="containsText" dxfId="203" priority="13" operator="containsText" text="libre">
      <formula>NOT(ISERROR(SEARCH("libre",F193)))</formula>
    </cfRule>
  </conditionalFormatting>
  <conditionalFormatting sqref="F216:P216">
    <cfRule type="containsText" dxfId="202" priority="11" operator="containsText" text="ntitulé">
      <formula>NOT(ISERROR(SEARCH("ntitulé",F216)))</formula>
    </cfRule>
    <cfRule type="containsBlanks" dxfId="201" priority="12">
      <formula>LEN(TRIM(F216))=0</formula>
    </cfRule>
  </conditionalFormatting>
  <conditionalFormatting sqref="F216:P216">
    <cfRule type="containsText" dxfId="200" priority="10" operator="containsText" text="libre">
      <formula>NOT(ISERROR(SEARCH("libre",F216)))</formula>
    </cfRule>
  </conditionalFormatting>
  <conditionalFormatting sqref="F217:P227">
    <cfRule type="containsText" dxfId="199" priority="8" operator="containsText" text="ntitulé">
      <formula>NOT(ISERROR(SEARCH("ntitulé",F217)))</formula>
    </cfRule>
    <cfRule type="containsBlanks" dxfId="198" priority="9">
      <formula>LEN(TRIM(F217))=0</formula>
    </cfRule>
  </conditionalFormatting>
  <conditionalFormatting sqref="F217:P227">
    <cfRule type="containsText" dxfId="197" priority="7" operator="containsText" text="libre">
      <formula>NOT(ISERROR(SEARCH("libre",F217)))</formula>
    </cfRule>
  </conditionalFormatting>
  <conditionalFormatting sqref="F119:P139">
    <cfRule type="containsText" dxfId="196" priority="5" operator="containsText" text="ntitulé">
      <formula>NOT(ISERROR(SEARCH("ntitulé",F119)))</formula>
    </cfRule>
    <cfRule type="containsBlanks" dxfId="195" priority="6">
      <formula>LEN(TRIM(F119))=0</formula>
    </cfRule>
  </conditionalFormatting>
  <conditionalFormatting sqref="F119:P139">
    <cfRule type="containsText" dxfId="194" priority="4" operator="containsText" text="libre">
      <formula>NOT(ISERROR(SEARCH("libre",F119)))</formula>
    </cfRule>
  </conditionalFormatting>
  <conditionalFormatting sqref="F142:P153">
    <cfRule type="containsText" dxfId="193" priority="2" operator="containsText" text="ntitulé">
      <formula>NOT(ISERROR(SEARCH("ntitulé",F142)))</formula>
    </cfRule>
    <cfRule type="containsBlanks" dxfId="192" priority="3">
      <formula>LEN(TRIM(F142))=0</formula>
    </cfRule>
  </conditionalFormatting>
  <conditionalFormatting sqref="F142:P153">
    <cfRule type="containsText" dxfId="191" priority="1" operator="containsText" text="libre">
      <formula>NOT(ISERROR(SEARCH("libre",F142)))</formula>
    </cfRule>
  </conditionalFormatting>
  <hyperlinks>
    <hyperlink ref="A1" location="TAB00!A1" display="Retour page de garde" xr:uid="{00000000-0004-0000-2200-000000000000}"/>
    <hyperlink ref="A2" location="'TAB5'!A1" display="Retour TAB5" xr:uid="{00000000-0004-0000-2200-000001000000}"/>
  </hyperlinks>
  <pageMargins left="0.7" right="0.7" top="0.75" bottom="0.75" header="0.3" footer="0.3"/>
  <pageSetup paperSize="8" scale="76" orientation="landscape" verticalDpi="300" r:id="rId1"/>
  <rowBreaks count="2" manualBreakCount="2">
    <brk id="81" max="18" man="1"/>
    <brk id="192" max="18" man="1"/>
  </rowBreaks>
  <colBreaks count="1" manualBreakCount="1">
    <brk id="19" min="2" max="193"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K191"/>
  <sheetViews>
    <sheetView zoomScaleNormal="100" workbookViewId="0">
      <pane xSplit="2" ySplit="7" topLeftCell="C174" activePane="bottomRight" state="frozen"/>
      <selection activeCell="B24" sqref="B24:Q24"/>
      <selection pane="topRight" activeCell="B24" sqref="B24:Q24"/>
      <selection pane="bottomLeft" activeCell="B24" sqref="B24:Q24"/>
      <selection pane="bottomRight" activeCell="A192" sqref="A192"/>
    </sheetView>
  </sheetViews>
  <sheetFormatPr baseColWidth="10" defaultColWidth="9.1640625" defaultRowHeight="13.5" x14ac:dyDescent="0.3"/>
  <cols>
    <col min="1" max="1" width="9.1640625" style="1"/>
    <col min="2" max="2" width="46" style="1" bestFit="1" customWidth="1"/>
    <col min="3" max="19" width="16.6640625" style="6" customWidth="1"/>
    <col min="20" max="20" width="9.1640625" style="6"/>
    <col min="21" max="22" width="9.1640625" style="26"/>
    <col min="23" max="36" width="9.1640625" style="6"/>
    <col min="37" max="16384" width="9.1640625" style="1"/>
  </cols>
  <sheetData>
    <row r="1" spans="1:37" ht="15" x14ac:dyDescent="0.3">
      <c r="A1" s="14" t="s">
        <v>61</v>
      </c>
    </row>
    <row r="2" spans="1:37" ht="15" x14ac:dyDescent="0.3">
      <c r="A2" s="24" t="s">
        <v>148</v>
      </c>
    </row>
    <row r="3" spans="1:37" ht="22.15" customHeight="1" x14ac:dyDescent="0.35">
      <c r="A3" s="59" t="str">
        <f>TAB00!B70&amp;" : "&amp;TAB00!C70</f>
        <v>TAB5.2 : Evolution des actifs régulés sur la période 2025-2029</v>
      </c>
      <c r="B3" s="50"/>
      <c r="C3" s="50"/>
      <c r="D3" s="50"/>
      <c r="E3" s="50"/>
      <c r="F3" s="50"/>
      <c r="G3" s="50"/>
      <c r="H3" s="50"/>
      <c r="I3" s="50"/>
      <c r="J3" s="50"/>
      <c r="K3" s="50"/>
      <c r="L3" s="50"/>
      <c r="M3" s="50"/>
      <c r="N3" s="50"/>
      <c r="O3" s="50"/>
      <c r="P3" s="50"/>
      <c r="Q3" s="50"/>
      <c r="R3" s="50"/>
      <c r="S3" s="50"/>
    </row>
    <row r="4" spans="1:37" ht="15" x14ac:dyDescent="0.3">
      <c r="A4" s="24"/>
    </row>
    <row r="5" spans="1:37" s="69" customFormat="1" ht="24" customHeight="1" x14ac:dyDescent="0.3">
      <c r="C5" s="531" t="s">
        <v>234</v>
      </c>
      <c r="D5" s="531"/>
      <c r="E5" s="531"/>
      <c r="F5" s="532" t="s">
        <v>235</v>
      </c>
      <c r="G5" s="533"/>
      <c r="H5" s="533"/>
      <c r="I5" s="534"/>
      <c r="J5" s="531" t="s">
        <v>236</v>
      </c>
      <c r="K5" s="531"/>
      <c r="L5" s="531"/>
      <c r="M5" s="531" t="s">
        <v>237</v>
      </c>
      <c r="N5" s="531"/>
      <c r="O5" s="531"/>
      <c r="P5" s="531"/>
      <c r="Q5" s="531" t="s">
        <v>238</v>
      </c>
      <c r="R5" s="531"/>
      <c r="S5" s="531"/>
      <c r="T5" s="70"/>
      <c r="U5" s="134"/>
      <c r="V5" s="134"/>
      <c r="W5" s="70"/>
      <c r="X5" s="70"/>
      <c r="Y5" s="70"/>
      <c r="Z5" s="70"/>
      <c r="AA5" s="70"/>
      <c r="AB5" s="70"/>
      <c r="AC5" s="70"/>
      <c r="AD5" s="70"/>
      <c r="AE5" s="70"/>
      <c r="AF5" s="70"/>
      <c r="AG5" s="70"/>
      <c r="AH5" s="70"/>
      <c r="AI5" s="70"/>
      <c r="AJ5" s="70"/>
      <c r="AK5" s="70"/>
    </row>
    <row r="6" spans="1:37" s="69" customFormat="1" ht="54" x14ac:dyDescent="0.3">
      <c r="C6" s="51" t="s">
        <v>239</v>
      </c>
      <c r="D6" s="51" t="s">
        <v>58</v>
      </c>
      <c r="E6" s="51" t="s">
        <v>240</v>
      </c>
      <c r="F6" s="51" t="s">
        <v>44</v>
      </c>
      <c r="G6" s="51" t="s">
        <v>45</v>
      </c>
      <c r="H6" s="51" t="s">
        <v>46</v>
      </c>
      <c r="I6" s="51" t="s">
        <v>47</v>
      </c>
      <c r="J6" s="51" t="s">
        <v>241</v>
      </c>
      <c r="K6" s="51" t="s">
        <v>124</v>
      </c>
      <c r="L6" s="51" t="s">
        <v>242</v>
      </c>
      <c r="M6" s="51" t="s">
        <v>241</v>
      </c>
      <c r="N6" s="51" t="s">
        <v>59</v>
      </c>
      <c r="O6" s="51" t="s">
        <v>124</v>
      </c>
      <c r="P6" s="51" t="s">
        <v>242</v>
      </c>
      <c r="Q6" s="51" t="s">
        <v>239</v>
      </c>
      <c r="R6" s="51" t="s">
        <v>58</v>
      </c>
      <c r="S6" s="51" t="s">
        <v>240</v>
      </c>
      <c r="T6" s="70"/>
      <c r="U6" s="134"/>
      <c r="V6" s="134"/>
      <c r="W6" s="70"/>
      <c r="X6" s="70"/>
      <c r="Y6" s="70"/>
      <c r="Z6" s="70"/>
      <c r="AA6" s="70"/>
      <c r="AB6" s="70"/>
      <c r="AC6" s="70"/>
      <c r="AD6" s="70"/>
      <c r="AE6" s="70"/>
      <c r="AF6" s="70"/>
      <c r="AG6" s="70"/>
      <c r="AH6" s="70"/>
      <c r="AI6" s="70"/>
      <c r="AJ6" s="70"/>
      <c r="AK6" s="70"/>
    </row>
    <row r="7" spans="1:37" s="130" customFormat="1" ht="12" customHeight="1" x14ac:dyDescent="0.3">
      <c r="C7" s="131">
        <v>1</v>
      </c>
      <c r="D7" s="131">
        <f>C7+1</f>
        <v>2</v>
      </c>
      <c r="E7" s="131">
        <f t="shared" ref="E7:S7" si="0">D7+1</f>
        <v>3</v>
      </c>
      <c r="F7" s="131">
        <f t="shared" si="0"/>
        <v>4</v>
      </c>
      <c r="G7" s="131">
        <f t="shared" si="0"/>
        <v>5</v>
      </c>
      <c r="H7" s="131">
        <f t="shared" si="0"/>
        <v>6</v>
      </c>
      <c r="I7" s="131">
        <f t="shared" si="0"/>
        <v>7</v>
      </c>
      <c r="J7" s="131">
        <f t="shared" si="0"/>
        <v>8</v>
      </c>
      <c r="K7" s="131">
        <f t="shared" si="0"/>
        <v>9</v>
      </c>
      <c r="L7" s="131">
        <f t="shared" si="0"/>
        <v>10</v>
      </c>
      <c r="M7" s="131">
        <f t="shared" si="0"/>
        <v>11</v>
      </c>
      <c r="N7" s="131">
        <f t="shared" si="0"/>
        <v>12</v>
      </c>
      <c r="O7" s="131">
        <f t="shared" si="0"/>
        <v>13</v>
      </c>
      <c r="P7" s="131">
        <f t="shared" si="0"/>
        <v>14</v>
      </c>
      <c r="Q7" s="131">
        <f t="shared" si="0"/>
        <v>15</v>
      </c>
      <c r="R7" s="131">
        <f t="shared" si="0"/>
        <v>16</v>
      </c>
      <c r="S7" s="131">
        <f t="shared" si="0"/>
        <v>17</v>
      </c>
      <c r="T7" s="131"/>
      <c r="U7" s="132"/>
      <c r="V7" s="133"/>
      <c r="W7" s="131"/>
      <c r="X7" s="131"/>
      <c r="Y7" s="131"/>
      <c r="Z7" s="131"/>
      <c r="AA7" s="131"/>
      <c r="AB7" s="131"/>
      <c r="AC7" s="131"/>
      <c r="AD7" s="131"/>
      <c r="AE7" s="131"/>
      <c r="AF7" s="131"/>
      <c r="AG7" s="131"/>
      <c r="AH7" s="131"/>
      <c r="AI7" s="131"/>
      <c r="AJ7" s="131"/>
      <c r="AK7" s="131"/>
    </row>
    <row r="8" spans="1:37" x14ac:dyDescent="0.3">
      <c r="A8" s="535" t="s">
        <v>365</v>
      </c>
      <c r="B8" s="34" t="s">
        <v>157</v>
      </c>
      <c r="C8" s="6">
        <f>'TAB5.1'!C193</f>
        <v>0</v>
      </c>
      <c r="D8" s="6">
        <f>'TAB5.1'!D193</f>
        <v>0</v>
      </c>
      <c r="E8" s="6">
        <f>'TAB5.1'!E193</f>
        <v>0</v>
      </c>
      <c r="F8" s="6">
        <f>'TAB5.1'!F193</f>
        <v>0</v>
      </c>
      <c r="G8" s="6">
        <f>'TAB5.1'!G193</f>
        <v>0</v>
      </c>
      <c r="H8" s="6">
        <f>'TAB5.1'!H193</f>
        <v>0</v>
      </c>
      <c r="I8" s="6">
        <f>'TAB5.1'!I193</f>
        <v>0</v>
      </c>
      <c r="J8" s="6">
        <f>'TAB5.1'!J193</f>
        <v>0</v>
      </c>
      <c r="K8" s="6">
        <f>'TAB5.1'!K193</f>
        <v>0</v>
      </c>
      <c r="L8" s="6">
        <f>'TAB5.1'!L193</f>
        <v>0</v>
      </c>
      <c r="M8" s="6">
        <f>'TAB5.1'!M193</f>
        <v>0</v>
      </c>
      <c r="N8" s="6">
        <f>'TAB5.1'!N193</f>
        <v>0</v>
      </c>
      <c r="O8" s="6">
        <f>'TAB5.1'!O193</f>
        <v>0</v>
      </c>
      <c r="P8" s="6">
        <f>'TAB5.1'!P193</f>
        <v>0</v>
      </c>
      <c r="Q8" s="6">
        <f>'TAB5.1'!Q193</f>
        <v>0</v>
      </c>
      <c r="R8" s="6">
        <f>'TAB5.1'!R193</f>
        <v>0</v>
      </c>
      <c r="S8" s="6">
        <f>'TAB5.1'!S193</f>
        <v>0</v>
      </c>
      <c r="V8" s="133">
        <f>V7+1</f>
        <v>1</v>
      </c>
    </row>
    <row r="9" spans="1:37" x14ac:dyDescent="0.3">
      <c r="A9" s="535"/>
      <c r="B9" s="34" t="s">
        <v>158</v>
      </c>
      <c r="C9" s="6">
        <f>'TAB5.1'!C194</f>
        <v>0</v>
      </c>
      <c r="D9" s="6">
        <f>'TAB5.1'!D194</f>
        <v>0</v>
      </c>
      <c r="E9" s="6">
        <f>'TAB5.1'!E194</f>
        <v>0</v>
      </c>
      <c r="F9" s="6">
        <f>'TAB5.1'!F194</f>
        <v>0</v>
      </c>
      <c r="G9" s="6">
        <f>'TAB5.1'!G194</f>
        <v>0</v>
      </c>
      <c r="H9" s="6">
        <f>'TAB5.1'!H194</f>
        <v>0</v>
      </c>
      <c r="I9" s="6">
        <f>'TAB5.1'!I194</f>
        <v>0</v>
      </c>
      <c r="J9" s="6">
        <f>'TAB5.1'!J194</f>
        <v>0</v>
      </c>
      <c r="K9" s="6">
        <f>'TAB5.1'!K194</f>
        <v>0</v>
      </c>
      <c r="L9" s="6">
        <f>'TAB5.1'!L194</f>
        <v>0</v>
      </c>
      <c r="M9" s="6">
        <f>'TAB5.1'!M194</f>
        <v>0</v>
      </c>
      <c r="N9" s="6">
        <f>'TAB5.1'!N194</f>
        <v>0</v>
      </c>
      <c r="O9" s="6">
        <f>'TAB5.1'!O194</f>
        <v>0</v>
      </c>
      <c r="P9" s="6">
        <f>'TAB5.1'!P194</f>
        <v>0</v>
      </c>
      <c r="Q9" s="6">
        <f>'TAB5.1'!Q194</f>
        <v>0</v>
      </c>
      <c r="R9" s="6">
        <f>'TAB5.1'!R194</f>
        <v>0</v>
      </c>
      <c r="S9" s="6">
        <f>'TAB5.1'!S194</f>
        <v>0</v>
      </c>
      <c r="V9" s="133">
        <f t="shared" ref="V9:V72" si="1">V8+1</f>
        <v>2</v>
      </c>
    </row>
    <row r="10" spans="1:37" x14ac:dyDescent="0.3">
      <c r="A10" s="535"/>
      <c r="B10" s="34" t="s">
        <v>159</v>
      </c>
      <c r="C10" s="6">
        <f>'TAB5.1'!C195</f>
        <v>0</v>
      </c>
      <c r="D10" s="6">
        <f>'TAB5.1'!D195</f>
        <v>0</v>
      </c>
      <c r="E10" s="6">
        <f>'TAB5.1'!E195</f>
        <v>0</v>
      </c>
      <c r="F10" s="6">
        <f>'TAB5.1'!F195</f>
        <v>0</v>
      </c>
      <c r="G10" s="6">
        <f>'TAB5.1'!G195</f>
        <v>0</v>
      </c>
      <c r="H10" s="6">
        <f>'TAB5.1'!H195</f>
        <v>0</v>
      </c>
      <c r="I10" s="6">
        <f>'TAB5.1'!I195</f>
        <v>0</v>
      </c>
      <c r="J10" s="6">
        <f>'TAB5.1'!J195</f>
        <v>0</v>
      </c>
      <c r="K10" s="6">
        <f>'TAB5.1'!K195</f>
        <v>0</v>
      </c>
      <c r="L10" s="6">
        <f>'TAB5.1'!L195</f>
        <v>0</v>
      </c>
      <c r="M10" s="6">
        <f>'TAB5.1'!M195</f>
        <v>0</v>
      </c>
      <c r="N10" s="6">
        <f>'TAB5.1'!N195</f>
        <v>0</v>
      </c>
      <c r="O10" s="6">
        <f>'TAB5.1'!O195</f>
        <v>0</v>
      </c>
      <c r="P10" s="6">
        <f>'TAB5.1'!P195</f>
        <v>0</v>
      </c>
      <c r="Q10" s="6">
        <f>'TAB5.1'!Q195</f>
        <v>0</v>
      </c>
      <c r="R10" s="6">
        <f>'TAB5.1'!R195</f>
        <v>0</v>
      </c>
      <c r="S10" s="6">
        <f>'TAB5.1'!S195</f>
        <v>0</v>
      </c>
      <c r="V10" s="133">
        <f t="shared" si="1"/>
        <v>3</v>
      </c>
    </row>
    <row r="11" spans="1:37" x14ac:dyDescent="0.3">
      <c r="A11" s="535"/>
      <c r="B11" s="34" t="s">
        <v>160</v>
      </c>
      <c r="C11" s="6">
        <f>'TAB5.1'!C196</f>
        <v>0</v>
      </c>
      <c r="D11" s="6">
        <f>'TAB5.1'!D196</f>
        <v>0</v>
      </c>
      <c r="E11" s="6">
        <f>'TAB5.1'!E196</f>
        <v>0</v>
      </c>
      <c r="F11" s="6">
        <f>'TAB5.1'!F196</f>
        <v>0</v>
      </c>
      <c r="G11" s="6">
        <f>'TAB5.1'!G196</f>
        <v>0</v>
      </c>
      <c r="H11" s="6">
        <f>'TAB5.1'!H196</f>
        <v>0</v>
      </c>
      <c r="I11" s="6">
        <f>'TAB5.1'!I196</f>
        <v>0</v>
      </c>
      <c r="J11" s="6">
        <f>'TAB5.1'!J196</f>
        <v>0</v>
      </c>
      <c r="K11" s="6">
        <f>'TAB5.1'!K196</f>
        <v>0</v>
      </c>
      <c r="L11" s="6">
        <f>'TAB5.1'!L196</f>
        <v>0</v>
      </c>
      <c r="M11" s="6">
        <f>'TAB5.1'!M196</f>
        <v>0</v>
      </c>
      <c r="N11" s="6">
        <f>'TAB5.1'!N196</f>
        <v>0</v>
      </c>
      <c r="O11" s="6">
        <f>'TAB5.1'!O196</f>
        <v>0</v>
      </c>
      <c r="P11" s="6">
        <f>'TAB5.1'!P196</f>
        <v>0</v>
      </c>
      <c r="Q11" s="6">
        <f>'TAB5.1'!Q196</f>
        <v>0</v>
      </c>
      <c r="R11" s="6">
        <f>'TAB5.1'!R196</f>
        <v>0</v>
      </c>
      <c r="S11" s="6">
        <f>'TAB5.1'!S196</f>
        <v>0</v>
      </c>
      <c r="V11" s="133">
        <f t="shared" si="1"/>
        <v>4</v>
      </c>
    </row>
    <row r="12" spans="1:37" x14ac:dyDescent="0.3">
      <c r="A12" s="535"/>
      <c r="B12" s="34" t="s">
        <v>161</v>
      </c>
      <c r="C12" s="6">
        <f>'TAB5.1'!C197</f>
        <v>0</v>
      </c>
      <c r="D12" s="6">
        <f>'TAB5.1'!D197</f>
        <v>0</v>
      </c>
      <c r="E12" s="6">
        <f>'TAB5.1'!E197</f>
        <v>0</v>
      </c>
      <c r="F12" s="6">
        <f>'TAB5.1'!F197</f>
        <v>0</v>
      </c>
      <c r="G12" s="6">
        <f>'TAB5.1'!G197</f>
        <v>0</v>
      </c>
      <c r="H12" s="6">
        <f>'TAB5.1'!H197</f>
        <v>0</v>
      </c>
      <c r="I12" s="6">
        <f>'TAB5.1'!I197</f>
        <v>0</v>
      </c>
      <c r="J12" s="6">
        <f>'TAB5.1'!J197</f>
        <v>0</v>
      </c>
      <c r="K12" s="6">
        <f>'TAB5.1'!K197</f>
        <v>0</v>
      </c>
      <c r="L12" s="6">
        <f>'TAB5.1'!L197</f>
        <v>0</v>
      </c>
      <c r="M12" s="6">
        <f>'TAB5.1'!M197</f>
        <v>0</v>
      </c>
      <c r="N12" s="6">
        <f>'TAB5.1'!N197</f>
        <v>0</v>
      </c>
      <c r="O12" s="6">
        <f>'TAB5.1'!O197</f>
        <v>0</v>
      </c>
      <c r="P12" s="6">
        <f>'TAB5.1'!P197</f>
        <v>0</v>
      </c>
      <c r="Q12" s="6">
        <f>'TAB5.1'!Q197</f>
        <v>0</v>
      </c>
      <c r="R12" s="6">
        <f>'TAB5.1'!R197</f>
        <v>0</v>
      </c>
      <c r="S12" s="6">
        <f>'TAB5.1'!S197</f>
        <v>0</v>
      </c>
      <c r="V12" s="133">
        <f t="shared" si="1"/>
        <v>5</v>
      </c>
    </row>
    <row r="13" spans="1:37" x14ac:dyDescent="0.3">
      <c r="A13" s="535"/>
      <c r="B13" s="34" t="s">
        <v>162</v>
      </c>
      <c r="C13" s="6">
        <f>'TAB5.1'!C198</f>
        <v>0</v>
      </c>
      <c r="D13" s="6">
        <f>'TAB5.1'!D198</f>
        <v>0</v>
      </c>
      <c r="E13" s="6">
        <f>'TAB5.1'!E198</f>
        <v>0</v>
      </c>
      <c r="F13" s="6">
        <f>'TAB5.1'!F198</f>
        <v>0</v>
      </c>
      <c r="G13" s="6">
        <f>'TAB5.1'!G198</f>
        <v>0</v>
      </c>
      <c r="H13" s="6">
        <f>'TAB5.1'!H198</f>
        <v>0</v>
      </c>
      <c r="I13" s="6">
        <f>'TAB5.1'!I198</f>
        <v>0</v>
      </c>
      <c r="J13" s="6">
        <f>'TAB5.1'!J198</f>
        <v>0</v>
      </c>
      <c r="K13" s="6">
        <f>'TAB5.1'!K198</f>
        <v>0</v>
      </c>
      <c r="L13" s="6">
        <f>'TAB5.1'!L198</f>
        <v>0</v>
      </c>
      <c r="M13" s="6">
        <f>'TAB5.1'!M198</f>
        <v>0</v>
      </c>
      <c r="N13" s="6">
        <f>'TAB5.1'!N198</f>
        <v>0</v>
      </c>
      <c r="O13" s="6">
        <f>'TAB5.1'!O198</f>
        <v>0</v>
      </c>
      <c r="P13" s="6">
        <f>'TAB5.1'!P198</f>
        <v>0</v>
      </c>
      <c r="Q13" s="6">
        <f>'TAB5.1'!Q198</f>
        <v>0</v>
      </c>
      <c r="R13" s="6">
        <f>'TAB5.1'!R198</f>
        <v>0</v>
      </c>
      <c r="S13" s="6">
        <f>'TAB5.1'!S198</f>
        <v>0</v>
      </c>
      <c r="V13" s="133">
        <f t="shared" si="1"/>
        <v>6</v>
      </c>
    </row>
    <row r="14" spans="1:37" x14ac:dyDescent="0.3">
      <c r="A14" s="535"/>
      <c r="B14" s="34" t="s">
        <v>163</v>
      </c>
      <c r="C14" s="6">
        <f>'TAB5.1'!C199</f>
        <v>0</v>
      </c>
      <c r="D14" s="6">
        <f>'TAB5.1'!D199</f>
        <v>0</v>
      </c>
      <c r="E14" s="6">
        <f>'TAB5.1'!E199</f>
        <v>0</v>
      </c>
      <c r="F14" s="6">
        <f>'TAB5.1'!F199</f>
        <v>0</v>
      </c>
      <c r="G14" s="6">
        <f>'TAB5.1'!G199</f>
        <v>0</v>
      </c>
      <c r="H14" s="6">
        <f>'TAB5.1'!H199</f>
        <v>0</v>
      </c>
      <c r="I14" s="6">
        <f>'TAB5.1'!I199</f>
        <v>0</v>
      </c>
      <c r="J14" s="6">
        <f>'TAB5.1'!J199</f>
        <v>0</v>
      </c>
      <c r="K14" s="6">
        <f>'TAB5.1'!K199</f>
        <v>0</v>
      </c>
      <c r="L14" s="6">
        <f>'TAB5.1'!L199</f>
        <v>0</v>
      </c>
      <c r="M14" s="6">
        <f>'TAB5.1'!M199</f>
        <v>0</v>
      </c>
      <c r="N14" s="6">
        <f>'TAB5.1'!N199</f>
        <v>0</v>
      </c>
      <c r="O14" s="6">
        <f>'TAB5.1'!O199</f>
        <v>0</v>
      </c>
      <c r="P14" s="6">
        <f>'TAB5.1'!P199</f>
        <v>0</v>
      </c>
      <c r="Q14" s="6">
        <f>'TAB5.1'!Q199</f>
        <v>0</v>
      </c>
      <c r="R14" s="6">
        <f>'TAB5.1'!R199</f>
        <v>0</v>
      </c>
      <c r="S14" s="6">
        <f>'TAB5.1'!S199</f>
        <v>0</v>
      </c>
      <c r="V14" s="133">
        <f t="shared" si="1"/>
        <v>7</v>
      </c>
    </row>
    <row r="15" spans="1:37" x14ac:dyDescent="0.3">
      <c r="A15" s="535"/>
      <c r="B15" s="34" t="s">
        <v>164</v>
      </c>
      <c r="C15" s="6">
        <f>'TAB5.1'!C200</f>
        <v>0</v>
      </c>
      <c r="D15" s="6">
        <f>'TAB5.1'!D200</f>
        <v>0</v>
      </c>
      <c r="E15" s="6">
        <f>'TAB5.1'!E200</f>
        <v>0</v>
      </c>
      <c r="F15" s="6">
        <f>'TAB5.1'!F200</f>
        <v>0</v>
      </c>
      <c r="G15" s="6">
        <f>'TAB5.1'!G200</f>
        <v>0</v>
      </c>
      <c r="H15" s="6">
        <f>'TAB5.1'!H200</f>
        <v>0</v>
      </c>
      <c r="I15" s="6">
        <f>'TAB5.1'!I200</f>
        <v>0</v>
      </c>
      <c r="J15" s="6">
        <f>'TAB5.1'!J200</f>
        <v>0</v>
      </c>
      <c r="K15" s="6">
        <f>'TAB5.1'!K200</f>
        <v>0</v>
      </c>
      <c r="L15" s="6">
        <f>'TAB5.1'!L200</f>
        <v>0</v>
      </c>
      <c r="M15" s="6">
        <f>'TAB5.1'!M200</f>
        <v>0</v>
      </c>
      <c r="N15" s="6">
        <f>'TAB5.1'!N200</f>
        <v>0</v>
      </c>
      <c r="O15" s="6">
        <f>'TAB5.1'!O200</f>
        <v>0</v>
      </c>
      <c r="P15" s="6">
        <f>'TAB5.1'!P200</f>
        <v>0</v>
      </c>
      <c r="Q15" s="6">
        <f>'TAB5.1'!Q200</f>
        <v>0</v>
      </c>
      <c r="R15" s="6">
        <f>'TAB5.1'!R200</f>
        <v>0</v>
      </c>
      <c r="S15" s="6">
        <f>'TAB5.1'!S200</f>
        <v>0</v>
      </c>
      <c r="V15" s="133">
        <f t="shared" si="1"/>
        <v>8</v>
      </c>
    </row>
    <row r="16" spans="1:37" x14ac:dyDescent="0.3">
      <c r="A16" s="535"/>
      <c r="B16" s="34" t="s">
        <v>165</v>
      </c>
      <c r="C16" s="6">
        <f>'TAB5.1'!C201</f>
        <v>0</v>
      </c>
      <c r="D16" s="6">
        <f>'TAB5.1'!D201</f>
        <v>0</v>
      </c>
      <c r="E16" s="6">
        <f>'TAB5.1'!E201</f>
        <v>0</v>
      </c>
      <c r="F16" s="6">
        <f>'TAB5.1'!F201</f>
        <v>0</v>
      </c>
      <c r="G16" s="6">
        <f>'TAB5.1'!G201</f>
        <v>0</v>
      </c>
      <c r="H16" s="6">
        <f>'TAB5.1'!H201</f>
        <v>0</v>
      </c>
      <c r="I16" s="6">
        <f>'TAB5.1'!I201</f>
        <v>0</v>
      </c>
      <c r="J16" s="6">
        <f>'TAB5.1'!J201</f>
        <v>0</v>
      </c>
      <c r="K16" s="6">
        <f>'TAB5.1'!K201</f>
        <v>0</v>
      </c>
      <c r="L16" s="6">
        <f>'TAB5.1'!L201</f>
        <v>0</v>
      </c>
      <c r="M16" s="6">
        <f>'TAB5.1'!M201</f>
        <v>0</v>
      </c>
      <c r="N16" s="6">
        <f>'TAB5.1'!N201</f>
        <v>0</v>
      </c>
      <c r="O16" s="6">
        <f>'TAB5.1'!O201</f>
        <v>0</v>
      </c>
      <c r="P16" s="6">
        <f>'TAB5.1'!P201</f>
        <v>0</v>
      </c>
      <c r="Q16" s="6">
        <f>'TAB5.1'!Q201</f>
        <v>0</v>
      </c>
      <c r="R16" s="6">
        <f>'TAB5.1'!R201</f>
        <v>0</v>
      </c>
      <c r="S16" s="6">
        <f>'TAB5.1'!S201</f>
        <v>0</v>
      </c>
      <c r="V16" s="133">
        <f t="shared" si="1"/>
        <v>9</v>
      </c>
    </row>
    <row r="17" spans="1:22" x14ac:dyDescent="0.3">
      <c r="A17" s="535"/>
      <c r="B17" s="34" t="s">
        <v>166</v>
      </c>
      <c r="C17" s="6">
        <f>'TAB5.1'!C202</f>
        <v>0</v>
      </c>
      <c r="D17" s="6">
        <f>'TAB5.1'!D202</f>
        <v>0</v>
      </c>
      <c r="E17" s="6">
        <f>'TAB5.1'!E202</f>
        <v>0</v>
      </c>
      <c r="F17" s="6">
        <f>'TAB5.1'!F202</f>
        <v>0</v>
      </c>
      <c r="G17" s="6">
        <f>'TAB5.1'!G202</f>
        <v>0</v>
      </c>
      <c r="H17" s="6">
        <f>'TAB5.1'!H202</f>
        <v>0</v>
      </c>
      <c r="I17" s="6">
        <f>'TAB5.1'!I202</f>
        <v>0</v>
      </c>
      <c r="J17" s="6">
        <f>'TAB5.1'!J202</f>
        <v>0</v>
      </c>
      <c r="K17" s="6">
        <f>'TAB5.1'!K202</f>
        <v>0</v>
      </c>
      <c r="L17" s="6">
        <f>'TAB5.1'!L202</f>
        <v>0</v>
      </c>
      <c r="M17" s="6">
        <f>'TAB5.1'!M202</f>
        <v>0</v>
      </c>
      <c r="N17" s="6">
        <f>'TAB5.1'!N202</f>
        <v>0</v>
      </c>
      <c r="O17" s="6">
        <f>'TAB5.1'!O202</f>
        <v>0</v>
      </c>
      <c r="P17" s="6">
        <f>'TAB5.1'!P202</f>
        <v>0</v>
      </c>
      <c r="Q17" s="6">
        <f>'TAB5.1'!Q202</f>
        <v>0</v>
      </c>
      <c r="R17" s="6">
        <f>'TAB5.1'!R202</f>
        <v>0</v>
      </c>
      <c r="S17" s="6">
        <f>'TAB5.1'!S202</f>
        <v>0</v>
      </c>
      <c r="V17" s="133">
        <f t="shared" si="1"/>
        <v>10</v>
      </c>
    </row>
    <row r="18" spans="1:22" x14ac:dyDescent="0.3">
      <c r="A18" s="535"/>
      <c r="B18" s="34" t="s">
        <v>167</v>
      </c>
      <c r="C18" s="6">
        <f>'TAB5.1'!C203</f>
        <v>0</v>
      </c>
      <c r="D18" s="6">
        <f>'TAB5.1'!D203</f>
        <v>0</v>
      </c>
      <c r="E18" s="6">
        <f>'TAB5.1'!E203</f>
        <v>0</v>
      </c>
      <c r="F18" s="6">
        <f>'TAB5.1'!F203</f>
        <v>0</v>
      </c>
      <c r="G18" s="6">
        <f>'TAB5.1'!G203</f>
        <v>0</v>
      </c>
      <c r="H18" s="6">
        <f>'TAB5.1'!H203</f>
        <v>0</v>
      </c>
      <c r="I18" s="6">
        <f>'TAB5.1'!I203</f>
        <v>0</v>
      </c>
      <c r="J18" s="6">
        <f>'TAB5.1'!J203</f>
        <v>0</v>
      </c>
      <c r="K18" s="6">
        <f>'TAB5.1'!K203</f>
        <v>0</v>
      </c>
      <c r="L18" s="6">
        <f>'TAB5.1'!L203</f>
        <v>0</v>
      </c>
      <c r="M18" s="6">
        <f>'TAB5.1'!M203</f>
        <v>0</v>
      </c>
      <c r="N18" s="6">
        <f>'TAB5.1'!N203</f>
        <v>0</v>
      </c>
      <c r="O18" s="6">
        <f>'TAB5.1'!O203</f>
        <v>0</v>
      </c>
      <c r="P18" s="6">
        <f>'TAB5.1'!P203</f>
        <v>0</v>
      </c>
      <c r="Q18" s="6">
        <f>'TAB5.1'!Q203</f>
        <v>0</v>
      </c>
      <c r="R18" s="6">
        <f>'TAB5.1'!R203</f>
        <v>0</v>
      </c>
      <c r="S18" s="6">
        <f>'TAB5.1'!S203</f>
        <v>0</v>
      </c>
      <c r="V18" s="133">
        <f t="shared" si="1"/>
        <v>11</v>
      </c>
    </row>
    <row r="19" spans="1:22" x14ac:dyDescent="0.3">
      <c r="A19" s="535"/>
      <c r="B19" s="34" t="s">
        <v>168</v>
      </c>
      <c r="C19" s="6">
        <f>'TAB5.1'!C204</f>
        <v>0</v>
      </c>
      <c r="D19" s="6">
        <f>'TAB5.1'!D204</f>
        <v>0</v>
      </c>
      <c r="E19" s="6">
        <f>'TAB5.1'!E204</f>
        <v>0</v>
      </c>
      <c r="F19" s="6">
        <f>'TAB5.1'!F204</f>
        <v>0</v>
      </c>
      <c r="G19" s="6">
        <f>'TAB5.1'!G204</f>
        <v>0</v>
      </c>
      <c r="H19" s="6">
        <f>'TAB5.1'!H204</f>
        <v>0</v>
      </c>
      <c r="I19" s="6">
        <f>'TAB5.1'!I204</f>
        <v>0</v>
      </c>
      <c r="J19" s="6">
        <f>'TAB5.1'!J204</f>
        <v>0</v>
      </c>
      <c r="K19" s="6">
        <f>'TAB5.1'!K204</f>
        <v>0</v>
      </c>
      <c r="L19" s="6">
        <f>'TAB5.1'!L204</f>
        <v>0</v>
      </c>
      <c r="M19" s="6">
        <f>'TAB5.1'!M204</f>
        <v>0</v>
      </c>
      <c r="N19" s="6">
        <f>'TAB5.1'!N204</f>
        <v>0</v>
      </c>
      <c r="O19" s="6">
        <f>'TAB5.1'!O204</f>
        <v>0</v>
      </c>
      <c r="P19" s="6">
        <f>'TAB5.1'!P204</f>
        <v>0</v>
      </c>
      <c r="Q19" s="6">
        <f>'TAB5.1'!Q204</f>
        <v>0</v>
      </c>
      <c r="R19" s="6">
        <f>'TAB5.1'!R204</f>
        <v>0</v>
      </c>
      <c r="S19" s="6">
        <f>'TAB5.1'!S204</f>
        <v>0</v>
      </c>
      <c r="V19" s="133">
        <f t="shared" si="1"/>
        <v>12</v>
      </c>
    </row>
    <row r="20" spans="1:22" x14ac:dyDescent="0.3">
      <c r="A20" s="535"/>
      <c r="B20" s="34" t="s">
        <v>169</v>
      </c>
      <c r="C20" s="6">
        <f>'TAB5.1'!C205</f>
        <v>0</v>
      </c>
      <c r="D20" s="6">
        <f>'TAB5.1'!D205</f>
        <v>0</v>
      </c>
      <c r="E20" s="6">
        <f>'TAB5.1'!E205</f>
        <v>0</v>
      </c>
      <c r="F20" s="6">
        <f>'TAB5.1'!F205</f>
        <v>0</v>
      </c>
      <c r="G20" s="6">
        <f>'TAB5.1'!G205</f>
        <v>0</v>
      </c>
      <c r="H20" s="6">
        <f>'TAB5.1'!H205</f>
        <v>0</v>
      </c>
      <c r="I20" s="6">
        <f>'TAB5.1'!I205</f>
        <v>0</v>
      </c>
      <c r="J20" s="6">
        <f>'TAB5.1'!J205</f>
        <v>0</v>
      </c>
      <c r="K20" s="6">
        <f>'TAB5.1'!K205</f>
        <v>0</v>
      </c>
      <c r="L20" s="6">
        <f>'TAB5.1'!L205</f>
        <v>0</v>
      </c>
      <c r="M20" s="6">
        <f>'TAB5.1'!M205</f>
        <v>0</v>
      </c>
      <c r="N20" s="6">
        <f>'TAB5.1'!N205</f>
        <v>0</v>
      </c>
      <c r="O20" s="6">
        <f>'TAB5.1'!O205</f>
        <v>0</v>
      </c>
      <c r="P20" s="6">
        <f>'TAB5.1'!P205</f>
        <v>0</v>
      </c>
      <c r="Q20" s="6">
        <f>'TAB5.1'!Q205</f>
        <v>0</v>
      </c>
      <c r="R20" s="6">
        <f>'TAB5.1'!R205</f>
        <v>0</v>
      </c>
      <c r="S20" s="6">
        <f>'TAB5.1'!S205</f>
        <v>0</v>
      </c>
      <c r="V20" s="133">
        <f t="shared" si="1"/>
        <v>13</v>
      </c>
    </row>
    <row r="21" spans="1:22" x14ac:dyDescent="0.3">
      <c r="A21" s="535"/>
      <c r="B21" s="34" t="s">
        <v>170</v>
      </c>
      <c r="C21" s="6">
        <f>'TAB5.1'!C206</f>
        <v>0</v>
      </c>
      <c r="D21" s="6">
        <f>'TAB5.1'!D206</f>
        <v>0</v>
      </c>
      <c r="E21" s="6">
        <f>'TAB5.1'!E206</f>
        <v>0</v>
      </c>
      <c r="F21" s="6">
        <f>'TAB5.1'!F206</f>
        <v>0</v>
      </c>
      <c r="G21" s="6">
        <f>'TAB5.1'!G206</f>
        <v>0</v>
      </c>
      <c r="H21" s="6">
        <f>'TAB5.1'!H206</f>
        <v>0</v>
      </c>
      <c r="I21" s="6">
        <f>'TAB5.1'!I206</f>
        <v>0</v>
      </c>
      <c r="J21" s="6">
        <f>'TAB5.1'!J206</f>
        <v>0</v>
      </c>
      <c r="K21" s="6">
        <f>'TAB5.1'!K206</f>
        <v>0</v>
      </c>
      <c r="L21" s="6">
        <f>'TAB5.1'!L206</f>
        <v>0</v>
      </c>
      <c r="M21" s="6">
        <f>'TAB5.1'!M206</f>
        <v>0</v>
      </c>
      <c r="N21" s="6">
        <f>'TAB5.1'!N206</f>
        <v>0</v>
      </c>
      <c r="O21" s="6">
        <f>'TAB5.1'!O206</f>
        <v>0</v>
      </c>
      <c r="P21" s="6">
        <f>'TAB5.1'!P206</f>
        <v>0</v>
      </c>
      <c r="Q21" s="6">
        <f>'TAB5.1'!Q206</f>
        <v>0</v>
      </c>
      <c r="R21" s="6">
        <f>'TAB5.1'!R206</f>
        <v>0</v>
      </c>
      <c r="S21" s="6">
        <f>'TAB5.1'!S206</f>
        <v>0</v>
      </c>
      <c r="V21" s="133">
        <f t="shared" si="1"/>
        <v>14</v>
      </c>
    </row>
    <row r="22" spans="1:22" x14ac:dyDescent="0.3">
      <c r="A22" s="535"/>
      <c r="B22" s="34" t="s">
        <v>49</v>
      </c>
      <c r="C22" s="6">
        <f>'TAB5.1'!C207</f>
        <v>0</v>
      </c>
      <c r="D22" s="6">
        <f>'TAB5.1'!D207</f>
        <v>0</v>
      </c>
      <c r="E22" s="6">
        <f>'TAB5.1'!E207</f>
        <v>0</v>
      </c>
      <c r="F22" s="6">
        <f>'TAB5.1'!F207</f>
        <v>0</v>
      </c>
      <c r="G22" s="6">
        <f>'TAB5.1'!G207</f>
        <v>0</v>
      </c>
      <c r="H22" s="6">
        <f>'TAB5.1'!H207</f>
        <v>0</v>
      </c>
      <c r="I22" s="6">
        <f>'TAB5.1'!I207</f>
        <v>0</v>
      </c>
      <c r="J22" s="6">
        <f>'TAB5.1'!J207</f>
        <v>0</v>
      </c>
      <c r="K22" s="6">
        <f>'TAB5.1'!K207</f>
        <v>0</v>
      </c>
      <c r="L22" s="6">
        <f>'TAB5.1'!L207</f>
        <v>0</v>
      </c>
      <c r="M22" s="6">
        <f>'TAB5.1'!M207</f>
        <v>0</v>
      </c>
      <c r="N22" s="6">
        <f>'TAB5.1'!N207</f>
        <v>0</v>
      </c>
      <c r="O22" s="6">
        <f>'TAB5.1'!O207</f>
        <v>0</v>
      </c>
      <c r="P22" s="6">
        <f>'TAB5.1'!P207</f>
        <v>0</v>
      </c>
      <c r="Q22" s="6">
        <f>'TAB5.1'!Q207</f>
        <v>0</v>
      </c>
      <c r="R22" s="6">
        <f>'TAB5.1'!R207</f>
        <v>0</v>
      </c>
      <c r="S22" s="6">
        <f>'TAB5.1'!S207</f>
        <v>0</v>
      </c>
      <c r="V22" s="133">
        <f t="shared" si="1"/>
        <v>15</v>
      </c>
    </row>
    <row r="23" spans="1:22" x14ac:dyDescent="0.3">
      <c r="A23" s="535"/>
      <c r="B23" s="34" t="s">
        <v>19</v>
      </c>
      <c r="C23" s="6">
        <f>'TAB5.1'!C208</f>
        <v>0</v>
      </c>
      <c r="D23" s="6">
        <f>'TAB5.1'!D208</f>
        <v>0</v>
      </c>
      <c r="E23" s="6">
        <f>'TAB5.1'!E208</f>
        <v>0</v>
      </c>
      <c r="F23" s="6">
        <f>'TAB5.1'!F208</f>
        <v>0</v>
      </c>
      <c r="G23" s="6">
        <f>'TAB5.1'!G208</f>
        <v>0</v>
      </c>
      <c r="H23" s="6">
        <f>'TAB5.1'!H208</f>
        <v>0</v>
      </c>
      <c r="I23" s="6">
        <f>'TAB5.1'!I208</f>
        <v>0</v>
      </c>
      <c r="J23" s="6">
        <f>'TAB5.1'!J208</f>
        <v>0</v>
      </c>
      <c r="K23" s="6">
        <f>'TAB5.1'!K208</f>
        <v>0</v>
      </c>
      <c r="L23" s="6">
        <f>'TAB5.1'!L208</f>
        <v>0</v>
      </c>
      <c r="M23" s="6">
        <f>'TAB5.1'!M208</f>
        <v>0</v>
      </c>
      <c r="N23" s="6">
        <f>'TAB5.1'!N208</f>
        <v>0</v>
      </c>
      <c r="O23" s="6">
        <f>'TAB5.1'!O208</f>
        <v>0</v>
      </c>
      <c r="P23" s="6">
        <f>'TAB5.1'!P208</f>
        <v>0</v>
      </c>
      <c r="Q23" s="6">
        <f>'TAB5.1'!Q208</f>
        <v>0</v>
      </c>
      <c r="R23" s="6">
        <f>'TAB5.1'!R208</f>
        <v>0</v>
      </c>
      <c r="S23" s="6">
        <f>'TAB5.1'!S208</f>
        <v>0</v>
      </c>
      <c r="V23" s="133">
        <f t="shared" si="1"/>
        <v>16</v>
      </c>
    </row>
    <row r="24" spans="1:22" x14ac:dyDescent="0.3">
      <c r="A24" s="535"/>
      <c r="B24" s="34" t="str">
        <f>'TAB5.1'!B24</f>
        <v>Intitulé libre 1</v>
      </c>
      <c r="C24" s="6">
        <f>'TAB5.1'!C209</f>
        <v>0</v>
      </c>
      <c r="D24" s="6">
        <f>'TAB5.1'!D209</f>
        <v>0</v>
      </c>
      <c r="E24" s="6">
        <f>'TAB5.1'!E209</f>
        <v>0</v>
      </c>
      <c r="F24" s="6">
        <f>'TAB5.1'!F209</f>
        <v>0</v>
      </c>
      <c r="G24" s="6">
        <f>'TAB5.1'!G209</f>
        <v>0</v>
      </c>
      <c r="H24" s="6">
        <f>'TAB5.1'!H209</f>
        <v>0</v>
      </c>
      <c r="I24" s="6">
        <f>'TAB5.1'!I209</f>
        <v>0</v>
      </c>
      <c r="J24" s="6">
        <f>'TAB5.1'!J209</f>
        <v>0</v>
      </c>
      <c r="K24" s="6">
        <f>'TAB5.1'!K209</f>
        <v>0</v>
      </c>
      <c r="L24" s="6">
        <f>'TAB5.1'!L209</f>
        <v>0</v>
      </c>
      <c r="M24" s="6">
        <f>'TAB5.1'!M209</f>
        <v>0</v>
      </c>
      <c r="N24" s="6">
        <f>'TAB5.1'!N209</f>
        <v>0</v>
      </c>
      <c r="O24" s="6">
        <f>'TAB5.1'!O209</f>
        <v>0</v>
      </c>
      <c r="P24" s="6">
        <f>'TAB5.1'!P209</f>
        <v>0</v>
      </c>
      <c r="Q24" s="6">
        <f>'TAB5.1'!Q209</f>
        <v>0</v>
      </c>
      <c r="R24" s="6">
        <f>'TAB5.1'!R209</f>
        <v>0</v>
      </c>
      <c r="S24" s="6">
        <f>'TAB5.1'!S209</f>
        <v>0</v>
      </c>
      <c r="V24" s="133">
        <f t="shared" si="1"/>
        <v>17</v>
      </c>
    </row>
    <row r="25" spans="1:22" x14ac:dyDescent="0.3">
      <c r="A25" s="535"/>
      <c r="B25" s="34" t="str">
        <f>'TAB5.1'!B25</f>
        <v>Intitulé libre 2</v>
      </c>
      <c r="C25" s="6">
        <f>'TAB5.1'!C210</f>
        <v>0</v>
      </c>
      <c r="D25" s="6">
        <f>'TAB5.1'!D210</f>
        <v>0</v>
      </c>
      <c r="E25" s="6">
        <f>'TAB5.1'!E210</f>
        <v>0</v>
      </c>
      <c r="F25" s="6">
        <f>'TAB5.1'!F210</f>
        <v>0</v>
      </c>
      <c r="G25" s="6">
        <f>'TAB5.1'!G210</f>
        <v>0</v>
      </c>
      <c r="H25" s="6">
        <f>'TAB5.1'!H210</f>
        <v>0</v>
      </c>
      <c r="I25" s="6">
        <f>'TAB5.1'!I210</f>
        <v>0</v>
      </c>
      <c r="J25" s="6">
        <f>'TAB5.1'!J210</f>
        <v>0</v>
      </c>
      <c r="K25" s="6">
        <f>'TAB5.1'!K210</f>
        <v>0</v>
      </c>
      <c r="L25" s="6">
        <f>'TAB5.1'!L210</f>
        <v>0</v>
      </c>
      <c r="M25" s="6">
        <f>'TAB5.1'!M210</f>
        <v>0</v>
      </c>
      <c r="N25" s="6">
        <f>'TAB5.1'!N210</f>
        <v>0</v>
      </c>
      <c r="O25" s="6">
        <f>'TAB5.1'!O210</f>
        <v>0</v>
      </c>
      <c r="P25" s="6">
        <f>'TAB5.1'!P210</f>
        <v>0</v>
      </c>
      <c r="Q25" s="6">
        <f>'TAB5.1'!Q210</f>
        <v>0</v>
      </c>
      <c r="R25" s="6">
        <f>'TAB5.1'!R210</f>
        <v>0</v>
      </c>
      <c r="S25" s="6">
        <f>'TAB5.1'!S210</f>
        <v>0</v>
      </c>
      <c r="V25" s="133">
        <f t="shared" si="1"/>
        <v>18</v>
      </c>
    </row>
    <row r="26" spans="1:22" x14ac:dyDescent="0.3">
      <c r="A26" s="535"/>
      <c r="B26" s="34" t="str">
        <f>'TAB5.1'!B26</f>
        <v>Intitulé libre 3</v>
      </c>
      <c r="C26" s="6">
        <f>'TAB5.1'!C211</f>
        <v>0</v>
      </c>
      <c r="D26" s="6">
        <f>'TAB5.1'!D211</f>
        <v>0</v>
      </c>
      <c r="E26" s="6">
        <f>'TAB5.1'!E211</f>
        <v>0</v>
      </c>
      <c r="F26" s="6">
        <f>'TAB5.1'!F211</f>
        <v>0</v>
      </c>
      <c r="G26" s="6">
        <f>'TAB5.1'!G211</f>
        <v>0</v>
      </c>
      <c r="H26" s="6">
        <f>'TAB5.1'!H211</f>
        <v>0</v>
      </c>
      <c r="I26" s="6">
        <f>'TAB5.1'!I211</f>
        <v>0</v>
      </c>
      <c r="J26" s="6">
        <f>'TAB5.1'!J211</f>
        <v>0</v>
      </c>
      <c r="K26" s="6">
        <f>'TAB5.1'!K211</f>
        <v>0</v>
      </c>
      <c r="L26" s="6">
        <f>'TAB5.1'!L211</f>
        <v>0</v>
      </c>
      <c r="M26" s="6">
        <f>'TAB5.1'!M211</f>
        <v>0</v>
      </c>
      <c r="N26" s="6">
        <f>'TAB5.1'!N211</f>
        <v>0</v>
      </c>
      <c r="O26" s="6">
        <f>'TAB5.1'!O211</f>
        <v>0</v>
      </c>
      <c r="P26" s="6">
        <f>'TAB5.1'!P211</f>
        <v>0</v>
      </c>
      <c r="Q26" s="6">
        <f>'TAB5.1'!Q211</f>
        <v>0</v>
      </c>
      <c r="R26" s="6">
        <f>'TAB5.1'!R211</f>
        <v>0</v>
      </c>
      <c r="S26" s="6">
        <f>'TAB5.1'!S211</f>
        <v>0</v>
      </c>
      <c r="V26" s="133">
        <f t="shared" si="1"/>
        <v>19</v>
      </c>
    </row>
    <row r="27" spans="1:22" x14ac:dyDescent="0.3">
      <c r="A27" s="535"/>
      <c r="B27" s="34" t="str">
        <f>'TAB5.1'!B27</f>
        <v>Intitulé libre 4</v>
      </c>
      <c r="C27" s="6">
        <f>'TAB5.1'!C212</f>
        <v>0</v>
      </c>
      <c r="D27" s="6">
        <f>'TAB5.1'!D212</f>
        <v>0</v>
      </c>
      <c r="E27" s="6">
        <f>'TAB5.1'!E212</f>
        <v>0</v>
      </c>
      <c r="F27" s="6">
        <f>'TAB5.1'!F212</f>
        <v>0</v>
      </c>
      <c r="G27" s="6">
        <f>'TAB5.1'!G212</f>
        <v>0</v>
      </c>
      <c r="H27" s="6">
        <f>'TAB5.1'!H212</f>
        <v>0</v>
      </c>
      <c r="I27" s="6">
        <f>'TAB5.1'!I212</f>
        <v>0</v>
      </c>
      <c r="J27" s="6">
        <f>'TAB5.1'!J212</f>
        <v>0</v>
      </c>
      <c r="K27" s="6">
        <f>'TAB5.1'!K212</f>
        <v>0</v>
      </c>
      <c r="L27" s="6">
        <f>'TAB5.1'!L212</f>
        <v>0</v>
      </c>
      <c r="M27" s="6">
        <f>'TAB5.1'!M212</f>
        <v>0</v>
      </c>
      <c r="N27" s="6">
        <f>'TAB5.1'!N212</f>
        <v>0</v>
      </c>
      <c r="O27" s="6">
        <f>'TAB5.1'!O212</f>
        <v>0</v>
      </c>
      <c r="P27" s="6">
        <f>'TAB5.1'!P212</f>
        <v>0</v>
      </c>
      <c r="Q27" s="6">
        <f>'TAB5.1'!Q212</f>
        <v>0</v>
      </c>
      <c r="R27" s="6">
        <f>'TAB5.1'!R212</f>
        <v>0</v>
      </c>
      <c r="S27" s="6">
        <f>'TAB5.1'!S212</f>
        <v>0</v>
      </c>
      <c r="V27" s="133">
        <f t="shared" si="1"/>
        <v>20</v>
      </c>
    </row>
    <row r="28" spans="1:22" x14ac:dyDescent="0.3">
      <c r="A28" s="535"/>
      <c r="B28" s="34" t="str">
        <f>'TAB5.1'!B28</f>
        <v>Intitulé libre 5</v>
      </c>
      <c r="C28" s="6">
        <f>'TAB5.1'!C213</f>
        <v>0</v>
      </c>
      <c r="D28" s="6">
        <f>'TAB5.1'!D213</f>
        <v>0</v>
      </c>
      <c r="E28" s="6">
        <f>'TAB5.1'!E213</f>
        <v>0</v>
      </c>
      <c r="F28" s="6">
        <f>'TAB5.1'!F213</f>
        <v>0</v>
      </c>
      <c r="G28" s="6">
        <f>'TAB5.1'!G213</f>
        <v>0</v>
      </c>
      <c r="H28" s="6">
        <f>'TAB5.1'!H213</f>
        <v>0</v>
      </c>
      <c r="I28" s="6">
        <f>'TAB5.1'!I213</f>
        <v>0</v>
      </c>
      <c r="J28" s="6">
        <f>'TAB5.1'!J213</f>
        <v>0</v>
      </c>
      <c r="K28" s="6">
        <f>'TAB5.1'!K213</f>
        <v>0</v>
      </c>
      <c r="L28" s="6">
        <f>'TAB5.1'!L213</f>
        <v>0</v>
      </c>
      <c r="M28" s="6">
        <f>'TAB5.1'!M213</f>
        <v>0</v>
      </c>
      <c r="N28" s="6">
        <f>'TAB5.1'!N213</f>
        <v>0</v>
      </c>
      <c r="O28" s="6">
        <f>'TAB5.1'!O213</f>
        <v>0</v>
      </c>
      <c r="P28" s="6">
        <f>'TAB5.1'!P213</f>
        <v>0</v>
      </c>
      <c r="Q28" s="6">
        <f>'TAB5.1'!Q213</f>
        <v>0</v>
      </c>
      <c r="R28" s="6">
        <f>'TAB5.1'!R213</f>
        <v>0</v>
      </c>
      <c r="S28" s="6">
        <f>'TAB5.1'!S213</f>
        <v>0</v>
      </c>
      <c r="V28" s="133">
        <f t="shared" si="1"/>
        <v>21</v>
      </c>
    </row>
    <row r="29" spans="1:22" ht="14.25" thickBot="1" x14ac:dyDescent="0.35">
      <c r="A29" s="535"/>
      <c r="B29" s="35" t="s">
        <v>51</v>
      </c>
      <c r="C29" s="36">
        <f t="shared" ref="C29:S29" si="2">SUM(C8:C28)</f>
        <v>0</v>
      </c>
      <c r="D29" s="36">
        <f t="shared" si="2"/>
        <v>0</v>
      </c>
      <c r="E29" s="36">
        <f t="shared" si="2"/>
        <v>0</v>
      </c>
      <c r="F29" s="36">
        <f t="shared" si="2"/>
        <v>0</v>
      </c>
      <c r="G29" s="36">
        <f t="shared" si="2"/>
        <v>0</v>
      </c>
      <c r="H29" s="36">
        <f t="shared" si="2"/>
        <v>0</v>
      </c>
      <c r="I29" s="36">
        <f t="shared" si="2"/>
        <v>0</v>
      </c>
      <c r="J29" s="36">
        <f t="shared" si="2"/>
        <v>0</v>
      </c>
      <c r="K29" s="36">
        <f t="shared" si="2"/>
        <v>0</v>
      </c>
      <c r="L29" s="36">
        <f t="shared" si="2"/>
        <v>0</v>
      </c>
      <c r="M29" s="36">
        <f t="shared" si="2"/>
        <v>0</v>
      </c>
      <c r="N29" s="36">
        <f t="shared" si="2"/>
        <v>0</v>
      </c>
      <c r="O29" s="36">
        <f t="shared" si="2"/>
        <v>0</v>
      </c>
      <c r="P29" s="36">
        <f t="shared" si="2"/>
        <v>0</v>
      </c>
      <c r="Q29" s="36">
        <f t="shared" si="2"/>
        <v>0</v>
      </c>
      <c r="R29" s="36">
        <f t="shared" si="2"/>
        <v>0</v>
      </c>
      <c r="S29" s="36">
        <f t="shared" si="2"/>
        <v>0</v>
      </c>
      <c r="T29" s="65"/>
      <c r="U29" s="26" t="str">
        <f>RIGHT(A8,4)&amp;"reseau"</f>
        <v>2025reseau</v>
      </c>
      <c r="V29" s="133">
        <f t="shared" si="1"/>
        <v>22</v>
      </c>
    </row>
    <row r="30" spans="1:22" x14ac:dyDescent="0.3">
      <c r="A30" s="535"/>
      <c r="B30" s="37"/>
      <c r="V30" s="133">
        <f t="shared" si="1"/>
        <v>23</v>
      </c>
    </row>
    <row r="31" spans="1:22" x14ac:dyDescent="0.3">
      <c r="A31" s="535"/>
      <c r="B31" s="34" t="s">
        <v>157</v>
      </c>
      <c r="C31" s="6">
        <f>'TAB5.1'!C216</f>
        <v>0</v>
      </c>
      <c r="D31" s="6">
        <f>'TAB5.1'!D216</f>
        <v>0</v>
      </c>
      <c r="E31" s="6">
        <f>'TAB5.1'!E216</f>
        <v>0</v>
      </c>
      <c r="F31" s="6">
        <f>'TAB5.1'!F216</f>
        <v>0</v>
      </c>
      <c r="G31" s="6">
        <f>'TAB5.1'!G216</f>
        <v>0</v>
      </c>
      <c r="H31" s="6">
        <f>'TAB5.1'!H216</f>
        <v>0</v>
      </c>
      <c r="I31" s="6">
        <f>'TAB5.1'!I216</f>
        <v>0</v>
      </c>
      <c r="J31" s="6">
        <f>'TAB5.1'!J216</f>
        <v>0</v>
      </c>
      <c r="K31" s="6">
        <f>'TAB5.1'!K216</f>
        <v>0</v>
      </c>
      <c r="L31" s="6">
        <f>'TAB5.1'!L216</f>
        <v>0</v>
      </c>
      <c r="M31" s="6">
        <f>'TAB5.1'!M216</f>
        <v>0</v>
      </c>
      <c r="N31" s="6">
        <f>'TAB5.1'!N216</f>
        <v>0</v>
      </c>
      <c r="O31" s="6">
        <f>'TAB5.1'!O216</f>
        <v>0</v>
      </c>
      <c r="P31" s="6">
        <f>'TAB5.1'!P216</f>
        <v>0</v>
      </c>
      <c r="Q31" s="6">
        <f>'TAB5.1'!Q216</f>
        <v>0</v>
      </c>
      <c r="R31" s="6">
        <f>'TAB5.1'!R216</f>
        <v>0</v>
      </c>
      <c r="S31" s="6">
        <f>'TAB5.1'!S216</f>
        <v>0</v>
      </c>
      <c r="V31" s="133">
        <f t="shared" si="1"/>
        <v>24</v>
      </c>
    </row>
    <row r="32" spans="1:22" x14ac:dyDescent="0.3">
      <c r="A32" s="535"/>
      <c r="B32" s="34" t="s">
        <v>52</v>
      </c>
      <c r="C32" s="6">
        <f>'TAB5.1'!C217</f>
        <v>0</v>
      </c>
      <c r="D32" s="6">
        <f>'TAB5.1'!D217</f>
        <v>0</v>
      </c>
      <c r="E32" s="6">
        <f>'TAB5.1'!E217</f>
        <v>0</v>
      </c>
      <c r="F32" s="6">
        <f>'TAB5.1'!F217</f>
        <v>0</v>
      </c>
      <c r="G32" s="6">
        <f>'TAB5.1'!G217</f>
        <v>0</v>
      </c>
      <c r="H32" s="6">
        <f>'TAB5.1'!H217</f>
        <v>0</v>
      </c>
      <c r="I32" s="6">
        <f>'TAB5.1'!I217</f>
        <v>0</v>
      </c>
      <c r="J32" s="6">
        <f>'TAB5.1'!J217</f>
        <v>0</v>
      </c>
      <c r="K32" s="6">
        <f>'TAB5.1'!K217</f>
        <v>0</v>
      </c>
      <c r="L32" s="6">
        <f>'TAB5.1'!L217</f>
        <v>0</v>
      </c>
      <c r="M32" s="6">
        <f>'TAB5.1'!M217</f>
        <v>0</v>
      </c>
      <c r="N32" s="6">
        <f>'TAB5.1'!N217</f>
        <v>0</v>
      </c>
      <c r="O32" s="6">
        <f>'TAB5.1'!O217</f>
        <v>0</v>
      </c>
      <c r="P32" s="6">
        <f>'TAB5.1'!P217</f>
        <v>0</v>
      </c>
      <c r="Q32" s="6">
        <f>'TAB5.1'!Q217</f>
        <v>0</v>
      </c>
      <c r="R32" s="6">
        <f>'TAB5.1'!R217</f>
        <v>0</v>
      </c>
      <c r="S32" s="6">
        <f>'TAB5.1'!S217</f>
        <v>0</v>
      </c>
      <c r="V32" s="133">
        <f t="shared" si="1"/>
        <v>25</v>
      </c>
    </row>
    <row r="33" spans="1:22" x14ac:dyDescent="0.3">
      <c r="A33" s="535"/>
      <c r="B33" s="34" t="s">
        <v>53</v>
      </c>
      <c r="C33" s="6">
        <f>'TAB5.1'!C218</f>
        <v>0</v>
      </c>
      <c r="D33" s="6">
        <f>'TAB5.1'!D218</f>
        <v>0</v>
      </c>
      <c r="E33" s="6">
        <f>'TAB5.1'!E218</f>
        <v>0</v>
      </c>
      <c r="F33" s="6">
        <f>'TAB5.1'!F218</f>
        <v>0</v>
      </c>
      <c r="G33" s="6">
        <f>'TAB5.1'!G218</f>
        <v>0</v>
      </c>
      <c r="H33" s="6">
        <f>'TAB5.1'!H218</f>
        <v>0</v>
      </c>
      <c r="I33" s="6">
        <f>'TAB5.1'!I218</f>
        <v>0</v>
      </c>
      <c r="J33" s="6">
        <f>'TAB5.1'!J218</f>
        <v>0</v>
      </c>
      <c r="K33" s="6">
        <f>'TAB5.1'!K218</f>
        <v>0</v>
      </c>
      <c r="L33" s="6">
        <f>'TAB5.1'!L218</f>
        <v>0</v>
      </c>
      <c r="M33" s="6">
        <f>'TAB5.1'!M218</f>
        <v>0</v>
      </c>
      <c r="N33" s="6">
        <f>'TAB5.1'!N218</f>
        <v>0</v>
      </c>
      <c r="O33" s="6">
        <f>'TAB5.1'!O218</f>
        <v>0</v>
      </c>
      <c r="P33" s="6">
        <f>'TAB5.1'!P218</f>
        <v>0</v>
      </c>
      <c r="Q33" s="6">
        <f>'TAB5.1'!Q218</f>
        <v>0</v>
      </c>
      <c r="R33" s="6">
        <f>'TAB5.1'!R218</f>
        <v>0</v>
      </c>
      <c r="S33" s="6">
        <f>'TAB5.1'!S218</f>
        <v>0</v>
      </c>
      <c r="V33" s="133">
        <f t="shared" si="1"/>
        <v>26</v>
      </c>
    </row>
    <row r="34" spans="1:22" x14ac:dyDescent="0.3">
      <c r="A34" s="535"/>
      <c r="B34" s="34" t="s">
        <v>48</v>
      </c>
      <c r="C34" s="6">
        <f>'TAB5.1'!C219</f>
        <v>0</v>
      </c>
      <c r="D34" s="6">
        <f>'TAB5.1'!D219</f>
        <v>0</v>
      </c>
      <c r="E34" s="6">
        <f>'TAB5.1'!E219</f>
        <v>0</v>
      </c>
      <c r="F34" s="6">
        <f>'TAB5.1'!F219</f>
        <v>0</v>
      </c>
      <c r="G34" s="6">
        <f>'TAB5.1'!G219</f>
        <v>0</v>
      </c>
      <c r="H34" s="6">
        <f>'TAB5.1'!H219</f>
        <v>0</v>
      </c>
      <c r="I34" s="6">
        <f>'TAB5.1'!I219</f>
        <v>0</v>
      </c>
      <c r="J34" s="6">
        <f>'TAB5.1'!J219</f>
        <v>0</v>
      </c>
      <c r="K34" s="6">
        <f>'TAB5.1'!K219</f>
        <v>0</v>
      </c>
      <c r="L34" s="6">
        <f>'TAB5.1'!L219</f>
        <v>0</v>
      </c>
      <c r="M34" s="6">
        <f>'TAB5.1'!M219</f>
        <v>0</v>
      </c>
      <c r="N34" s="6">
        <f>'TAB5.1'!N219</f>
        <v>0</v>
      </c>
      <c r="O34" s="6">
        <f>'TAB5.1'!O219</f>
        <v>0</v>
      </c>
      <c r="P34" s="6">
        <f>'TAB5.1'!P219</f>
        <v>0</v>
      </c>
      <c r="Q34" s="6">
        <f>'TAB5.1'!Q219</f>
        <v>0</v>
      </c>
      <c r="R34" s="6">
        <f>'TAB5.1'!R219</f>
        <v>0</v>
      </c>
      <c r="S34" s="6">
        <f>'TAB5.1'!S219</f>
        <v>0</v>
      </c>
      <c r="V34" s="133">
        <f t="shared" si="1"/>
        <v>27</v>
      </c>
    </row>
    <row r="35" spans="1:22" x14ac:dyDescent="0.3">
      <c r="A35" s="535"/>
      <c r="B35" s="34" t="s">
        <v>54</v>
      </c>
      <c r="C35" s="6">
        <f>'TAB5.1'!C220</f>
        <v>0</v>
      </c>
      <c r="D35" s="6">
        <f>'TAB5.1'!D220</f>
        <v>0</v>
      </c>
      <c r="E35" s="6">
        <f>'TAB5.1'!E220</f>
        <v>0</v>
      </c>
      <c r="F35" s="6">
        <f>'TAB5.1'!F220</f>
        <v>0</v>
      </c>
      <c r="G35" s="6">
        <f>'TAB5.1'!G220</f>
        <v>0</v>
      </c>
      <c r="H35" s="6">
        <f>'TAB5.1'!H220</f>
        <v>0</v>
      </c>
      <c r="I35" s="6">
        <f>'TAB5.1'!I220</f>
        <v>0</v>
      </c>
      <c r="J35" s="6">
        <f>'TAB5.1'!J220</f>
        <v>0</v>
      </c>
      <c r="K35" s="6">
        <f>'TAB5.1'!K220</f>
        <v>0</v>
      </c>
      <c r="L35" s="6">
        <f>'TAB5.1'!L220</f>
        <v>0</v>
      </c>
      <c r="M35" s="6">
        <f>'TAB5.1'!M220</f>
        <v>0</v>
      </c>
      <c r="N35" s="6">
        <f>'TAB5.1'!N220</f>
        <v>0</v>
      </c>
      <c r="O35" s="6">
        <f>'TAB5.1'!O220</f>
        <v>0</v>
      </c>
      <c r="P35" s="6">
        <f>'TAB5.1'!P220</f>
        <v>0</v>
      </c>
      <c r="Q35" s="6">
        <f>'TAB5.1'!Q220</f>
        <v>0</v>
      </c>
      <c r="R35" s="6">
        <f>'TAB5.1'!R220</f>
        <v>0</v>
      </c>
      <c r="S35" s="6">
        <f>'TAB5.1'!S220</f>
        <v>0</v>
      </c>
      <c r="V35" s="133">
        <f t="shared" si="1"/>
        <v>28</v>
      </c>
    </row>
    <row r="36" spans="1:22" x14ac:dyDescent="0.3">
      <c r="A36" s="535"/>
      <c r="B36" s="34" t="s">
        <v>55</v>
      </c>
      <c r="C36" s="6">
        <f>'TAB5.1'!C221</f>
        <v>0</v>
      </c>
      <c r="D36" s="6">
        <f>'TAB5.1'!D221</f>
        <v>0</v>
      </c>
      <c r="E36" s="6">
        <f>'TAB5.1'!E221</f>
        <v>0</v>
      </c>
      <c r="F36" s="6">
        <f>'TAB5.1'!F221</f>
        <v>0</v>
      </c>
      <c r="G36" s="6">
        <f>'TAB5.1'!G221</f>
        <v>0</v>
      </c>
      <c r="H36" s="6">
        <f>'TAB5.1'!H221</f>
        <v>0</v>
      </c>
      <c r="I36" s="6">
        <f>'TAB5.1'!I221</f>
        <v>0</v>
      </c>
      <c r="J36" s="6">
        <f>'TAB5.1'!J221</f>
        <v>0</v>
      </c>
      <c r="K36" s="6">
        <f>'TAB5.1'!K221</f>
        <v>0</v>
      </c>
      <c r="L36" s="6">
        <f>'TAB5.1'!L221</f>
        <v>0</v>
      </c>
      <c r="M36" s="6">
        <f>'TAB5.1'!M221</f>
        <v>0</v>
      </c>
      <c r="N36" s="6">
        <f>'TAB5.1'!N221</f>
        <v>0</v>
      </c>
      <c r="O36" s="6">
        <f>'TAB5.1'!O221</f>
        <v>0</v>
      </c>
      <c r="P36" s="6">
        <f>'TAB5.1'!P221</f>
        <v>0</v>
      </c>
      <c r="Q36" s="6">
        <f>'TAB5.1'!Q221</f>
        <v>0</v>
      </c>
      <c r="R36" s="6">
        <f>'TAB5.1'!R221</f>
        <v>0</v>
      </c>
      <c r="S36" s="6">
        <f>'TAB5.1'!S221</f>
        <v>0</v>
      </c>
      <c r="V36" s="133">
        <f t="shared" si="1"/>
        <v>29</v>
      </c>
    </row>
    <row r="37" spans="1:22" x14ac:dyDescent="0.3">
      <c r="A37" s="535"/>
      <c r="B37" s="34" t="s">
        <v>50</v>
      </c>
      <c r="C37" s="6">
        <f>'TAB5.1'!C222</f>
        <v>0</v>
      </c>
      <c r="D37" s="6">
        <f>'TAB5.1'!D222</f>
        <v>0</v>
      </c>
      <c r="E37" s="6">
        <f>'TAB5.1'!E222</f>
        <v>0</v>
      </c>
      <c r="F37" s="6">
        <f>'TAB5.1'!F222</f>
        <v>0</v>
      </c>
      <c r="G37" s="6">
        <f>'TAB5.1'!G222</f>
        <v>0</v>
      </c>
      <c r="H37" s="6">
        <f>'TAB5.1'!H222</f>
        <v>0</v>
      </c>
      <c r="I37" s="6">
        <f>'TAB5.1'!I222</f>
        <v>0</v>
      </c>
      <c r="J37" s="6">
        <f>'TAB5.1'!J222</f>
        <v>0</v>
      </c>
      <c r="K37" s="6">
        <f>'TAB5.1'!K222</f>
        <v>0</v>
      </c>
      <c r="L37" s="6">
        <f>'TAB5.1'!L222</f>
        <v>0</v>
      </c>
      <c r="M37" s="6">
        <f>'TAB5.1'!M222</f>
        <v>0</v>
      </c>
      <c r="N37" s="6">
        <f>'TAB5.1'!N222</f>
        <v>0</v>
      </c>
      <c r="O37" s="6">
        <f>'TAB5.1'!O222</f>
        <v>0</v>
      </c>
      <c r="P37" s="6">
        <f>'TAB5.1'!P222</f>
        <v>0</v>
      </c>
      <c r="Q37" s="6">
        <f>'TAB5.1'!Q222</f>
        <v>0</v>
      </c>
      <c r="R37" s="6">
        <f>'TAB5.1'!R222</f>
        <v>0</v>
      </c>
      <c r="S37" s="6">
        <f>'TAB5.1'!S222</f>
        <v>0</v>
      </c>
      <c r="V37" s="133">
        <f t="shared" si="1"/>
        <v>30</v>
      </c>
    </row>
    <row r="38" spans="1:22" x14ac:dyDescent="0.3">
      <c r="A38" s="535"/>
      <c r="B38" s="34" t="str">
        <f>'TAB5.1'!B38</f>
        <v>Intitulé libre 1</v>
      </c>
      <c r="C38" s="6">
        <f>'TAB5.1'!C223</f>
        <v>0</v>
      </c>
      <c r="D38" s="6">
        <f>'TAB5.1'!D223</f>
        <v>0</v>
      </c>
      <c r="E38" s="6">
        <f>'TAB5.1'!E223</f>
        <v>0</v>
      </c>
      <c r="F38" s="6">
        <f>'TAB5.1'!F223</f>
        <v>0</v>
      </c>
      <c r="G38" s="6">
        <f>'TAB5.1'!G223</f>
        <v>0</v>
      </c>
      <c r="H38" s="6">
        <f>'TAB5.1'!H223</f>
        <v>0</v>
      </c>
      <c r="I38" s="6">
        <f>'TAB5.1'!I223</f>
        <v>0</v>
      </c>
      <c r="J38" s="6">
        <f>'TAB5.1'!J223</f>
        <v>0</v>
      </c>
      <c r="K38" s="6">
        <f>'TAB5.1'!K223</f>
        <v>0</v>
      </c>
      <c r="L38" s="6">
        <f>'TAB5.1'!L223</f>
        <v>0</v>
      </c>
      <c r="M38" s="6">
        <f>'TAB5.1'!M223</f>
        <v>0</v>
      </c>
      <c r="N38" s="6">
        <f>'TAB5.1'!N223</f>
        <v>0</v>
      </c>
      <c r="O38" s="6">
        <f>'TAB5.1'!O223</f>
        <v>0</v>
      </c>
      <c r="P38" s="6">
        <f>'TAB5.1'!P223</f>
        <v>0</v>
      </c>
      <c r="Q38" s="6">
        <f>'TAB5.1'!Q223</f>
        <v>0</v>
      </c>
      <c r="R38" s="6">
        <f>'TAB5.1'!R223</f>
        <v>0</v>
      </c>
      <c r="S38" s="6">
        <f>'TAB5.1'!S223</f>
        <v>0</v>
      </c>
      <c r="V38" s="133">
        <f t="shared" si="1"/>
        <v>31</v>
      </c>
    </row>
    <row r="39" spans="1:22" x14ac:dyDescent="0.3">
      <c r="A39" s="535"/>
      <c r="B39" s="34" t="str">
        <f>'TAB5.1'!B39</f>
        <v>Intitulé libre 2</v>
      </c>
      <c r="C39" s="6">
        <f>'TAB5.1'!C224</f>
        <v>0</v>
      </c>
      <c r="D39" s="6">
        <f>'TAB5.1'!D224</f>
        <v>0</v>
      </c>
      <c r="E39" s="6">
        <f>'TAB5.1'!E224</f>
        <v>0</v>
      </c>
      <c r="F39" s="6">
        <f>'TAB5.1'!F224</f>
        <v>0</v>
      </c>
      <c r="G39" s="6">
        <f>'TAB5.1'!G224</f>
        <v>0</v>
      </c>
      <c r="H39" s="6">
        <f>'TAB5.1'!H224</f>
        <v>0</v>
      </c>
      <c r="I39" s="6">
        <f>'TAB5.1'!I224</f>
        <v>0</v>
      </c>
      <c r="J39" s="6">
        <f>'TAB5.1'!J224</f>
        <v>0</v>
      </c>
      <c r="K39" s="6">
        <f>'TAB5.1'!K224</f>
        <v>0</v>
      </c>
      <c r="L39" s="6">
        <f>'TAB5.1'!L224</f>
        <v>0</v>
      </c>
      <c r="M39" s="6">
        <f>'TAB5.1'!M224</f>
        <v>0</v>
      </c>
      <c r="N39" s="6">
        <f>'TAB5.1'!N224</f>
        <v>0</v>
      </c>
      <c r="O39" s="6">
        <f>'TAB5.1'!O224</f>
        <v>0</v>
      </c>
      <c r="P39" s="6">
        <f>'TAB5.1'!P224</f>
        <v>0</v>
      </c>
      <c r="Q39" s="6">
        <f>'TAB5.1'!Q224</f>
        <v>0</v>
      </c>
      <c r="R39" s="6">
        <f>'TAB5.1'!R224</f>
        <v>0</v>
      </c>
      <c r="S39" s="6">
        <f>'TAB5.1'!S224</f>
        <v>0</v>
      </c>
      <c r="V39" s="133">
        <f t="shared" si="1"/>
        <v>32</v>
      </c>
    </row>
    <row r="40" spans="1:22" x14ac:dyDescent="0.3">
      <c r="A40" s="535"/>
      <c r="B40" s="34" t="str">
        <f>'TAB5.1'!B40</f>
        <v>Intitulé libre 3</v>
      </c>
      <c r="C40" s="6">
        <f>'TAB5.1'!C225</f>
        <v>0</v>
      </c>
      <c r="D40" s="6">
        <f>'TAB5.1'!D225</f>
        <v>0</v>
      </c>
      <c r="E40" s="6">
        <f>'TAB5.1'!E225</f>
        <v>0</v>
      </c>
      <c r="F40" s="6">
        <f>'TAB5.1'!F225</f>
        <v>0</v>
      </c>
      <c r="G40" s="6">
        <f>'TAB5.1'!G225</f>
        <v>0</v>
      </c>
      <c r="H40" s="6">
        <f>'TAB5.1'!H225</f>
        <v>0</v>
      </c>
      <c r="I40" s="6">
        <f>'TAB5.1'!I225</f>
        <v>0</v>
      </c>
      <c r="J40" s="6">
        <f>'TAB5.1'!J225</f>
        <v>0</v>
      </c>
      <c r="K40" s="6">
        <f>'TAB5.1'!K225</f>
        <v>0</v>
      </c>
      <c r="L40" s="6">
        <f>'TAB5.1'!L225</f>
        <v>0</v>
      </c>
      <c r="M40" s="6">
        <f>'TAB5.1'!M225</f>
        <v>0</v>
      </c>
      <c r="N40" s="6">
        <f>'TAB5.1'!N225</f>
        <v>0</v>
      </c>
      <c r="O40" s="6">
        <f>'TAB5.1'!O225</f>
        <v>0</v>
      </c>
      <c r="P40" s="6">
        <f>'TAB5.1'!P225</f>
        <v>0</v>
      </c>
      <c r="Q40" s="6">
        <f>'TAB5.1'!Q225</f>
        <v>0</v>
      </c>
      <c r="R40" s="6">
        <f>'TAB5.1'!R225</f>
        <v>0</v>
      </c>
      <c r="S40" s="6">
        <f>'TAB5.1'!S225</f>
        <v>0</v>
      </c>
      <c r="V40" s="133">
        <f t="shared" si="1"/>
        <v>33</v>
      </c>
    </row>
    <row r="41" spans="1:22" x14ac:dyDescent="0.3">
      <c r="A41" s="535"/>
      <c r="B41" s="34" t="str">
        <f>'TAB5.1'!B41</f>
        <v>Intitulé libre 4</v>
      </c>
      <c r="C41" s="6">
        <f>'TAB5.1'!C226</f>
        <v>0</v>
      </c>
      <c r="D41" s="6">
        <f>'TAB5.1'!D226</f>
        <v>0</v>
      </c>
      <c r="E41" s="6">
        <f>'TAB5.1'!E226</f>
        <v>0</v>
      </c>
      <c r="F41" s="6">
        <f>'TAB5.1'!F226</f>
        <v>0</v>
      </c>
      <c r="G41" s="6">
        <f>'TAB5.1'!G226</f>
        <v>0</v>
      </c>
      <c r="H41" s="6">
        <f>'TAB5.1'!H226</f>
        <v>0</v>
      </c>
      <c r="I41" s="6">
        <f>'TAB5.1'!I226</f>
        <v>0</v>
      </c>
      <c r="J41" s="6">
        <f>'TAB5.1'!J226</f>
        <v>0</v>
      </c>
      <c r="K41" s="6">
        <f>'TAB5.1'!K226</f>
        <v>0</v>
      </c>
      <c r="L41" s="6">
        <f>'TAB5.1'!L226</f>
        <v>0</v>
      </c>
      <c r="M41" s="6">
        <f>'TAB5.1'!M226</f>
        <v>0</v>
      </c>
      <c r="N41" s="6">
        <f>'TAB5.1'!N226</f>
        <v>0</v>
      </c>
      <c r="O41" s="6">
        <f>'TAB5.1'!O226</f>
        <v>0</v>
      </c>
      <c r="P41" s="6">
        <f>'TAB5.1'!P226</f>
        <v>0</v>
      </c>
      <c r="Q41" s="6">
        <f>'TAB5.1'!Q226</f>
        <v>0</v>
      </c>
      <c r="R41" s="6">
        <f>'TAB5.1'!R226</f>
        <v>0</v>
      </c>
      <c r="S41" s="6">
        <f>'TAB5.1'!S226</f>
        <v>0</v>
      </c>
      <c r="V41" s="133">
        <f t="shared" si="1"/>
        <v>34</v>
      </c>
    </row>
    <row r="42" spans="1:22" x14ac:dyDescent="0.3">
      <c r="A42" s="535"/>
      <c r="B42" s="34" t="str">
        <f>'TAB5.1'!B42</f>
        <v>Intitulé libre 5</v>
      </c>
      <c r="C42" s="6">
        <f>'TAB5.1'!C227</f>
        <v>0</v>
      </c>
      <c r="D42" s="6">
        <f>'TAB5.1'!D227</f>
        <v>0</v>
      </c>
      <c r="E42" s="6">
        <f>'TAB5.1'!E227</f>
        <v>0</v>
      </c>
      <c r="F42" s="6">
        <f>'TAB5.1'!F227</f>
        <v>0</v>
      </c>
      <c r="G42" s="6">
        <f>'TAB5.1'!G227</f>
        <v>0</v>
      </c>
      <c r="H42" s="6">
        <f>'TAB5.1'!H227</f>
        <v>0</v>
      </c>
      <c r="I42" s="6">
        <f>'TAB5.1'!I227</f>
        <v>0</v>
      </c>
      <c r="J42" s="6">
        <f>'TAB5.1'!J227</f>
        <v>0</v>
      </c>
      <c r="K42" s="6">
        <f>'TAB5.1'!K227</f>
        <v>0</v>
      </c>
      <c r="L42" s="6">
        <f>'TAB5.1'!L227</f>
        <v>0</v>
      </c>
      <c r="M42" s="6">
        <f>'TAB5.1'!M227</f>
        <v>0</v>
      </c>
      <c r="N42" s="6">
        <f>'TAB5.1'!N227</f>
        <v>0</v>
      </c>
      <c r="O42" s="6">
        <f>'TAB5.1'!O227</f>
        <v>0</v>
      </c>
      <c r="P42" s="6">
        <f>'TAB5.1'!P227</f>
        <v>0</v>
      </c>
      <c r="Q42" s="6">
        <f>'TAB5.1'!Q227</f>
        <v>0</v>
      </c>
      <c r="R42" s="6">
        <f>'TAB5.1'!R227</f>
        <v>0</v>
      </c>
      <c r="S42" s="6">
        <f>'TAB5.1'!S227</f>
        <v>0</v>
      </c>
      <c r="V42" s="133">
        <f t="shared" si="1"/>
        <v>35</v>
      </c>
    </row>
    <row r="43" spans="1:22" ht="14.25" thickBot="1" x14ac:dyDescent="0.35">
      <c r="A43" s="535"/>
      <c r="B43" s="35" t="s">
        <v>56</v>
      </c>
      <c r="C43" s="36">
        <f t="shared" ref="C43:S43" si="3">SUM(C31:C42)</f>
        <v>0</v>
      </c>
      <c r="D43" s="36">
        <f t="shared" si="3"/>
        <v>0</v>
      </c>
      <c r="E43" s="36">
        <f t="shared" si="3"/>
        <v>0</v>
      </c>
      <c r="F43" s="36">
        <f t="shared" si="3"/>
        <v>0</v>
      </c>
      <c r="G43" s="36">
        <f t="shared" si="3"/>
        <v>0</v>
      </c>
      <c r="H43" s="36">
        <f t="shared" si="3"/>
        <v>0</v>
      </c>
      <c r="I43" s="36">
        <f t="shared" si="3"/>
        <v>0</v>
      </c>
      <c r="J43" s="36">
        <f t="shared" si="3"/>
        <v>0</v>
      </c>
      <c r="K43" s="36">
        <f t="shared" si="3"/>
        <v>0</v>
      </c>
      <c r="L43" s="36">
        <f t="shared" si="3"/>
        <v>0</v>
      </c>
      <c r="M43" s="36">
        <f t="shared" si="3"/>
        <v>0</v>
      </c>
      <c r="N43" s="36">
        <f t="shared" si="3"/>
        <v>0</v>
      </c>
      <c r="O43" s="36">
        <f t="shared" si="3"/>
        <v>0</v>
      </c>
      <c r="P43" s="36">
        <f t="shared" si="3"/>
        <v>0</v>
      </c>
      <c r="Q43" s="36">
        <f t="shared" si="3"/>
        <v>0</v>
      </c>
      <c r="R43" s="36">
        <f t="shared" si="3"/>
        <v>0</v>
      </c>
      <c r="S43" s="36">
        <f t="shared" si="3"/>
        <v>0</v>
      </c>
      <c r="U43" s="26" t="str">
        <f>RIGHT(A8,4)&amp;"hors reseau"</f>
        <v>2025hors reseau</v>
      </c>
      <c r="V43" s="133">
        <f t="shared" si="1"/>
        <v>36</v>
      </c>
    </row>
    <row r="44" spans="1:22" x14ac:dyDescent="0.3">
      <c r="V44" s="133">
        <f t="shared" si="1"/>
        <v>37</v>
      </c>
    </row>
    <row r="45" spans="1:22" x14ac:dyDescent="0.3">
      <c r="A45" s="535" t="s">
        <v>366</v>
      </c>
      <c r="B45" s="34" t="s">
        <v>157</v>
      </c>
      <c r="C45" s="6">
        <f>Q8</f>
        <v>0</v>
      </c>
      <c r="D45" s="6">
        <f>R8</f>
        <v>0</v>
      </c>
      <c r="E45" s="6">
        <f>S8</f>
        <v>0</v>
      </c>
      <c r="F45" s="49"/>
      <c r="G45" s="49"/>
      <c r="H45" s="49"/>
      <c r="I45" s="49"/>
      <c r="J45" s="49"/>
      <c r="K45" s="49"/>
      <c r="L45" s="49"/>
      <c r="M45" s="49"/>
      <c r="N45" s="49"/>
      <c r="O45" s="49"/>
      <c r="P45" s="49"/>
      <c r="Q45" s="6">
        <f>SUM(C45,F45:J45,M45:N45)</f>
        <v>0</v>
      </c>
      <c r="R45" s="6">
        <f>SUM(D45,K45,O45)</f>
        <v>0</v>
      </c>
      <c r="S45" s="6">
        <f>SUM(E45,L45,P45)</f>
        <v>0</v>
      </c>
      <c r="V45" s="133">
        <f t="shared" si="1"/>
        <v>38</v>
      </c>
    </row>
    <row r="46" spans="1:22" x14ac:dyDescent="0.3">
      <c r="A46" s="535"/>
      <c r="B46" s="34" t="s">
        <v>158</v>
      </c>
      <c r="C46" s="6">
        <f t="shared" ref="C46:E55" si="4">Q9</f>
        <v>0</v>
      </c>
      <c r="D46" s="6">
        <f t="shared" si="4"/>
        <v>0</v>
      </c>
      <c r="E46" s="6">
        <f t="shared" si="4"/>
        <v>0</v>
      </c>
      <c r="F46" s="49"/>
      <c r="G46" s="49"/>
      <c r="H46" s="49"/>
      <c r="I46" s="49"/>
      <c r="J46" s="49"/>
      <c r="K46" s="49"/>
      <c r="L46" s="49"/>
      <c r="M46" s="49"/>
      <c r="N46" s="49"/>
      <c r="O46" s="49"/>
      <c r="P46" s="49"/>
      <c r="Q46" s="6">
        <f t="shared" ref="Q46:Q65" si="5">SUM(C46,F46:J46,M46:N46)</f>
        <v>0</v>
      </c>
      <c r="R46" s="6">
        <f t="shared" ref="R46:S65" si="6">SUM(D46,K46,O46)</f>
        <v>0</v>
      </c>
      <c r="S46" s="6">
        <f t="shared" si="6"/>
        <v>0</v>
      </c>
      <c r="V46" s="133">
        <f t="shared" si="1"/>
        <v>39</v>
      </c>
    </row>
    <row r="47" spans="1:22" x14ac:dyDescent="0.3">
      <c r="A47" s="535"/>
      <c r="B47" s="34" t="s">
        <v>159</v>
      </c>
      <c r="C47" s="6">
        <f t="shared" si="4"/>
        <v>0</v>
      </c>
      <c r="D47" s="6">
        <f t="shared" si="4"/>
        <v>0</v>
      </c>
      <c r="E47" s="6">
        <f t="shared" si="4"/>
        <v>0</v>
      </c>
      <c r="F47" s="49"/>
      <c r="G47" s="49"/>
      <c r="H47" s="49"/>
      <c r="I47" s="49"/>
      <c r="J47" s="49"/>
      <c r="K47" s="49"/>
      <c r="L47" s="49"/>
      <c r="M47" s="49"/>
      <c r="N47" s="49"/>
      <c r="O47" s="49"/>
      <c r="P47" s="49"/>
      <c r="Q47" s="6">
        <f t="shared" si="5"/>
        <v>0</v>
      </c>
      <c r="R47" s="6">
        <f t="shared" si="6"/>
        <v>0</v>
      </c>
      <c r="S47" s="6">
        <f t="shared" si="6"/>
        <v>0</v>
      </c>
      <c r="V47" s="133">
        <f t="shared" si="1"/>
        <v>40</v>
      </c>
    </row>
    <row r="48" spans="1:22" x14ac:dyDescent="0.3">
      <c r="A48" s="535"/>
      <c r="B48" s="34" t="s">
        <v>160</v>
      </c>
      <c r="C48" s="6">
        <f t="shared" si="4"/>
        <v>0</v>
      </c>
      <c r="D48" s="6">
        <f t="shared" si="4"/>
        <v>0</v>
      </c>
      <c r="E48" s="6">
        <f t="shared" si="4"/>
        <v>0</v>
      </c>
      <c r="F48" s="49"/>
      <c r="G48" s="49"/>
      <c r="H48" s="49"/>
      <c r="I48" s="49"/>
      <c r="J48" s="49"/>
      <c r="K48" s="49"/>
      <c r="L48" s="49"/>
      <c r="M48" s="49"/>
      <c r="N48" s="49"/>
      <c r="O48" s="49"/>
      <c r="P48" s="49"/>
      <c r="Q48" s="6">
        <f t="shared" si="5"/>
        <v>0</v>
      </c>
      <c r="R48" s="6">
        <f t="shared" si="6"/>
        <v>0</v>
      </c>
      <c r="S48" s="6">
        <f t="shared" si="6"/>
        <v>0</v>
      </c>
      <c r="V48" s="133">
        <f t="shared" si="1"/>
        <v>41</v>
      </c>
    </row>
    <row r="49" spans="1:22" x14ac:dyDescent="0.3">
      <c r="A49" s="535"/>
      <c r="B49" s="34" t="s">
        <v>161</v>
      </c>
      <c r="C49" s="6">
        <f t="shared" si="4"/>
        <v>0</v>
      </c>
      <c r="D49" s="6">
        <f t="shared" si="4"/>
        <v>0</v>
      </c>
      <c r="E49" s="6">
        <f t="shared" si="4"/>
        <v>0</v>
      </c>
      <c r="F49" s="49"/>
      <c r="G49" s="49"/>
      <c r="H49" s="49"/>
      <c r="I49" s="49"/>
      <c r="J49" s="49"/>
      <c r="K49" s="49"/>
      <c r="L49" s="49"/>
      <c r="M49" s="49"/>
      <c r="N49" s="49"/>
      <c r="O49" s="49"/>
      <c r="P49" s="49"/>
      <c r="Q49" s="6">
        <f t="shared" si="5"/>
        <v>0</v>
      </c>
      <c r="R49" s="6">
        <f t="shared" si="6"/>
        <v>0</v>
      </c>
      <c r="S49" s="6">
        <f t="shared" si="6"/>
        <v>0</v>
      </c>
      <c r="V49" s="133">
        <f t="shared" si="1"/>
        <v>42</v>
      </c>
    </row>
    <row r="50" spans="1:22" x14ac:dyDescent="0.3">
      <c r="A50" s="535"/>
      <c r="B50" s="34" t="s">
        <v>162</v>
      </c>
      <c r="C50" s="6">
        <f t="shared" si="4"/>
        <v>0</v>
      </c>
      <c r="D50" s="6">
        <f t="shared" si="4"/>
        <v>0</v>
      </c>
      <c r="E50" s="6">
        <f t="shared" si="4"/>
        <v>0</v>
      </c>
      <c r="F50" s="49"/>
      <c r="G50" s="49"/>
      <c r="H50" s="49"/>
      <c r="I50" s="49"/>
      <c r="J50" s="49"/>
      <c r="K50" s="49"/>
      <c r="L50" s="49"/>
      <c r="M50" s="49"/>
      <c r="N50" s="49"/>
      <c r="O50" s="49"/>
      <c r="P50" s="49"/>
      <c r="Q50" s="6">
        <f t="shared" si="5"/>
        <v>0</v>
      </c>
      <c r="R50" s="6">
        <f t="shared" si="6"/>
        <v>0</v>
      </c>
      <c r="S50" s="6">
        <f t="shared" si="6"/>
        <v>0</v>
      </c>
      <c r="V50" s="133">
        <f t="shared" si="1"/>
        <v>43</v>
      </c>
    </row>
    <row r="51" spans="1:22" x14ac:dyDescent="0.3">
      <c r="A51" s="535"/>
      <c r="B51" s="34" t="s">
        <v>163</v>
      </c>
      <c r="C51" s="6">
        <f t="shared" si="4"/>
        <v>0</v>
      </c>
      <c r="D51" s="6">
        <f t="shared" si="4"/>
        <v>0</v>
      </c>
      <c r="E51" s="6">
        <f t="shared" si="4"/>
        <v>0</v>
      </c>
      <c r="F51" s="49"/>
      <c r="G51" s="49"/>
      <c r="H51" s="49"/>
      <c r="I51" s="49"/>
      <c r="J51" s="49"/>
      <c r="K51" s="49"/>
      <c r="L51" s="49"/>
      <c r="M51" s="49"/>
      <c r="N51" s="49"/>
      <c r="O51" s="49"/>
      <c r="P51" s="49"/>
      <c r="Q51" s="6">
        <f t="shared" si="5"/>
        <v>0</v>
      </c>
      <c r="R51" s="6">
        <f t="shared" si="6"/>
        <v>0</v>
      </c>
      <c r="S51" s="6">
        <f t="shared" si="6"/>
        <v>0</v>
      </c>
      <c r="V51" s="133">
        <f t="shared" si="1"/>
        <v>44</v>
      </c>
    </row>
    <row r="52" spans="1:22" x14ac:dyDescent="0.3">
      <c r="A52" s="535"/>
      <c r="B52" s="34" t="s">
        <v>164</v>
      </c>
      <c r="C52" s="6">
        <f t="shared" si="4"/>
        <v>0</v>
      </c>
      <c r="D52" s="6">
        <f t="shared" si="4"/>
        <v>0</v>
      </c>
      <c r="E52" s="6">
        <f t="shared" si="4"/>
        <v>0</v>
      </c>
      <c r="F52" s="49"/>
      <c r="G52" s="49"/>
      <c r="H52" s="49"/>
      <c r="I52" s="49"/>
      <c r="J52" s="49"/>
      <c r="K52" s="49"/>
      <c r="L52" s="49"/>
      <c r="M52" s="49"/>
      <c r="N52" s="49"/>
      <c r="O52" s="49"/>
      <c r="P52" s="49"/>
      <c r="Q52" s="6">
        <f t="shared" si="5"/>
        <v>0</v>
      </c>
      <c r="R52" s="6">
        <f t="shared" si="6"/>
        <v>0</v>
      </c>
      <c r="S52" s="6">
        <f t="shared" si="6"/>
        <v>0</v>
      </c>
      <c r="V52" s="133">
        <f t="shared" si="1"/>
        <v>45</v>
      </c>
    </row>
    <row r="53" spans="1:22" x14ac:dyDescent="0.3">
      <c r="A53" s="535"/>
      <c r="B53" s="34" t="s">
        <v>165</v>
      </c>
      <c r="C53" s="6">
        <f t="shared" si="4"/>
        <v>0</v>
      </c>
      <c r="D53" s="6">
        <f t="shared" si="4"/>
        <v>0</v>
      </c>
      <c r="E53" s="6">
        <f t="shared" si="4"/>
        <v>0</v>
      </c>
      <c r="F53" s="49"/>
      <c r="G53" s="49"/>
      <c r="H53" s="49"/>
      <c r="I53" s="49"/>
      <c r="J53" s="49"/>
      <c r="K53" s="49"/>
      <c r="L53" s="49"/>
      <c r="M53" s="49"/>
      <c r="N53" s="49"/>
      <c r="O53" s="49"/>
      <c r="P53" s="49"/>
      <c r="Q53" s="6">
        <f t="shared" si="5"/>
        <v>0</v>
      </c>
      <c r="R53" s="6">
        <f t="shared" si="6"/>
        <v>0</v>
      </c>
      <c r="S53" s="6">
        <f t="shared" si="6"/>
        <v>0</v>
      </c>
      <c r="V53" s="133">
        <f t="shared" si="1"/>
        <v>46</v>
      </c>
    </row>
    <row r="54" spans="1:22" x14ac:dyDescent="0.3">
      <c r="A54" s="535"/>
      <c r="B54" s="34" t="s">
        <v>166</v>
      </c>
      <c r="C54" s="6">
        <f t="shared" si="4"/>
        <v>0</v>
      </c>
      <c r="D54" s="6">
        <f t="shared" si="4"/>
        <v>0</v>
      </c>
      <c r="E54" s="6">
        <f t="shared" si="4"/>
        <v>0</v>
      </c>
      <c r="F54" s="49"/>
      <c r="G54" s="49"/>
      <c r="H54" s="49"/>
      <c r="I54" s="49"/>
      <c r="J54" s="49"/>
      <c r="K54" s="49"/>
      <c r="L54" s="49"/>
      <c r="M54" s="49"/>
      <c r="N54" s="49"/>
      <c r="O54" s="49"/>
      <c r="P54" s="49"/>
      <c r="Q54" s="6">
        <f t="shared" si="5"/>
        <v>0</v>
      </c>
      <c r="R54" s="6">
        <f t="shared" si="6"/>
        <v>0</v>
      </c>
      <c r="S54" s="6">
        <f t="shared" si="6"/>
        <v>0</v>
      </c>
      <c r="V54" s="133">
        <f t="shared" si="1"/>
        <v>47</v>
      </c>
    </row>
    <row r="55" spans="1:22" x14ac:dyDescent="0.3">
      <c r="A55" s="535"/>
      <c r="B55" s="34" t="s">
        <v>167</v>
      </c>
      <c r="C55" s="6">
        <f>Q18</f>
        <v>0</v>
      </c>
      <c r="D55" s="6">
        <f t="shared" si="4"/>
        <v>0</v>
      </c>
      <c r="E55" s="6">
        <f t="shared" si="4"/>
        <v>0</v>
      </c>
      <c r="F55" s="49"/>
      <c r="G55" s="49"/>
      <c r="H55" s="49"/>
      <c r="I55" s="49"/>
      <c r="J55" s="49"/>
      <c r="K55" s="49"/>
      <c r="L55" s="49"/>
      <c r="M55" s="49"/>
      <c r="N55" s="49"/>
      <c r="O55" s="49"/>
      <c r="P55" s="49"/>
      <c r="Q55" s="6">
        <f t="shared" si="5"/>
        <v>0</v>
      </c>
      <c r="R55" s="6">
        <f t="shared" si="6"/>
        <v>0</v>
      </c>
      <c r="S55" s="6">
        <f t="shared" si="6"/>
        <v>0</v>
      </c>
      <c r="V55" s="133">
        <f t="shared" si="1"/>
        <v>48</v>
      </c>
    </row>
    <row r="56" spans="1:22" x14ac:dyDescent="0.3">
      <c r="A56" s="535"/>
      <c r="B56" s="34" t="s">
        <v>168</v>
      </c>
      <c r="C56" s="6">
        <f t="shared" ref="C56:E65" si="7">Q19</f>
        <v>0</v>
      </c>
      <c r="D56" s="6">
        <f t="shared" si="7"/>
        <v>0</v>
      </c>
      <c r="E56" s="6">
        <f t="shared" si="7"/>
        <v>0</v>
      </c>
      <c r="F56" s="49"/>
      <c r="G56" s="49"/>
      <c r="H56" s="49"/>
      <c r="I56" s="49"/>
      <c r="J56" s="49"/>
      <c r="K56" s="49"/>
      <c r="L56" s="49"/>
      <c r="M56" s="49"/>
      <c r="N56" s="49"/>
      <c r="O56" s="49"/>
      <c r="P56" s="49"/>
      <c r="Q56" s="6">
        <f t="shared" si="5"/>
        <v>0</v>
      </c>
      <c r="R56" s="6">
        <f t="shared" si="6"/>
        <v>0</v>
      </c>
      <c r="S56" s="6">
        <f t="shared" si="6"/>
        <v>0</v>
      </c>
      <c r="V56" s="133">
        <f t="shared" si="1"/>
        <v>49</v>
      </c>
    </row>
    <row r="57" spans="1:22" x14ac:dyDescent="0.3">
      <c r="A57" s="535"/>
      <c r="B57" s="34" t="s">
        <v>169</v>
      </c>
      <c r="C57" s="6">
        <f t="shared" si="7"/>
        <v>0</v>
      </c>
      <c r="D57" s="6">
        <f t="shared" si="7"/>
        <v>0</v>
      </c>
      <c r="E57" s="6">
        <f t="shared" si="7"/>
        <v>0</v>
      </c>
      <c r="F57" s="49"/>
      <c r="G57" s="49"/>
      <c r="H57" s="49"/>
      <c r="I57" s="49"/>
      <c r="J57" s="49"/>
      <c r="K57" s="49"/>
      <c r="L57" s="49"/>
      <c r="M57" s="49"/>
      <c r="N57" s="49"/>
      <c r="O57" s="49"/>
      <c r="P57" s="49"/>
      <c r="Q57" s="6">
        <f t="shared" si="5"/>
        <v>0</v>
      </c>
      <c r="R57" s="6">
        <f t="shared" si="6"/>
        <v>0</v>
      </c>
      <c r="S57" s="6">
        <f t="shared" si="6"/>
        <v>0</v>
      </c>
      <c r="V57" s="133">
        <f t="shared" si="1"/>
        <v>50</v>
      </c>
    </row>
    <row r="58" spans="1:22" x14ac:dyDescent="0.3">
      <c r="A58" s="535"/>
      <c r="B58" s="34" t="s">
        <v>170</v>
      </c>
      <c r="C58" s="6">
        <f t="shared" si="7"/>
        <v>0</v>
      </c>
      <c r="D58" s="6">
        <f t="shared" si="7"/>
        <v>0</v>
      </c>
      <c r="E58" s="6">
        <f t="shared" si="7"/>
        <v>0</v>
      </c>
      <c r="F58" s="49"/>
      <c r="G58" s="49"/>
      <c r="H58" s="49"/>
      <c r="I58" s="49"/>
      <c r="J58" s="49"/>
      <c r="K58" s="49"/>
      <c r="L58" s="49"/>
      <c r="M58" s="49"/>
      <c r="N58" s="49"/>
      <c r="O58" s="49"/>
      <c r="P58" s="49"/>
      <c r="Q58" s="6">
        <f t="shared" si="5"/>
        <v>0</v>
      </c>
      <c r="R58" s="6">
        <f t="shared" si="6"/>
        <v>0</v>
      </c>
      <c r="S58" s="6">
        <f t="shared" si="6"/>
        <v>0</v>
      </c>
      <c r="V58" s="133">
        <f t="shared" si="1"/>
        <v>51</v>
      </c>
    </row>
    <row r="59" spans="1:22" x14ac:dyDescent="0.3">
      <c r="A59" s="535"/>
      <c r="B59" s="34" t="s">
        <v>49</v>
      </c>
      <c r="C59" s="6">
        <f t="shared" si="7"/>
        <v>0</v>
      </c>
      <c r="D59" s="6">
        <f t="shared" si="7"/>
        <v>0</v>
      </c>
      <c r="E59" s="6">
        <f t="shared" si="7"/>
        <v>0</v>
      </c>
      <c r="F59" s="49"/>
      <c r="G59" s="49"/>
      <c r="H59" s="49"/>
      <c r="I59" s="49"/>
      <c r="J59" s="49"/>
      <c r="K59" s="49"/>
      <c r="L59" s="49"/>
      <c r="M59" s="49"/>
      <c r="N59" s="49"/>
      <c r="O59" s="49"/>
      <c r="P59" s="49"/>
      <c r="Q59" s="6">
        <f t="shared" si="5"/>
        <v>0</v>
      </c>
      <c r="R59" s="6">
        <f t="shared" si="6"/>
        <v>0</v>
      </c>
      <c r="S59" s="6">
        <f t="shared" si="6"/>
        <v>0</v>
      </c>
      <c r="V59" s="133">
        <f t="shared" si="1"/>
        <v>52</v>
      </c>
    </row>
    <row r="60" spans="1:22" x14ac:dyDescent="0.3">
      <c r="A60" s="535"/>
      <c r="B60" s="34" t="s">
        <v>19</v>
      </c>
      <c r="C60" s="6">
        <f t="shared" si="7"/>
        <v>0</v>
      </c>
      <c r="D60" s="6">
        <f t="shared" si="7"/>
        <v>0</v>
      </c>
      <c r="E60" s="6">
        <f t="shared" si="7"/>
        <v>0</v>
      </c>
      <c r="F60" s="49"/>
      <c r="G60" s="49"/>
      <c r="H60" s="49"/>
      <c r="I60" s="49"/>
      <c r="J60" s="49"/>
      <c r="K60" s="49"/>
      <c r="L60" s="49"/>
      <c r="M60" s="49"/>
      <c r="N60" s="49"/>
      <c r="O60" s="49"/>
      <c r="P60" s="49"/>
      <c r="Q60" s="6">
        <f t="shared" si="5"/>
        <v>0</v>
      </c>
      <c r="R60" s="6">
        <f t="shared" si="6"/>
        <v>0</v>
      </c>
      <c r="S60" s="6">
        <f t="shared" si="6"/>
        <v>0</v>
      </c>
      <c r="V60" s="133">
        <f t="shared" si="1"/>
        <v>53</v>
      </c>
    </row>
    <row r="61" spans="1:22" x14ac:dyDescent="0.3">
      <c r="A61" s="535"/>
      <c r="B61" s="34" t="s">
        <v>25</v>
      </c>
      <c r="C61" s="6">
        <f t="shared" si="7"/>
        <v>0</v>
      </c>
      <c r="D61" s="6">
        <f t="shared" si="7"/>
        <v>0</v>
      </c>
      <c r="E61" s="6">
        <f t="shared" si="7"/>
        <v>0</v>
      </c>
      <c r="F61" s="49"/>
      <c r="G61" s="49"/>
      <c r="H61" s="49"/>
      <c r="I61" s="49"/>
      <c r="J61" s="49"/>
      <c r="K61" s="49"/>
      <c r="L61" s="49"/>
      <c r="M61" s="49"/>
      <c r="N61" s="49"/>
      <c r="O61" s="49"/>
      <c r="P61" s="49"/>
      <c r="Q61" s="6">
        <f t="shared" si="5"/>
        <v>0</v>
      </c>
      <c r="R61" s="6">
        <f t="shared" si="6"/>
        <v>0</v>
      </c>
      <c r="S61" s="6">
        <f t="shared" si="6"/>
        <v>0</v>
      </c>
      <c r="V61" s="133">
        <f t="shared" si="1"/>
        <v>54</v>
      </c>
    </row>
    <row r="62" spans="1:22" x14ac:dyDescent="0.3">
      <c r="A62" s="535"/>
      <c r="B62" s="34" t="s">
        <v>26</v>
      </c>
      <c r="C62" s="6">
        <f t="shared" si="7"/>
        <v>0</v>
      </c>
      <c r="D62" s="6">
        <f t="shared" si="7"/>
        <v>0</v>
      </c>
      <c r="E62" s="6">
        <f t="shared" si="7"/>
        <v>0</v>
      </c>
      <c r="F62" s="49"/>
      <c r="G62" s="49"/>
      <c r="H62" s="49"/>
      <c r="I62" s="49"/>
      <c r="J62" s="49"/>
      <c r="K62" s="49"/>
      <c r="L62" s="49"/>
      <c r="M62" s="49"/>
      <c r="N62" s="49"/>
      <c r="O62" s="49"/>
      <c r="P62" s="49"/>
      <c r="Q62" s="6">
        <f t="shared" si="5"/>
        <v>0</v>
      </c>
      <c r="R62" s="6">
        <f t="shared" si="6"/>
        <v>0</v>
      </c>
      <c r="S62" s="6">
        <f t="shared" si="6"/>
        <v>0</v>
      </c>
      <c r="V62" s="133">
        <f t="shared" si="1"/>
        <v>55</v>
      </c>
    </row>
    <row r="63" spans="1:22" x14ac:dyDescent="0.3">
      <c r="A63" s="535"/>
      <c r="B63" s="34" t="s">
        <v>27</v>
      </c>
      <c r="C63" s="6">
        <f t="shared" si="7"/>
        <v>0</v>
      </c>
      <c r="D63" s="6">
        <f t="shared" si="7"/>
        <v>0</v>
      </c>
      <c r="E63" s="6">
        <f t="shared" si="7"/>
        <v>0</v>
      </c>
      <c r="F63" s="49"/>
      <c r="G63" s="49"/>
      <c r="H63" s="49"/>
      <c r="I63" s="49"/>
      <c r="J63" s="49"/>
      <c r="K63" s="49"/>
      <c r="L63" s="49"/>
      <c r="M63" s="49"/>
      <c r="N63" s="49"/>
      <c r="O63" s="49"/>
      <c r="P63" s="49"/>
      <c r="Q63" s="6">
        <f t="shared" si="5"/>
        <v>0</v>
      </c>
      <c r="R63" s="6">
        <f t="shared" si="6"/>
        <v>0</v>
      </c>
      <c r="S63" s="6">
        <f t="shared" si="6"/>
        <v>0</v>
      </c>
      <c r="V63" s="133">
        <f t="shared" si="1"/>
        <v>56</v>
      </c>
    </row>
    <row r="64" spans="1:22" x14ac:dyDescent="0.3">
      <c r="A64" s="535"/>
      <c r="B64" s="34" t="s">
        <v>28</v>
      </c>
      <c r="C64" s="6">
        <f t="shared" si="7"/>
        <v>0</v>
      </c>
      <c r="D64" s="6">
        <f t="shared" si="7"/>
        <v>0</v>
      </c>
      <c r="E64" s="6">
        <f t="shared" si="7"/>
        <v>0</v>
      </c>
      <c r="F64" s="49"/>
      <c r="G64" s="49"/>
      <c r="H64" s="49"/>
      <c r="I64" s="49"/>
      <c r="J64" s="49"/>
      <c r="K64" s="49"/>
      <c r="L64" s="49"/>
      <c r="M64" s="49"/>
      <c r="N64" s="49"/>
      <c r="O64" s="49"/>
      <c r="P64" s="49"/>
      <c r="Q64" s="6">
        <f t="shared" si="5"/>
        <v>0</v>
      </c>
      <c r="R64" s="6">
        <f t="shared" si="6"/>
        <v>0</v>
      </c>
      <c r="S64" s="6">
        <f t="shared" si="6"/>
        <v>0</v>
      </c>
      <c r="V64" s="133">
        <f t="shared" si="1"/>
        <v>57</v>
      </c>
    </row>
    <row r="65" spans="1:22" x14ac:dyDescent="0.3">
      <c r="A65" s="535"/>
      <c r="B65" s="34" t="s">
        <v>29</v>
      </c>
      <c r="C65" s="6">
        <f t="shared" si="7"/>
        <v>0</v>
      </c>
      <c r="D65" s="6">
        <f t="shared" si="7"/>
        <v>0</v>
      </c>
      <c r="E65" s="6">
        <f t="shared" si="7"/>
        <v>0</v>
      </c>
      <c r="F65" s="49"/>
      <c r="G65" s="49"/>
      <c r="H65" s="49"/>
      <c r="I65" s="49"/>
      <c r="J65" s="49"/>
      <c r="K65" s="49"/>
      <c r="L65" s="49"/>
      <c r="M65" s="49"/>
      <c r="N65" s="49"/>
      <c r="O65" s="49"/>
      <c r="P65" s="49"/>
      <c r="Q65" s="6">
        <f t="shared" si="5"/>
        <v>0</v>
      </c>
      <c r="R65" s="6">
        <f t="shared" si="6"/>
        <v>0</v>
      </c>
      <c r="S65" s="6">
        <f t="shared" si="6"/>
        <v>0</v>
      </c>
      <c r="V65" s="133">
        <f t="shared" si="1"/>
        <v>58</v>
      </c>
    </row>
    <row r="66" spans="1:22" ht="14.25" thickBot="1" x14ac:dyDescent="0.35">
      <c r="A66" s="535"/>
      <c r="B66" s="35" t="s">
        <v>51</v>
      </c>
      <c r="C66" s="36">
        <f t="shared" ref="C66:S66" si="8">SUM(C45:C65)</f>
        <v>0</v>
      </c>
      <c r="D66" s="36">
        <f t="shared" si="8"/>
        <v>0</v>
      </c>
      <c r="E66" s="36">
        <f t="shared" si="8"/>
        <v>0</v>
      </c>
      <c r="F66" s="36">
        <f t="shared" si="8"/>
        <v>0</v>
      </c>
      <c r="G66" s="36">
        <f t="shared" si="8"/>
        <v>0</v>
      </c>
      <c r="H66" s="36">
        <f t="shared" si="8"/>
        <v>0</v>
      </c>
      <c r="I66" s="36">
        <f t="shared" si="8"/>
        <v>0</v>
      </c>
      <c r="J66" s="36">
        <f t="shared" si="8"/>
        <v>0</v>
      </c>
      <c r="K66" s="36">
        <f t="shared" si="8"/>
        <v>0</v>
      </c>
      <c r="L66" s="36">
        <f t="shared" si="8"/>
        <v>0</v>
      </c>
      <c r="M66" s="36">
        <f t="shared" si="8"/>
        <v>0</v>
      </c>
      <c r="N66" s="36">
        <f t="shared" si="8"/>
        <v>0</v>
      </c>
      <c r="O66" s="36">
        <f t="shared" si="8"/>
        <v>0</v>
      </c>
      <c r="P66" s="36">
        <f t="shared" si="8"/>
        <v>0</v>
      </c>
      <c r="Q66" s="36">
        <f t="shared" si="8"/>
        <v>0</v>
      </c>
      <c r="R66" s="36">
        <f t="shared" si="8"/>
        <v>0</v>
      </c>
      <c r="S66" s="36">
        <f t="shared" si="8"/>
        <v>0</v>
      </c>
      <c r="T66" s="65"/>
      <c r="U66" s="26" t="str">
        <f>RIGHT(A45,4)&amp;"reseau"</f>
        <v>2026reseau</v>
      </c>
      <c r="V66" s="133">
        <f t="shared" si="1"/>
        <v>59</v>
      </c>
    </row>
    <row r="67" spans="1:22" x14ac:dyDescent="0.3">
      <c r="A67" s="535"/>
      <c r="B67" s="37"/>
      <c r="V67" s="133">
        <f t="shared" si="1"/>
        <v>60</v>
      </c>
    </row>
    <row r="68" spans="1:22" x14ac:dyDescent="0.3">
      <c r="A68" s="535"/>
      <c r="B68" s="34" t="s">
        <v>157</v>
      </c>
      <c r="C68" s="6">
        <f>Q31</f>
        <v>0</v>
      </c>
      <c r="D68" s="6">
        <f>R31</f>
        <v>0</v>
      </c>
      <c r="E68" s="6">
        <f>S31</f>
        <v>0</v>
      </c>
      <c r="F68" s="49"/>
      <c r="G68" s="49"/>
      <c r="H68" s="49"/>
      <c r="I68" s="49"/>
      <c r="J68" s="49"/>
      <c r="K68" s="49"/>
      <c r="L68" s="49"/>
      <c r="M68" s="49"/>
      <c r="N68" s="49"/>
      <c r="O68" s="49"/>
      <c r="P68" s="49"/>
      <c r="Q68" s="6">
        <f>SUM(C68,F68:J68,M68:N68)</f>
        <v>0</v>
      </c>
      <c r="R68" s="6">
        <f>SUM(D68,K68,O68)</f>
        <v>0</v>
      </c>
      <c r="S68" s="6">
        <f>SUM(E68,L68,P68)</f>
        <v>0</v>
      </c>
      <c r="V68" s="133">
        <f t="shared" si="1"/>
        <v>61</v>
      </c>
    </row>
    <row r="69" spans="1:22" x14ac:dyDescent="0.3">
      <c r="A69" s="535"/>
      <c r="B69" s="34" t="s">
        <v>52</v>
      </c>
      <c r="C69" s="6">
        <f t="shared" ref="C69:E79" si="9">Q32</f>
        <v>0</v>
      </c>
      <c r="D69" s="6">
        <f t="shared" si="9"/>
        <v>0</v>
      </c>
      <c r="E69" s="6">
        <f t="shared" si="9"/>
        <v>0</v>
      </c>
      <c r="F69" s="49"/>
      <c r="G69" s="49"/>
      <c r="H69" s="49"/>
      <c r="I69" s="49"/>
      <c r="J69" s="49"/>
      <c r="K69" s="49"/>
      <c r="L69" s="49"/>
      <c r="M69" s="49"/>
      <c r="N69" s="49"/>
      <c r="O69" s="49"/>
      <c r="P69" s="49"/>
      <c r="Q69" s="6">
        <f t="shared" ref="Q69:Q79" si="10">SUM(C69,F69:J69,M69:N69)</f>
        <v>0</v>
      </c>
      <c r="R69" s="6">
        <f t="shared" ref="R69:S79" si="11">SUM(D69,K69,O69)</f>
        <v>0</v>
      </c>
      <c r="S69" s="6">
        <f t="shared" si="11"/>
        <v>0</v>
      </c>
      <c r="V69" s="133">
        <f t="shared" si="1"/>
        <v>62</v>
      </c>
    </row>
    <row r="70" spans="1:22" x14ac:dyDescent="0.3">
      <c r="A70" s="535"/>
      <c r="B70" s="34" t="s">
        <v>53</v>
      </c>
      <c r="C70" s="6">
        <f t="shared" si="9"/>
        <v>0</v>
      </c>
      <c r="D70" s="6">
        <f t="shared" si="9"/>
        <v>0</v>
      </c>
      <c r="E70" s="6">
        <f t="shared" si="9"/>
        <v>0</v>
      </c>
      <c r="F70" s="49"/>
      <c r="G70" s="49"/>
      <c r="H70" s="49"/>
      <c r="I70" s="49"/>
      <c r="J70" s="49"/>
      <c r="K70" s="49"/>
      <c r="L70" s="49"/>
      <c r="M70" s="49"/>
      <c r="N70" s="49"/>
      <c r="O70" s="49"/>
      <c r="P70" s="49"/>
      <c r="Q70" s="6">
        <f t="shared" si="10"/>
        <v>0</v>
      </c>
      <c r="R70" s="6">
        <f t="shared" si="11"/>
        <v>0</v>
      </c>
      <c r="S70" s="6">
        <f t="shared" si="11"/>
        <v>0</v>
      </c>
      <c r="V70" s="133">
        <f t="shared" si="1"/>
        <v>63</v>
      </c>
    </row>
    <row r="71" spans="1:22" x14ac:dyDescent="0.3">
      <c r="A71" s="535"/>
      <c r="B71" s="34" t="s">
        <v>48</v>
      </c>
      <c r="C71" s="6">
        <f t="shared" si="9"/>
        <v>0</v>
      </c>
      <c r="D71" s="6">
        <f t="shared" si="9"/>
        <v>0</v>
      </c>
      <c r="E71" s="6">
        <f t="shared" si="9"/>
        <v>0</v>
      </c>
      <c r="F71" s="49"/>
      <c r="G71" s="49"/>
      <c r="H71" s="49"/>
      <c r="I71" s="49"/>
      <c r="J71" s="49"/>
      <c r="K71" s="49"/>
      <c r="L71" s="49"/>
      <c r="M71" s="49"/>
      <c r="N71" s="49"/>
      <c r="O71" s="49"/>
      <c r="P71" s="49"/>
      <c r="Q71" s="6">
        <f t="shared" si="10"/>
        <v>0</v>
      </c>
      <c r="R71" s="6">
        <f t="shared" si="11"/>
        <v>0</v>
      </c>
      <c r="S71" s="6">
        <f t="shared" si="11"/>
        <v>0</v>
      </c>
      <c r="V71" s="133">
        <f t="shared" si="1"/>
        <v>64</v>
      </c>
    </row>
    <row r="72" spans="1:22" x14ac:dyDescent="0.3">
      <c r="A72" s="535"/>
      <c r="B72" s="34" t="s">
        <v>54</v>
      </c>
      <c r="C72" s="6">
        <f t="shared" si="9"/>
        <v>0</v>
      </c>
      <c r="D72" s="6">
        <f t="shared" si="9"/>
        <v>0</v>
      </c>
      <c r="E72" s="6">
        <f t="shared" si="9"/>
        <v>0</v>
      </c>
      <c r="F72" s="49"/>
      <c r="G72" s="49"/>
      <c r="H72" s="49"/>
      <c r="I72" s="49"/>
      <c r="J72" s="49"/>
      <c r="K72" s="49"/>
      <c r="L72" s="49"/>
      <c r="M72" s="49"/>
      <c r="N72" s="49"/>
      <c r="O72" s="49"/>
      <c r="P72" s="49"/>
      <c r="Q72" s="6">
        <f t="shared" si="10"/>
        <v>0</v>
      </c>
      <c r="R72" s="6">
        <f t="shared" si="11"/>
        <v>0</v>
      </c>
      <c r="S72" s="6">
        <f t="shared" si="11"/>
        <v>0</v>
      </c>
      <c r="V72" s="133">
        <f t="shared" si="1"/>
        <v>65</v>
      </c>
    </row>
    <row r="73" spans="1:22" x14ac:dyDescent="0.3">
      <c r="A73" s="535"/>
      <c r="B73" s="34" t="s">
        <v>55</v>
      </c>
      <c r="C73" s="6">
        <f t="shared" si="9"/>
        <v>0</v>
      </c>
      <c r="D73" s="6">
        <f t="shared" si="9"/>
        <v>0</v>
      </c>
      <c r="E73" s="6">
        <f t="shared" si="9"/>
        <v>0</v>
      </c>
      <c r="F73" s="49"/>
      <c r="G73" s="49"/>
      <c r="H73" s="49"/>
      <c r="I73" s="49"/>
      <c r="J73" s="49"/>
      <c r="K73" s="49"/>
      <c r="L73" s="49"/>
      <c r="M73" s="49"/>
      <c r="N73" s="49"/>
      <c r="O73" s="49"/>
      <c r="P73" s="49"/>
      <c r="Q73" s="6">
        <f t="shared" si="10"/>
        <v>0</v>
      </c>
      <c r="R73" s="6">
        <f t="shared" si="11"/>
        <v>0</v>
      </c>
      <c r="S73" s="6">
        <f t="shared" si="11"/>
        <v>0</v>
      </c>
      <c r="V73" s="133">
        <f t="shared" ref="V73:V136" si="12">V72+1</f>
        <v>66</v>
      </c>
    </row>
    <row r="74" spans="1:22" x14ac:dyDescent="0.3">
      <c r="A74" s="535"/>
      <c r="B74" s="34" t="s">
        <v>50</v>
      </c>
      <c r="C74" s="6">
        <f t="shared" si="9"/>
        <v>0</v>
      </c>
      <c r="D74" s="6">
        <f t="shared" si="9"/>
        <v>0</v>
      </c>
      <c r="E74" s="6">
        <f t="shared" si="9"/>
        <v>0</v>
      </c>
      <c r="F74" s="49"/>
      <c r="G74" s="49"/>
      <c r="H74" s="49"/>
      <c r="I74" s="49"/>
      <c r="J74" s="49"/>
      <c r="K74" s="49"/>
      <c r="L74" s="49"/>
      <c r="M74" s="49"/>
      <c r="N74" s="49"/>
      <c r="O74" s="49"/>
      <c r="P74" s="49"/>
      <c r="Q74" s="6">
        <f t="shared" si="10"/>
        <v>0</v>
      </c>
      <c r="R74" s="6">
        <f t="shared" si="11"/>
        <v>0</v>
      </c>
      <c r="S74" s="6">
        <f t="shared" si="11"/>
        <v>0</v>
      </c>
      <c r="V74" s="133">
        <f t="shared" si="12"/>
        <v>67</v>
      </c>
    </row>
    <row r="75" spans="1:22" x14ac:dyDescent="0.3">
      <c r="A75" s="535"/>
      <c r="B75" s="34" t="s">
        <v>25</v>
      </c>
      <c r="C75" s="6">
        <f t="shared" si="9"/>
        <v>0</v>
      </c>
      <c r="D75" s="6">
        <f t="shared" si="9"/>
        <v>0</v>
      </c>
      <c r="E75" s="6">
        <f t="shared" si="9"/>
        <v>0</v>
      </c>
      <c r="F75" s="49"/>
      <c r="G75" s="49"/>
      <c r="H75" s="49"/>
      <c r="I75" s="49"/>
      <c r="J75" s="49"/>
      <c r="K75" s="49"/>
      <c r="L75" s="49"/>
      <c r="M75" s="49"/>
      <c r="N75" s="49"/>
      <c r="O75" s="49"/>
      <c r="P75" s="49"/>
      <c r="Q75" s="6">
        <f t="shared" si="10"/>
        <v>0</v>
      </c>
      <c r="R75" s="6">
        <f t="shared" si="11"/>
        <v>0</v>
      </c>
      <c r="S75" s="6">
        <f t="shared" si="11"/>
        <v>0</v>
      </c>
      <c r="V75" s="133">
        <f t="shared" si="12"/>
        <v>68</v>
      </c>
    </row>
    <row r="76" spans="1:22" x14ac:dyDescent="0.3">
      <c r="A76" s="535"/>
      <c r="B76" s="34" t="s">
        <v>26</v>
      </c>
      <c r="C76" s="6">
        <f t="shared" si="9"/>
        <v>0</v>
      </c>
      <c r="D76" s="6">
        <f t="shared" si="9"/>
        <v>0</v>
      </c>
      <c r="E76" s="6">
        <f t="shared" si="9"/>
        <v>0</v>
      </c>
      <c r="F76" s="49"/>
      <c r="G76" s="49"/>
      <c r="H76" s="49"/>
      <c r="I76" s="49"/>
      <c r="J76" s="49"/>
      <c r="K76" s="49"/>
      <c r="L76" s="49"/>
      <c r="M76" s="49"/>
      <c r="N76" s="49"/>
      <c r="O76" s="49"/>
      <c r="P76" s="49"/>
      <c r="Q76" s="6">
        <f t="shared" si="10"/>
        <v>0</v>
      </c>
      <c r="R76" s="6">
        <f t="shared" si="11"/>
        <v>0</v>
      </c>
      <c r="S76" s="6">
        <f t="shared" si="11"/>
        <v>0</v>
      </c>
      <c r="V76" s="133">
        <f t="shared" si="12"/>
        <v>69</v>
      </c>
    </row>
    <row r="77" spans="1:22" x14ac:dyDescent="0.3">
      <c r="A77" s="535"/>
      <c r="B77" s="34" t="s">
        <v>27</v>
      </c>
      <c r="C77" s="6">
        <f t="shared" si="9"/>
        <v>0</v>
      </c>
      <c r="D77" s="6">
        <f t="shared" si="9"/>
        <v>0</v>
      </c>
      <c r="E77" s="6">
        <f t="shared" si="9"/>
        <v>0</v>
      </c>
      <c r="F77" s="49"/>
      <c r="G77" s="49"/>
      <c r="H77" s="49"/>
      <c r="I77" s="49"/>
      <c r="J77" s="49"/>
      <c r="K77" s="49"/>
      <c r="L77" s="49"/>
      <c r="M77" s="49"/>
      <c r="N77" s="49"/>
      <c r="O77" s="49"/>
      <c r="P77" s="49"/>
      <c r="Q77" s="6">
        <f t="shared" si="10"/>
        <v>0</v>
      </c>
      <c r="R77" s="6">
        <f t="shared" si="11"/>
        <v>0</v>
      </c>
      <c r="S77" s="6">
        <f t="shared" si="11"/>
        <v>0</v>
      </c>
      <c r="V77" s="133">
        <f t="shared" si="12"/>
        <v>70</v>
      </c>
    </row>
    <row r="78" spans="1:22" x14ac:dyDescent="0.3">
      <c r="A78" s="535"/>
      <c r="B78" s="34" t="s">
        <v>28</v>
      </c>
      <c r="C78" s="6">
        <f t="shared" si="9"/>
        <v>0</v>
      </c>
      <c r="D78" s="6">
        <f t="shared" si="9"/>
        <v>0</v>
      </c>
      <c r="E78" s="6">
        <f t="shared" si="9"/>
        <v>0</v>
      </c>
      <c r="F78" s="49"/>
      <c r="G78" s="49"/>
      <c r="H78" s="49"/>
      <c r="I78" s="49"/>
      <c r="J78" s="49"/>
      <c r="K78" s="49"/>
      <c r="L78" s="49"/>
      <c r="M78" s="49"/>
      <c r="N78" s="49"/>
      <c r="O78" s="49"/>
      <c r="P78" s="49"/>
      <c r="Q78" s="6">
        <f t="shared" si="10"/>
        <v>0</v>
      </c>
      <c r="R78" s="6">
        <f t="shared" si="11"/>
        <v>0</v>
      </c>
      <c r="S78" s="6">
        <f t="shared" si="11"/>
        <v>0</v>
      </c>
      <c r="V78" s="133">
        <f t="shared" si="12"/>
        <v>71</v>
      </c>
    </row>
    <row r="79" spans="1:22" x14ac:dyDescent="0.3">
      <c r="A79" s="535"/>
      <c r="B79" s="34" t="s">
        <v>29</v>
      </c>
      <c r="C79" s="6">
        <f t="shared" si="9"/>
        <v>0</v>
      </c>
      <c r="D79" s="6">
        <f t="shared" si="9"/>
        <v>0</v>
      </c>
      <c r="E79" s="6">
        <f t="shared" si="9"/>
        <v>0</v>
      </c>
      <c r="F79" s="49"/>
      <c r="G79" s="49"/>
      <c r="H79" s="49"/>
      <c r="I79" s="49"/>
      <c r="J79" s="49"/>
      <c r="K79" s="49"/>
      <c r="L79" s="49"/>
      <c r="M79" s="49"/>
      <c r="N79" s="49"/>
      <c r="O79" s="49"/>
      <c r="P79" s="49"/>
      <c r="Q79" s="6">
        <f t="shared" si="10"/>
        <v>0</v>
      </c>
      <c r="R79" s="6">
        <f t="shared" si="11"/>
        <v>0</v>
      </c>
      <c r="S79" s="6">
        <f t="shared" si="11"/>
        <v>0</v>
      </c>
      <c r="V79" s="133">
        <f t="shared" si="12"/>
        <v>72</v>
      </c>
    </row>
    <row r="80" spans="1:22" ht="14.25" thickBot="1" x14ac:dyDescent="0.35">
      <c r="A80" s="535"/>
      <c r="B80" s="35" t="s">
        <v>56</v>
      </c>
      <c r="C80" s="36">
        <f t="shared" ref="C80:S80" si="13">SUM(C68:C79)</f>
        <v>0</v>
      </c>
      <c r="D80" s="36">
        <f t="shared" si="13"/>
        <v>0</v>
      </c>
      <c r="E80" s="36">
        <f t="shared" si="13"/>
        <v>0</v>
      </c>
      <c r="F80" s="36">
        <f t="shared" si="13"/>
        <v>0</v>
      </c>
      <c r="G80" s="36">
        <f t="shared" si="13"/>
        <v>0</v>
      </c>
      <c r="H80" s="36">
        <f t="shared" si="13"/>
        <v>0</v>
      </c>
      <c r="I80" s="36">
        <f t="shared" si="13"/>
        <v>0</v>
      </c>
      <c r="J80" s="36">
        <f t="shared" si="13"/>
        <v>0</v>
      </c>
      <c r="K80" s="36">
        <f t="shared" si="13"/>
        <v>0</v>
      </c>
      <c r="L80" s="36">
        <f t="shared" si="13"/>
        <v>0</v>
      </c>
      <c r="M80" s="36">
        <f t="shared" si="13"/>
        <v>0</v>
      </c>
      <c r="N80" s="36">
        <f t="shared" si="13"/>
        <v>0</v>
      </c>
      <c r="O80" s="36">
        <f t="shared" si="13"/>
        <v>0</v>
      </c>
      <c r="P80" s="36">
        <f t="shared" si="13"/>
        <v>0</v>
      </c>
      <c r="Q80" s="36">
        <f t="shared" si="13"/>
        <v>0</v>
      </c>
      <c r="R80" s="36">
        <f t="shared" si="13"/>
        <v>0</v>
      </c>
      <c r="S80" s="36">
        <f t="shared" si="13"/>
        <v>0</v>
      </c>
      <c r="U80" s="26" t="str">
        <f>RIGHT(A45,4)&amp;"hors reseau"</f>
        <v>2026hors reseau</v>
      </c>
      <c r="V80" s="133">
        <f t="shared" si="12"/>
        <v>73</v>
      </c>
    </row>
    <row r="81" spans="1:22" x14ac:dyDescent="0.3">
      <c r="N81" s="38"/>
      <c r="V81" s="133">
        <f t="shared" si="12"/>
        <v>74</v>
      </c>
    </row>
    <row r="82" spans="1:22" ht="14.45" customHeight="1" x14ac:dyDescent="0.3">
      <c r="A82" s="535" t="s">
        <v>367</v>
      </c>
      <c r="B82" s="34" t="s">
        <v>157</v>
      </c>
      <c r="C82" s="6">
        <f>Q45</f>
        <v>0</v>
      </c>
      <c r="D82" s="6">
        <f>R45</f>
        <v>0</v>
      </c>
      <c r="E82" s="6">
        <f>S45</f>
        <v>0</v>
      </c>
      <c r="F82" s="49"/>
      <c r="G82" s="49"/>
      <c r="H82" s="49"/>
      <c r="I82" s="49"/>
      <c r="J82" s="49"/>
      <c r="K82" s="49"/>
      <c r="L82" s="49"/>
      <c r="M82" s="49"/>
      <c r="N82" s="49"/>
      <c r="O82" s="49"/>
      <c r="P82" s="49"/>
      <c r="Q82" s="6">
        <f>SUM(C82,F82:J82,M82:N82)</f>
        <v>0</v>
      </c>
      <c r="R82" s="6">
        <f>SUM(D82,K82,O82)</f>
        <v>0</v>
      </c>
      <c r="S82" s="6">
        <f>SUM(E82,L82,P82)</f>
        <v>0</v>
      </c>
      <c r="V82" s="133">
        <f t="shared" si="12"/>
        <v>75</v>
      </c>
    </row>
    <row r="83" spans="1:22" ht="14.45" customHeight="1" x14ac:dyDescent="0.3">
      <c r="A83" s="535"/>
      <c r="B83" s="34" t="s">
        <v>158</v>
      </c>
      <c r="C83" s="6">
        <f t="shared" ref="C83:E92" si="14">Q46</f>
        <v>0</v>
      </c>
      <c r="D83" s="6">
        <f t="shared" si="14"/>
        <v>0</v>
      </c>
      <c r="E83" s="6">
        <f t="shared" si="14"/>
        <v>0</v>
      </c>
      <c r="F83" s="49"/>
      <c r="G83" s="49"/>
      <c r="H83" s="49"/>
      <c r="I83" s="49"/>
      <c r="J83" s="49"/>
      <c r="K83" s="49"/>
      <c r="L83" s="49"/>
      <c r="M83" s="49"/>
      <c r="N83" s="49"/>
      <c r="O83" s="49"/>
      <c r="P83" s="49"/>
      <c r="Q83" s="6">
        <f t="shared" ref="Q83:Q102" si="15">SUM(C83,F83:J83,M83:N83)</f>
        <v>0</v>
      </c>
      <c r="R83" s="6">
        <f t="shared" ref="R83:S102" si="16">SUM(D83,K83,O83)</f>
        <v>0</v>
      </c>
      <c r="S83" s="6">
        <f t="shared" si="16"/>
        <v>0</v>
      </c>
      <c r="V83" s="133">
        <f t="shared" si="12"/>
        <v>76</v>
      </c>
    </row>
    <row r="84" spans="1:22" ht="14.45" customHeight="1" x14ac:dyDescent="0.3">
      <c r="A84" s="535"/>
      <c r="B84" s="34" t="s">
        <v>159</v>
      </c>
      <c r="C84" s="6">
        <f t="shared" si="14"/>
        <v>0</v>
      </c>
      <c r="D84" s="6">
        <f t="shared" si="14"/>
        <v>0</v>
      </c>
      <c r="E84" s="6">
        <f t="shared" si="14"/>
        <v>0</v>
      </c>
      <c r="F84" s="49"/>
      <c r="G84" s="49"/>
      <c r="H84" s="49"/>
      <c r="I84" s="49"/>
      <c r="J84" s="49"/>
      <c r="K84" s="49"/>
      <c r="L84" s="49"/>
      <c r="M84" s="49"/>
      <c r="N84" s="49"/>
      <c r="O84" s="49"/>
      <c r="P84" s="49"/>
      <c r="Q84" s="6">
        <f t="shared" si="15"/>
        <v>0</v>
      </c>
      <c r="R84" s="6">
        <f t="shared" si="16"/>
        <v>0</v>
      </c>
      <c r="S84" s="6">
        <f t="shared" si="16"/>
        <v>0</v>
      </c>
      <c r="V84" s="133">
        <f t="shared" si="12"/>
        <v>77</v>
      </c>
    </row>
    <row r="85" spans="1:22" ht="14.45" customHeight="1" x14ac:dyDescent="0.3">
      <c r="A85" s="535"/>
      <c r="B85" s="34" t="s">
        <v>160</v>
      </c>
      <c r="C85" s="6">
        <f t="shared" si="14"/>
        <v>0</v>
      </c>
      <c r="D85" s="6">
        <f t="shared" si="14"/>
        <v>0</v>
      </c>
      <c r="E85" s="6">
        <f t="shared" si="14"/>
        <v>0</v>
      </c>
      <c r="F85" s="49"/>
      <c r="G85" s="49"/>
      <c r="H85" s="49"/>
      <c r="I85" s="49"/>
      <c r="J85" s="49"/>
      <c r="K85" s="49"/>
      <c r="L85" s="49"/>
      <c r="M85" s="49"/>
      <c r="N85" s="49"/>
      <c r="O85" s="49"/>
      <c r="P85" s="49"/>
      <c r="Q85" s="6">
        <f t="shared" si="15"/>
        <v>0</v>
      </c>
      <c r="R85" s="6">
        <f t="shared" si="16"/>
        <v>0</v>
      </c>
      <c r="S85" s="6">
        <f t="shared" si="16"/>
        <v>0</v>
      </c>
      <c r="V85" s="133">
        <f t="shared" si="12"/>
        <v>78</v>
      </c>
    </row>
    <row r="86" spans="1:22" ht="14.45" customHeight="1" x14ac:dyDescent="0.3">
      <c r="A86" s="535"/>
      <c r="B86" s="34" t="s">
        <v>161</v>
      </c>
      <c r="C86" s="6">
        <f t="shared" si="14"/>
        <v>0</v>
      </c>
      <c r="D86" s="6">
        <f t="shared" si="14"/>
        <v>0</v>
      </c>
      <c r="E86" s="6">
        <f t="shared" si="14"/>
        <v>0</v>
      </c>
      <c r="F86" s="49"/>
      <c r="G86" s="49"/>
      <c r="H86" s="49"/>
      <c r="I86" s="49"/>
      <c r="J86" s="49"/>
      <c r="K86" s="49"/>
      <c r="L86" s="49"/>
      <c r="M86" s="49"/>
      <c r="N86" s="49"/>
      <c r="O86" s="49"/>
      <c r="P86" s="49"/>
      <c r="Q86" s="6">
        <f t="shared" si="15"/>
        <v>0</v>
      </c>
      <c r="R86" s="6">
        <f t="shared" si="16"/>
        <v>0</v>
      </c>
      <c r="S86" s="6">
        <f t="shared" si="16"/>
        <v>0</v>
      </c>
      <c r="V86" s="133">
        <f t="shared" si="12"/>
        <v>79</v>
      </c>
    </row>
    <row r="87" spans="1:22" ht="14.45" customHeight="1" x14ac:dyDescent="0.3">
      <c r="A87" s="535"/>
      <c r="B87" s="34" t="s">
        <v>162</v>
      </c>
      <c r="C87" s="6">
        <f t="shared" si="14"/>
        <v>0</v>
      </c>
      <c r="D87" s="6">
        <f t="shared" si="14"/>
        <v>0</v>
      </c>
      <c r="E87" s="6">
        <f t="shared" si="14"/>
        <v>0</v>
      </c>
      <c r="F87" s="49"/>
      <c r="G87" s="49"/>
      <c r="H87" s="49"/>
      <c r="I87" s="49"/>
      <c r="J87" s="49"/>
      <c r="K87" s="49"/>
      <c r="L87" s="49"/>
      <c r="M87" s="49"/>
      <c r="N87" s="49"/>
      <c r="O87" s="49"/>
      <c r="P87" s="49"/>
      <c r="Q87" s="6">
        <f t="shared" si="15"/>
        <v>0</v>
      </c>
      <c r="R87" s="6">
        <f t="shared" si="16"/>
        <v>0</v>
      </c>
      <c r="S87" s="6">
        <f t="shared" si="16"/>
        <v>0</v>
      </c>
      <c r="V87" s="133">
        <f t="shared" si="12"/>
        <v>80</v>
      </c>
    </row>
    <row r="88" spans="1:22" ht="14.45" customHeight="1" x14ac:dyDescent="0.3">
      <c r="A88" s="535"/>
      <c r="B88" s="34" t="s">
        <v>163</v>
      </c>
      <c r="C88" s="6">
        <f t="shared" si="14"/>
        <v>0</v>
      </c>
      <c r="D88" s="6">
        <f t="shared" si="14"/>
        <v>0</v>
      </c>
      <c r="E88" s="6">
        <f t="shared" si="14"/>
        <v>0</v>
      </c>
      <c r="F88" s="49"/>
      <c r="G88" s="49"/>
      <c r="H88" s="49"/>
      <c r="I88" s="49"/>
      <c r="J88" s="49"/>
      <c r="K88" s="49"/>
      <c r="L88" s="49"/>
      <c r="M88" s="49"/>
      <c r="N88" s="49"/>
      <c r="O88" s="49"/>
      <c r="P88" s="49"/>
      <c r="Q88" s="6">
        <f t="shared" si="15"/>
        <v>0</v>
      </c>
      <c r="R88" s="6">
        <f t="shared" si="16"/>
        <v>0</v>
      </c>
      <c r="S88" s="6">
        <f t="shared" si="16"/>
        <v>0</v>
      </c>
      <c r="V88" s="133">
        <f t="shared" si="12"/>
        <v>81</v>
      </c>
    </row>
    <row r="89" spans="1:22" ht="14.45" customHeight="1" x14ac:dyDescent="0.3">
      <c r="A89" s="535"/>
      <c r="B89" s="34" t="s">
        <v>164</v>
      </c>
      <c r="C89" s="6">
        <f t="shared" si="14"/>
        <v>0</v>
      </c>
      <c r="D89" s="6">
        <f t="shared" si="14"/>
        <v>0</v>
      </c>
      <c r="E89" s="6">
        <f t="shared" si="14"/>
        <v>0</v>
      </c>
      <c r="F89" s="49"/>
      <c r="G89" s="49"/>
      <c r="H89" s="49"/>
      <c r="I89" s="49"/>
      <c r="J89" s="49"/>
      <c r="K89" s="49"/>
      <c r="L89" s="49"/>
      <c r="M89" s="49"/>
      <c r="N89" s="49"/>
      <c r="O89" s="49"/>
      <c r="P89" s="49"/>
      <c r="Q89" s="6">
        <f t="shared" si="15"/>
        <v>0</v>
      </c>
      <c r="R89" s="6">
        <f t="shared" si="16"/>
        <v>0</v>
      </c>
      <c r="S89" s="6">
        <f t="shared" si="16"/>
        <v>0</v>
      </c>
      <c r="V89" s="133">
        <f t="shared" si="12"/>
        <v>82</v>
      </c>
    </row>
    <row r="90" spans="1:22" ht="14.45" customHeight="1" x14ac:dyDescent="0.3">
      <c r="A90" s="535"/>
      <c r="B90" s="34" t="s">
        <v>165</v>
      </c>
      <c r="C90" s="6">
        <f t="shared" si="14"/>
        <v>0</v>
      </c>
      <c r="D90" s="6">
        <f t="shared" si="14"/>
        <v>0</v>
      </c>
      <c r="E90" s="6">
        <f t="shared" si="14"/>
        <v>0</v>
      </c>
      <c r="F90" s="49"/>
      <c r="G90" s="49"/>
      <c r="H90" s="49"/>
      <c r="I90" s="49"/>
      <c r="J90" s="49"/>
      <c r="K90" s="49"/>
      <c r="L90" s="49"/>
      <c r="M90" s="49"/>
      <c r="N90" s="49"/>
      <c r="O90" s="49"/>
      <c r="P90" s="49"/>
      <c r="Q90" s="6">
        <f t="shared" si="15"/>
        <v>0</v>
      </c>
      <c r="R90" s="6">
        <f t="shared" si="16"/>
        <v>0</v>
      </c>
      <c r="S90" s="6">
        <f t="shared" si="16"/>
        <v>0</v>
      </c>
      <c r="V90" s="133">
        <f t="shared" si="12"/>
        <v>83</v>
      </c>
    </row>
    <row r="91" spans="1:22" ht="14.45" customHeight="1" x14ac:dyDescent="0.3">
      <c r="A91" s="535"/>
      <c r="B91" s="34" t="s">
        <v>166</v>
      </c>
      <c r="C91" s="6">
        <f t="shared" si="14"/>
        <v>0</v>
      </c>
      <c r="D91" s="6">
        <f t="shared" si="14"/>
        <v>0</v>
      </c>
      <c r="E91" s="6">
        <f t="shared" si="14"/>
        <v>0</v>
      </c>
      <c r="F91" s="49"/>
      <c r="G91" s="49"/>
      <c r="H91" s="49"/>
      <c r="I91" s="49"/>
      <c r="J91" s="49"/>
      <c r="K91" s="49"/>
      <c r="L91" s="49"/>
      <c r="M91" s="49"/>
      <c r="N91" s="49"/>
      <c r="O91" s="49"/>
      <c r="P91" s="49"/>
      <c r="Q91" s="6">
        <f t="shared" si="15"/>
        <v>0</v>
      </c>
      <c r="R91" s="6">
        <f t="shared" si="16"/>
        <v>0</v>
      </c>
      <c r="S91" s="6">
        <f t="shared" si="16"/>
        <v>0</v>
      </c>
      <c r="V91" s="133">
        <f t="shared" si="12"/>
        <v>84</v>
      </c>
    </row>
    <row r="92" spans="1:22" ht="14.45" customHeight="1" x14ac:dyDescent="0.3">
      <c r="A92" s="535"/>
      <c r="B92" s="34" t="s">
        <v>167</v>
      </c>
      <c r="C92" s="6">
        <f>Q55</f>
        <v>0</v>
      </c>
      <c r="D92" s="6">
        <f t="shared" si="14"/>
        <v>0</v>
      </c>
      <c r="E92" s="6">
        <f t="shared" si="14"/>
        <v>0</v>
      </c>
      <c r="F92" s="49"/>
      <c r="G92" s="49"/>
      <c r="H92" s="49"/>
      <c r="I92" s="49"/>
      <c r="J92" s="49"/>
      <c r="K92" s="49"/>
      <c r="L92" s="49"/>
      <c r="M92" s="49"/>
      <c r="N92" s="49"/>
      <c r="O92" s="49"/>
      <c r="P92" s="49"/>
      <c r="Q92" s="6">
        <f t="shared" si="15"/>
        <v>0</v>
      </c>
      <c r="R92" s="6">
        <f t="shared" si="16"/>
        <v>0</v>
      </c>
      <c r="S92" s="6">
        <f t="shared" si="16"/>
        <v>0</v>
      </c>
      <c r="V92" s="133">
        <f t="shared" si="12"/>
        <v>85</v>
      </c>
    </row>
    <row r="93" spans="1:22" ht="14.45" customHeight="1" x14ac:dyDescent="0.3">
      <c r="A93" s="535"/>
      <c r="B93" s="34" t="s">
        <v>168</v>
      </c>
      <c r="C93" s="6">
        <f t="shared" ref="C93:E102" si="17">Q56</f>
        <v>0</v>
      </c>
      <c r="D93" s="6">
        <f t="shared" si="17"/>
        <v>0</v>
      </c>
      <c r="E93" s="6">
        <f t="shared" si="17"/>
        <v>0</v>
      </c>
      <c r="F93" s="49"/>
      <c r="G93" s="49"/>
      <c r="H93" s="49"/>
      <c r="I93" s="49"/>
      <c r="J93" s="49"/>
      <c r="K93" s="49"/>
      <c r="L93" s="49"/>
      <c r="M93" s="49"/>
      <c r="N93" s="49"/>
      <c r="O93" s="49"/>
      <c r="P93" s="49"/>
      <c r="Q93" s="6">
        <f t="shared" si="15"/>
        <v>0</v>
      </c>
      <c r="R93" s="6">
        <f t="shared" si="16"/>
        <v>0</v>
      </c>
      <c r="S93" s="6">
        <f t="shared" si="16"/>
        <v>0</v>
      </c>
      <c r="V93" s="133">
        <f t="shared" si="12"/>
        <v>86</v>
      </c>
    </row>
    <row r="94" spans="1:22" ht="14.45" customHeight="1" x14ac:dyDescent="0.3">
      <c r="A94" s="535"/>
      <c r="B94" s="34" t="s">
        <v>169</v>
      </c>
      <c r="C94" s="6">
        <f t="shared" si="17"/>
        <v>0</v>
      </c>
      <c r="D94" s="6">
        <f t="shared" si="17"/>
        <v>0</v>
      </c>
      <c r="E94" s="6">
        <f t="shared" si="17"/>
        <v>0</v>
      </c>
      <c r="F94" s="49"/>
      <c r="G94" s="49"/>
      <c r="H94" s="49"/>
      <c r="I94" s="49"/>
      <c r="J94" s="49"/>
      <c r="K94" s="49"/>
      <c r="L94" s="49"/>
      <c r="M94" s="49"/>
      <c r="N94" s="49"/>
      <c r="O94" s="49"/>
      <c r="P94" s="49"/>
      <c r="Q94" s="6">
        <f t="shared" si="15"/>
        <v>0</v>
      </c>
      <c r="R94" s="6">
        <f t="shared" si="16"/>
        <v>0</v>
      </c>
      <c r="S94" s="6">
        <f t="shared" si="16"/>
        <v>0</v>
      </c>
      <c r="V94" s="133">
        <f t="shared" si="12"/>
        <v>87</v>
      </c>
    </row>
    <row r="95" spans="1:22" ht="14.45" customHeight="1" x14ac:dyDescent="0.3">
      <c r="A95" s="535"/>
      <c r="B95" s="34" t="s">
        <v>170</v>
      </c>
      <c r="C95" s="6">
        <f t="shared" si="17"/>
        <v>0</v>
      </c>
      <c r="D95" s="6">
        <f t="shared" si="17"/>
        <v>0</v>
      </c>
      <c r="E95" s="6">
        <f t="shared" si="17"/>
        <v>0</v>
      </c>
      <c r="F95" s="49"/>
      <c r="G95" s="49"/>
      <c r="H95" s="49"/>
      <c r="I95" s="49"/>
      <c r="J95" s="49"/>
      <c r="K95" s="49"/>
      <c r="L95" s="49"/>
      <c r="M95" s="49"/>
      <c r="N95" s="49"/>
      <c r="O95" s="49"/>
      <c r="P95" s="49"/>
      <c r="Q95" s="6">
        <f t="shared" si="15"/>
        <v>0</v>
      </c>
      <c r="R95" s="6">
        <f t="shared" si="16"/>
        <v>0</v>
      </c>
      <c r="S95" s="6">
        <f t="shared" si="16"/>
        <v>0</v>
      </c>
      <c r="V95" s="133">
        <f t="shared" si="12"/>
        <v>88</v>
      </c>
    </row>
    <row r="96" spans="1:22" ht="14.45" customHeight="1" x14ac:dyDescent="0.3">
      <c r="A96" s="535"/>
      <c r="B96" s="34" t="s">
        <v>49</v>
      </c>
      <c r="C96" s="6">
        <f t="shared" si="17"/>
        <v>0</v>
      </c>
      <c r="D96" s="6">
        <f t="shared" si="17"/>
        <v>0</v>
      </c>
      <c r="E96" s="6">
        <f t="shared" si="17"/>
        <v>0</v>
      </c>
      <c r="F96" s="49"/>
      <c r="G96" s="49"/>
      <c r="H96" s="49"/>
      <c r="I96" s="49"/>
      <c r="J96" s="49"/>
      <c r="K96" s="49"/>
      <c r="L96" s="49"/>
      <c r="M96" s="49"/>
      <c r="N96" s="49"/>
      <c r="O96" s="49"/>
      <c r="P96" s="49"/>
      <c r="Q96" s="6">
        <f t="shared" si="15"/>
        <v>0</v>
      </c>
      <c r="R96" s="6">
        <f t="shared" si="16"/>
        <v>0</v>
      </c>
      <c r="S96" s="6">
        <f t="shared" si="16"/>
        <v>0</v>
      </c>
      <c r="V96" s="133">
        <f t="shared" si="12"/>
        <v>89</v>
      </c>
    </row>
    <row r="97" spans="1:22" x14ac:dyDescent="0.3">
      <c r="A97" s="535"/>
      <c r="B97" s="34" t="s">
        <v>19</v>
      </c>
      <c r="C97" s="6">
        <f t="shared" si="17"/>
        <v>0</v>
      </c>
      <c r="D97" s="6">
        <f t="shared" si="17"/>
        <v>0</v>
      </c>
      <c r="E97" s="6">
        <f t="shared" si="17"/>
        <v>0</v>
      </c>
      <c r="F97" s="49"/>
      <c r="G97" s="49"/>
      <c r="H97" s="49"/>
      <c r="I97" s="49"/>
      <c r="J97" s="49"/>
      <c r="K97" s="49"/>
      <c r="L97" s="49"/>
      <c r="M97" s="49"/>
      <c r="N97" s="49"/>
      <c r="O97" s="49"/>
      <c r="P97" s="49"/>
      <c r="Q97" s="6">
        <f t="shared" si="15"/>
        <v>0</v>
      </c>
      <c r="R97" s="6">
        <f t="shared" si="16"/>
        <v>0</v>
      </c>
      <c r="S97" s="6">
        <f t="shared" si="16"/>
        <v>0</v>
      </c>
      <c r="V97" s="133">
        <f t="shared" si="12"/>
        <v>90</v>
      </c>
    </row>
    <row r="98" spans="1:22" x14ac:dyDescent="0.3">
      <c r="A98" s="535"/>
      <c r="B98" s="34" t="s">
        <v>25</v>
      </c>
      <c r="C98" s="6">
        <f t="shared" si="17"/>
        <v>0</v>
      </c>
      <c r="D98" s="6">
        <f t="shared" si="17"/>
        <v>0</v>
      </c>
      <c r="E98" s="6">
        <f t="shared" si="17"/>
        <v>0</v>
      </c>
      <c r="F98" s="49"/>
      <c r="G98" s="49"/>
      <c r="H98" s="49"/>
      <c r="I98" s="49"/>
      <c r="J98" s="49"/>
      <c r="K98" s="49"/>
      <c r="L98" s="49"/>
      <c r="M98" s="49"/>
      <c r="N98" s="49"/>
      <c r="O98" s="49"/>
      <c r="P98" s="49"/>
      <c r="Q98" s="6">
        <f t="shared" si="15"/>
        <v>0</v>
      </c>
      <c r="R98" s="6">
        <f t="shared" si="16"/>
        <v>0</v>
      </c>
      <c r="S98" s="6">
        <f t="shared" si="16"/>
        <v>0</v>
      </c>
      <c r="V98" s="133">
        <f t="shared" si="12"/>
        <v>91</v>
      </c>
    </row>
    <row r="99" spans="1:22" x14ac:dyDescent="0.3">
      <c r="A99" s="535"/>
      <c r="B99" s="34" t="s">
        <v>26</v>
      </c>
      <c r="C99" s="6">
        <f t="shared" si="17"/>
        <v>0</v>
      </c>
      <c r="D99" s="6">
        <f t="shared" si="17"/>
        <v>0</v>
      </c>
      <c r="E99" s="6">
        <f t="shared" si="17"/>
        <v>0</v>
      </c>
      <c r="F99" s="49"/>
      <c r="G99" s="49"/>
      <c r="H99" s="49"/>
      <c r="I99" s="49"/>
      <c r="J99" s="49"/>
      <c r="K99" s="49"/>
      <c r="L99" s="49"/>
      <c r="M99" s="49"/>
      <c r="N99" s="49"/>
      <c r="O99" s="49"/>
      <c r="P99" s="49"/>
      <c r="Q99" s="6">
        <f t="shared" si="15"/>
        <v>0</v>
      </c>
      <c r="R99" s="6">
        <f t="shared" si="16"/>
        <v>0</v>
      </c>
      <c r="S99" s="6">
        <f t="shared" si="16"/>
        <v>0</v>
      </c>
      <c r="V99" s="133">
        <f t="shared" si="12"/>
        <v>92</v>
      </c>
    </row>
    <row r="100" spans="1:22" x14ac:dyDescent="0.3">
      <c r="A100" s="535"/>
      <c r="B100" s="34" t="s">
        <v>27</v>
      </c>
      <c r="C100" s="6">
        <f t="shared" si="17"/>
        <v>0</v>
      </c>
      <c r="D100" s="6">
        <f t="shared" si="17"/>
        <v>0</v>
      </c>
      <c r="E100" s="6">
        <f t="shared" si="17"/>
        <v>0</v>
      </c>
      <c r="F100" s="49"/>
      <c r="G100" s="49"/>
      <c r="H100" s="49"/>
      <c r="I100" s="49"/>
      <c r="J100" s="49"/>
      <c r="K100" s="49"/>
      <c r="L100" s="49"/>
      <c r="M100" s="49"/>
      <c r="N100" s="49"/>
      <c r="O100" s="49"/>
      <c r="P100" s="49"/>
      <c r="Q100" s="6">
        <f t="shared" si="15"/>
        <v>0</v>
      </c>
      <c r="R100" s="6">
        <f t="shared" si="16"/>
        <v>0</v>
      </c>
      <c r="S100" s="6">
        <f t="shared" si="16"/>
        <v>0</v>
      </c>
      <c r="V100" s="133">
        <f t="shared" si="12"/>
        <v>93</v>
      </c>
    </row>
    <row r="101" spans="1:22" x14ac:dyDescent="0.3">
      <c r="A101" s="535"/>
      <c r="B101" s="34" t="s">
        <v>28</v>
      </c>
      <c r="C101" s="6">
        <f t="shared" si="17"/>
        <v>0</v>
      </c>
      <c r="D101" s="6">
        <f t="shared" si="17"/>
        <v>0</v>
      </c>
      <c r="E101" s="6">
        <f t="shared" si="17"/>
        <v>0</v>
      </c>
      <c r="F101" s="49"/>
      <c r="G101" s="49"/>
      <c r="H101" s="49"/>
      <c r="I101" s="49"/>
      <c r="J101" s="49"/>
      <c r="K101" s="49"/>
      <c r="L101" s="49"/>
      <c r="M101" s="49"/>
      <c r="N101" s="49"/>
      <c r="O101" s="49"/>
      <c r="P101" s="49"/>
      <c r="Q101" s="6">
        <f t="shared" si="15"/>
        <v>0</v>
      </c>
      <c r="R101" s="6">
        <f t="shared" si="16"/>
        <v>0</v>
      </c>
      <c r="S101" s="6">
        <f t="shared" si="16"/>
        <v>0</v>
      </c>
      <c r="V101" s="133">
        <f t="shared" si="12"/>
        <v>94</v>
      </c>
    </row>
    <row r="102" spans="1:22" x14ac:dyDescent="0.3">
      <c r="A102" s="535"/>
      <c r="B102" s="34" t="s">
        <v>29</v>
      </c>
      <c r="C102" s="6">
        <f t="shared" si="17"/>
        <v>0</v>
      </c>
      <c r="D102" s="6">
        <f t="shared" si="17"/>
        <v>0</v>
      </c>
      <c r="E102" s="6">
        <f t="shared" si="17"/>
        <v>0</v>
      </c>
      <c r="F102" s="49"/>
      <c r="G102" s="49"/>
      <c r="H102" s="49"/>
      <c r="I102" s="49"/>
      <c r="J102" s="49"/>
      <c r="K102" s="49"/>
      <c r="L102" s="49"/>
      <c r="M102" s="49"/>
      <c r="N102" s="49"/>
      <c r="O102" s="49"/>
      <c r="P102" s="49"/>
      <c r="Q102" s="6">
        <f t="shared" si="15"/>
        <v>0</v>
      </c>
      <c r="R102" s="6">
        <f t="shared" si="16"/>
        <v>0</v>
      </c>
      <c r="S102" s="6">
        <f t="shared" si="16"/>
        <v>0</v>
      </c>
      <c r="V102" s="133">
        <f t="shared" si="12"/>
        <v>95</v>
      </c>
    </row>
    <row r="103" spans="1:22" ht="14.25" thickBot="1" x14ac:dyDescent="0.35">
      <c r="A103" s="535"/>
      <c r="B103" s="35" t="s">
        <v>51</v>
      </c>
      <c r="C103" s="36">
        <f t="shared" ref="C103:S103" si="18">SUM(C82:C102)</f>
        <v>0</v>
      </c>
      <c r="D103" s="36">
        <f t="shared" si="18"/>
        <v>0</v>
      </c>
      <c r="E103" s="36">
        <f t="shared" si="18"/>
        <v>0</v>
      </c>
      <c r="F103" s="36">
        <f t="shared" si="18"/>
        <v>0</v>
      </c>
      <c r="G103" s="36">
        <f t="shared" si="18"/>
        <v>0</v>
      </c>
      <c r="H103" s="36">
        <f t="shared" si="18"/>
        <v>0</v>
      </c>
      <c r="I103" s="36">
        <f t="shared" si="18"/>
        <v>0</v>
      </c>
      <c r="J103" s="36">
        <f t="shared" si="18"/>
        <v>0</v>
      </c>
      <c r="K103" s="36">
        <f t="shared" si="18"/>
        <v>0</v>
      </c>
      <c r="L103" s="36">
        <f t="shared" si="18"/>
        <v>0</v>
      </c>
      <c r="M103" s="36">
        <f t="shared" si="18"/>
        <v>0</v>
      </c>
      <c r="N103" s="36">
        <f t="shared" si="18"/>
        <v>0</v>
      </c>
      <c r="O103" s="36">
        <f t="shared" si="18"/>
        <v>0</v>
      </c>
      <c r="P103" s="36">
        <f t="shared" si="18"/>
        <v>0</v>
      </c>
      <c r="Q103" s="36">
        <f t="shared" si="18"/>
        <v>0</v>
      </c>
      <c r="R103" s="36">
        <f t="shared" si="18"/>
        <v>0</v>
      </c>
      <c r="S103" s="36">
        <f t="shared" si="18"/>
        <v>0</v>
      </c>
      <c r="T103" s="65"/>
      <c r="U103" s="26" t="str">
        <f>RIGHT(A82,4)&amp;"reseau"</f>
        <v>2027reseau</v>
      </c>
      <c r="V103" s="133">
        <f t="shared" si="12"/>
        <v>96</v>
      </c>
    </row>
    <row r="104" spans="1:22" x14ac:dyDescent="0.3">
      <c r="A104" s="535"/>
      <c r="B104" s="37"/>
      <c r="V104" s="133">
        <f t="shared" si="12"/>
        <v>97</v>
      </c>
    </row>
    <row r="105" spans="1:22" x14ac:dyDescent="0.3">
      <c r="A105" s="535"/>
      <c r="B105" s="34" t="s">
        <v>157</v>
      </c>
      <c r="C105" s="6">
        <f>Q68</f>
        <v>0</v>
      </c>
      <c r="D105" s="6">
        <f>R68</f>
        <v>0</v>
      </c>
      <c r="E105" s="6">
        <f>S68</f>
        <v>0</v>
      </c>
      <c r="F105" s="49"/>
      <c r="G105" s="49"/>
      <c r="H105" s="49"/>
      <c r="I105" s="49"/>
      <c r="J105" s="49"/>
      <c r="K105" s="49"/>
      <c r="L105" s="49"/>
      <c r="M105" s="49"/>
      <c r="N105" s="49"/>
      <c r="O105" s="49"/>
      <c r="P105" s="49"/>
      <c r="Q105" s="6">
        <f>SUM(C105,F105:J105,M105:N105)</f>
        <v>0</v>
      </c>
      <c r="R105" s="6">
        <f>SUM(D105,K105,O105)</f>
        <v>0</v>
      </c>
      <c r="S105" s="6">
        <f>SUM(E105,L105,P105)</f>
        <v>0</v>
      </c>
      <c r="V105" s="133">
        <f t="shared" si="12"/>
        <v>98</v>
      </c>
    </row>
    <row r="106" spans="1:22" x14ac:dyDescent="0.3">
      <c r="A106" s="535"/>
      <c r="B106" s="34" t="s">
        <v>52</v>
      </c>
      <c r="C106" s="6">
        <f t="shared" ref="C106:E116" si="19">Q69</f>
        <v>0</v>
      </c>
      <c r="D106" s="6">
        <f t="shared" si="19"/>
        <v>0</v>
      </c>
      <c r="E106" s="6">
        <f t="shared" si="19"/>
        <v>0</v>
      </c>
      <c r="F106" s="49"/>
      <c r="G106" s="49"/>
      <c r="H106" s="49"/>
      <c r="I106" s="49"/>
      <c r="J106" s="49"/>
      <c r="K106" s="49"/>
      <c r="L106" s="49"/>
      <c r="M106" s="49"/>
      <c r="N106" s="49"/>
      <c r="O106" s="49"/>
      <c r="P106" s="49"/>
      <c r="Q106" s="6">
        <f t="shared" ref="Q106:Q116" si="20">SUM(C106,F106:J106,M106:N106)</f>
        <v>0</v>
      </c>
      <c r="R106" s="6">
        <f t="shared" ref="R106:S116" si="21">SUM(D106,K106,O106)</f>
        <v>0</v>
      </c>
      <c r="S106" s="6">
        <f t="shared" si="21"/>
        <v>0</v>
      </c>
      <c r="V106" s="133">
        <f t="shared" si="12"/>
        <v>99</v>
      </c>
    </row>
    <row r="107" spans="1:22" x14ac:dyDescent="0.3">
      <c r="A107" s="535"/>
      <c r="B107" s="34" t="s">
        <v>53</v>
      </c>
      <c r="C107" s="6">
        <f t="shared" si="19"/>
        <v>0</v>
      </c>
      <c r="D107" s="6">
        <f t="shared" si="19"/>
        <v>0</v>
      </c>
      <c r="E107" s="6">
        <f t="shared" si="19"/>
        <v>0</v>
      </c>
      <c r="F107" s="49"/>
      <c r="G107" s="49"/>
      <c r="H107" s="49"/>
      <c r="I107" s="49"/>
      <c r="J107" s="49"/>
      <c r="K107" s="49"/>
      <c r="L107" s="49"/>
      <c r="M107" s="49"/>
      <c r="N107" s="49"/>
      <c r="O107" s="49"/>
      <c r="P107" s="49"/>
      <c r="Q107" s="6">
        <f t="shared" si="20"/>
        <v>0</v>
      </c>
      <c r="R107" s="6">
        <f t="shared" si="21"/>
        <v>0</v>
      </c>
      <c r="S107" s="6">
        <f t="shared" si="21"/>
        <v>0</v>
      </c>
      <c r="V107" s="133">
        <f t="shared" si="12"/>
        <v>100</v>
      </c>
    </row>
    <row r="108" spans="1:22" x14ac:dyDescent="0.3">
      <c r="A108" s="535"/>
      <c r="B108" s="34" t="s">
        <v>48</v>
      </c>
      <c r="C108" s="6">
        <f t="shared" si="19"/>
        <v>0</v>
      </c>
      <c r="D108" s="6">
        <f t="shared" si="19"/>
        <v>0</v>
      </c>
      <c r="E108" s="6">
        <f t="shared" si="19"/>
        <v>0</v>
      </c>
      <c r="F108" s="49"/>
      <c r="G108" s="49"/>
      <c r="H108" s="49"/>
      <c r="I108" s="49"/>
      <c r="J108" s="49"/>
      <c r="K108" s="49"/>
      <c r="L108" s="49"/>
      <c r="M108" s="49"/>
      <c r="N108" s="49"/>
      <c r="O108" s="49"/>
      <c r="P108" s="49"/>
      <c r="Q108" s="6">
        <f t="shared" si="20"/>
        <v>0</v>
      </c>
      <c r="R108" s="6">
        <f t="shared" si="21"/>
        <v>0</v>
      </c>
      <c r="S108" s="6">
        <f t="shared" si="21"/>
        <v>0</v>
      </c>
      <c r="V108" s="133">
        <f t="shared" si="12"/>
        <v>101</v>
      </c>
    </row>
    <row r="109" spans="1:22" x14ac:dyDescent="0.3">
      <c r="A109" s="535"/>
      <c r="B109" s="34" t="s">
        <v>54</v>
      </c>
      <c r="C109" s="6">
        <f t="shared" si="19"/>
        <v>0</v>
      </c>
      <c r="D109" s="6">
        <f t="shared" si="19"/>
        <v>0</v>
      </c>
      <c r="E109" s="6">
        <f t="shared" si="19"/>
        <v>0</v>
      </c>
      <c r="F109" s="49"/>
      <c r="G109" s="49"/>
      <c r="H109" s="49"/>
      <c r="I109" s="49"/>
      <c r="J109" s="49"/>
      <c r="K109" s="49"/>
      <c r="L109" s="49"/>
      <c r="M109" s="49"/>
      <c r="N109" s="49"/>
      <c r="O109" s="49"/>
      <c r="P109" s="49"/>
      <c r="Q109" s="6">
        <f t="shared" si="20"/>
        <v>0</v>
      </c>
      <c r="R109" s="6">
        <f t="shared" si="21"/>
        <v>0</v>
      </c>
      <c r="S109" s="6">
        <f t="shared" si="21"/>
        <v>0</v>
      </c>
      <c r="V109" s="133">
        <f t="shared" si="12"/>
        <v>102</v>
      </c>
    </row>
    <row r="110" spans="1:22" x14ac:dyDescent="0.3">
      <c r="A110" s="535"/>
      <c r="B110" s="34" t="s">
        <v>55</v>
      </c>
      <c r="C110" s="6">
        <f t="shared" si="19"/>
        <v>0</v>
      </c>
      <c r="D110" s="6">
        <f t="shared" si="19"/>
        <v>0</v>
      </c>
      <c r="E110" s="6">
        <f t="shared" si="19"/>
        <v>0</v>
      </c>
      <c r="F110" s="49"/>
      <c r="G110" s="49"/>
      <c r="H110" s="49"/>
      <c r="I110" s="49"/>
      <c r="J110" s="49"/>
      <c r="K110" s="49"/>
      <c r="L110" s="49"/>
      <c r="M110" s="49"/>
      <c r="N110" s="49"/>
      <c r="O110" s="49"/>
      <c r="P110" s="49"/>
      <c r="Q110" s="6">
        <f t="shared" si="20"/>
        <v>0</v>
      </c>
      <c r="R110" s="6">
        <f t="shared" si="21"/>
        <v>0</v>
      </c>
      <c r="S110" s="6">
        <f t="shared" si="21"/>
        <v>0</v>
      </c>
      <c r="V110" s="133">
        <f t="shared" si="12"/>
        <v>103</v>
      </c>
    </row>
    <row r="111" spans="1:22" x14ac:dyDescent="0.3">
      <c r="A111" s="535"/>
      <c r="B111" s="34" t="s">
        <v>50</v>
      </c>
      <c r="C111" s="6">
        <f t="shared" si="19"/>
        <v>0</v>
      </c>
      <c r="D111" s="6">
        <f t="shared" si="19"/>
        <v>0</v>
      </c>
      <c r="E111" s="6">
        <f t="shared" si="19"/>
        <v>0</v>
      </c>
      <c r="F111" s="49"/>
      <c r="G111" s="49"/>
      <c r="H111" s="49"/>
      <c r="I111" s="49"/>
      <c r="J111" s="49"/>
      <c r="K111" s="49"/>
      <c r="L111" s="49"/>
      <c r="M111" s="49"/>
      <c r="N111" s="49"/>
      <c r="O111" s="49"/>
      <c r="P111" s="49"/>
      <c r="Q111" s="6">
        <f t="shared" si="20"/>
        <v>0</v>
      </c>
      <c r="R111" s="6">
        <f t="shared" si="21"/>
        <v>0</v>
      </c>
      <c r="S111" s="6">
        <f t="shared" si="21"/>
        <v>0</v>
      </c>
      <c r="V111" s="133">
        <f t="shared" si="12"/>
        <v>104</v>
      </c>
    </row>
    <row r="112" spans="1:22" x14ac:dyDescent="0.3">
      <c r="A112" s="535"/>
      <c r="B112" s="34" t="s">
        <v>25</v>
      </c>
      <c r="C112" s="6">
        <f t="shared" si="19"/>
        <v>0</v>
      </c>
      <c r="D112" s="6">
        <f t="shared" si="19"/>
        <v>0</v>
      </c>
      <c r="E112" s="6">
        <f t="shared" si="19"/>
        <v>0</v>
      </c>
      <c r="F112" s="49"/>
      <c r="G112" s="49"/>
      <c r="H112" s="49"/>
      <c r="I112" s="49"/>
      <c r="J112" s="49"/>
      <c r="K112" s="49"/>
      <c r="L112" s="49"/>
      <c r="M112" s="49"/>
      <c r="N112" s="49"/>
      <c r="O112" s="49"/>
      <c r="P112" s="49"/>
      <c r="Q112" s="6">
        <f t="shared" si="20"/>
        <v>0</v>
      </c>
      <c r="R112" s="6">
        <f t="shared" si="21"/>
        <v>0</v>
      </c>
      <c r="S112" s="6">
        <f t="shared" si="21"/>
        <v>0</v>
      </c>
      <c r="V112" s="133">
        <f t="shared" si="12"/>
        <v>105</v>
      </c>
    </row>
    <row r="113" spans="1:22" x14ac:dyDescent="0.3">
      <c r="A113" s="535"/>
      <c r="B113" s="34" t="s">
        <v>26</v>
      </c>
      <c r="C113" s="6">
        <f t="shared" si="19"/>
        <v>0</v>
      </c>
      <c r="D113" s="6">
        <f t="shared" si="19"/>
        <v>0</v>
      </c>
      <c r="E113" s="6">
        <f t="shared" si="19"/>
        <v>0</v>
      </c>
      <c r="F113" s="49"/>
      <c r="G113" s="49"/>
      <c r="H113" s="49"/>
      <c r="I113" s="49"/>
      <c r="J113" s="49"/>
      <c r="K113" s="49"/>
      <c r="L113" s="49"/>
      <c r="M113" s="49"/>
      <c r="N113" s="49"/>
      <c r="O113" s="49"/>
      <c r="P113" s="49"/>
      <c r="Q113" s="6">
        <f t="shared" si="20"/>
        <v>0</v>
      </c>
      <c r="R113" s="6">
        <f t="shared" si="21"/>
        <v>0</v>
      </c>
      <c r="S113" s="6">
        <f t="shared" si="21"/>
        <v>0</v>
      </c>
      <c r="V113" s="133">
        <f t="shared" si="12"/>
        <v>106</v>
      </c>
    </row>
    <row r="114" spans="1:22" x14ac:dyDescent="0.3">
      <c r="A114" s="535"/>
      <c r="B114" s="34" t="s">
        <v>27</v>
      </c>
      <c r="C114" s="6">
        <f t="shared" si="19"/>
        <v>0</v>
      </c>
      <c r="D114" s="6">
        <f t="shared" si="19"/>
        <v>0</v>
      </c>
      <c r="E114" s="6">
        <f t="shared" si="19"/>
        <v>0</v>
      </c>
      <c r="F114" s="49"/>
      <c r="G114" s="49"/>
      <c r="H114" s="49"/>
      <c r="I114" s="49"/>
      <c r="J114" s="49"/>
      <c r="K114" s="49"/>
      <c r="L114" s="49"/>
      <c r="M114" s="49"/>
      <c r="N114" s="49"/>
      <c r="O114" s="49"/>
      <c r="P114" s="49"/>
      <c r="Q114" s="6">
        <f t="shared" si="20"/>
        <v>0</v>
      </c>
      <c r="R114" s="6">
        <f t="shared" si="21"/>
        <v>0</v>
      </c>
      <c r="S114" s="6">
        <f t="shared" si="21"/>
        <v>0</v>
      </c>
      <c r="V114" s="133">
        <f t="shared" si="12"/>
        <v>107</v>
      </c>
    </row>
    <row r="115" spans="1:22" x14ac:dyDescent="0.3">
      <c r="A115" s="535"/>
      <c r="B115" s="34" t="s">
        <v>28</v>
      </c>
      <c r="C115" s="6">
        <f t="shared" si="19"/>
        <v>0</v>
      </c>
      <c r="D115" s="6">
        <f t="shared" si="19"/>
        <v>0</v>
      </c>
      <c r="E115" s="6">
        <f t="shared" si="19"/>
        <v>0</v>
      </c>
      <c r="F115" s="49"/>
      <c r="G115" s="49"/>
      <c r="H115" s="49"/>
      <c r="I115" s="49"/>
      <c r="J115" s="49"/>
      <c r="K115" s="49"/>
      <c r="L115" s="49"/>
      <c r="M115" s="49"/>
      <c r="N115" s="49"/>
      <c r="O115" s="49"/>
      <c r="P115" s="49"/>
      <c r="Q115" s="6">
        <f t="shared" si="20"/>
        <v>0</v>
      </c>
      <c r="R115" s="6">
        <f t="shared" si="21"/>
        <v>0</v>
      </c>
      <c r="S115" s="6">
        <f t="shared" si="21"/>
        <v>0</v>
      </c>
      <c r="V115" s="133">
        <f t="shared" si="12"/>
        <v>108</v>
      </c>
    </row>
    <row r="116" spans="1:22" x14ac:dyDescent="0.3">
      <c r="A116" s="535"/>
      <c r="B116" s="34" t="s">
        <v>29</v>
      </c>
      <c r="C116" s="6">
        <f t="shared" si="19"/>
        <v>0</v>
      </c>
      <c r="D116" s="6">
        <f t="shared" si="19"/>
        <v>0</v>
      </c>
      <c r="E116" s="6">
        <f t="shared" si="19"/>
        <v>0</v>
      </c>
      <c r="F116" s="49"/>
      <c r="G116" s="49"/>
      <c r="H116" s="49"/>
      <c r="I116" s="49"/>
      <c r="J116" s="49"/>
      <c r="K116" s="49"/>
      <c r="L116" s="49"/>
      <c r="M116" s="49"/>
      <c r="N116" s="49"/>
      <c r="O116" s="49"/>
      <c r="P116" s="49"/>
      <c r="Q116" s="6">
        <f t="shared" si="20"/>
        <v>0</v>
      </c>
      <c r="R116" s="6">
        <f t="shared" si="21"/>
        <v>0</v>
      </c>
      <c r="S116" s="6">
        <f t="shared" si="21"/>
        <v>0</v>
      </c>
      <c r="V116" s="133">
        <f t="shared" si="12"/>
        <v>109</v>
      </c>
    </row>
    <row r="117" spans="1:22" ht="14.25" thickBot="1" x14ac:dyDescent="0.35">
      <c r="A117" s="535"/>
      <c r="B117" s="35" t="s">
        <v>56</v>
      </c>
      <c r="C117" s="36">
        <f t="shared" ref="C117:S117" si="22">SUM(C105:C116)</f>
        <v>0</v>
      </c>
      <c r="D117" s="36">
        <f t="shared" si="22"/>
        <v>0</v>
      </c>
      <c r="E117" s="36">
        <f t="shared" si="22"/>
        <v>0</v>
      </c>
      <c r="F117" s="36">
        <f t="shared" si="22"/>
        <v>0</v>
      </c>
      <c r="G117" s="36">
        <f t="shared" si="22"/>
        <v>0</v>
      </c>
      <c r="H117" s="36">
        <f t="shared" si="22"/>
        <v>0</v>
      </c>
      <c r="I117" s="36">
        <f t="shared" si="22"/>
        <v>0</v>
      </c>
      <c r="J117" s="36">
        <f t="shared" si="22"/>
        <v>0</v>
      </c>
      <c r="K117" s="36">
        <f t="shared" si="22"/>
        <v>0</v>
      </c>
      <c r="L117" s="36">
        <f t="shared" si="22"/>
        <v>0</v>
      </c>
      <c r="M117" s="36">
        <f t="shared" si="22"/>
        <v>0</v>
      </c>
      <c r="N117" s="36">
        <f t="shared" si="22"/>
        <v>0</v>
      </c>
      <c r="O117" s="36">
        <f t="shared" si="22"/>
        <v>0</v>
      </c>
      <c r="P117" s="36">
        <f t="shared" si="22"/>
        <v>0</v>
      </c>
      <c r="Q117" s="36">
        <f t="shared" si="22"/>
        <v>0</v>
      </c>
      <c r="R117" s="36">
        <f t="shared" si="22"/>
        <v>0</v>
      </c>
      <c r="S117" s="36">
        <f t="shared" si="22"/>
        <v>0</v>
      </c>
      <c r="U117" s="26" t="str">
        <f>RIGHT(A82,4)&amp;"hors reseau"</f>
        <v>2027hors reseau</v>
      </c>
      <c r="V117" s="133">
        <f t="shared" si="12"/>
        <v>110</v>
      </c>
    </row>
    <row r="118" spans="1:22" x14ac:dyDescent="0.3">
      <c r="N118" s="38"/>
      <c r="V118" s="133">
        <f t="shared" si="12"/>
        <v>111</v>
      </c>
    </row>
    <row r="119" spans="1:22" x14ac:dyDescent="0.3">
      <c r="A119" s="535" t="s">
        <v>368</v>
      </c>
      <c r="B119" s="34" t="s">
        <v>157</v>
      </c>
      <c r="C119" s="6">
        <f>Q82</f>
        <v>0</v>
      </c>
      <c r="D119" s="6">
        <f>R82</f>
        <v>0</v>
      </c>
      <c r="E119" s="6">
        <f>S82</f>
        <v>0</v>
      </c>
      <c r="F119" s="49"/>
      <c r="G119" s="49"/>
      <c r="H119" s="49"/>
      <c r="I119" s="49"/>
      <c r="J119" s="49"/>
      <c r="K119" s="49"/>
      <c r="L119" s="49"/>
      <c r="M119" s="49"/>
      <c r="N119" s="49"/>
      <c r="O119" s="49"/>
      <c r="P119" s="49"/>
      <c r="Q119" s="6">
        <f>SUM(C119,F119:J119,M119:N119)</f>
        <v>0</v>
      </c>
      <c r="R119" s="6">
        <f>SUM(D119,K119,O119)</f>
        <v>0</v>
      </c>
      <c r="S119" s="6">
        <f>SUM(E119,L119,P119)</f>
        <v>0</v>
      </c>
      <c r="V119" s="133">
        <f t="shared" si="12"/>
        <v>112</v>
      </c>
    </row>
    <row r="120" spans="1:22" x14ac:dyDescent="0.3">
      <c r="A120" s="535"/>
      <c r="B120" s="34" t="s">
        <v>158</v>
      </c>
      <c r="C120" s="6">
        <f t="shared" ref="C120:E129" si="23">Q83</f>
        <v>0</v>
      </c>
      <c r="D120" s="6">
        <f t="shared" si="23"/>
        <v>0</v>
      </c>
      <c r="E120" s="6">
        <f t="shared" si="23"/>
        <v>0</v>
      </c>
      <c r="F120" s="49"/>
      <c r="G120" s="49"/>
      <c r="H120" s="49"/>
      <c r="I120" s="49"/>
      <c r="J120" s="49"/>
      <c r="K120" s="49"/>
      <c r="L120" s="49"/>
      <c r="M120" s="49"/>
      <c r="N120" s="49"/>
      <c r="O120" s="49"/>
      <c r="P120" s="49"/>
      <c r="Q120" s="6">
        <f t="shared" ref="Q120:Q139" si="24">SUM(C120,F120:J120,M120:N120)</f>
        <v>0</v>
      </c>
      <c r="R120" s="6">
        <f t="shared" ref="R120:S139" si="25">SUM(D120,K120,O120)</f>
        <v>0</v>
      </c>
      <c r="S120" s="6">
        <f t="shared" si="25"/>
        <v>0</v>
      </c>
      <c r="V120" s="133">
        <f t="shared" si="12"/>
        <v>113</v>
      </c>
    </row>
    <row r="121" spans="1:22" x14ac:dyDescent="0.3">
      <c r="A121" s="535"/>
      <c r="B121" s="34" t="s">
        <v>159</v>
      </c>
      <c r="C121" s="6">
        <f t="shared" si="23"/>
        <v>0</v>
      </c>
      <c r="D121" s="6">
        <f t="shared" si="23"/>
        <v>0</v>
      </c>
      <c r="E121" s="6">
        <f t="shared" si="23"/>
        <v>0</v>
      </c>
      <c r="F121" s="49"/>
      <c r="G121" s="49"/>
      <c r="H121" s="49"/>
      <c r="I121" s="49"/>
      <c r="J121" s="49"/>
      <c r="K121" s="49"/>
      <c r="L121" s="49"/>
      <c r="M121" s="49"/>
      <c r="N121" s="49"/>
      <c r="O121" s="49"/>
      <c r="P121" s="49"/>
      <c r="Q121" s="6">
        <f t="shared" si="24"/>
        <v>0</v>
      </c>
      <c r="R121" s="6">
        <f t="shared" si="25"/>
        <v>0</v>
      </c>
      <c r="S121" s="6">
        <f t="shared" si="25"/>
        <v>0</v>
      </c>
      <c r="V121" s="133">
        <f t="shared" si="12"/>
        <v>114</v>
      </c>
    </row>
    <row r="122" spans="1:22" x14ac:dyDescent="0.3">
      <c r="A122" s="535"/>
      <c r="B122" s="34" t="s">
        <v>160</v>
      </c>
      <c r="C122" s="6">
        <f t="shared" si="23"/>
        <v>0</v>
      </c>
      <c r="D122" s="6">
        <f t="shared" si="23"/>
        <v>0</v>
      </c>
      <c r="E122" s="6">
        <f t="shared" si="23"/>
        <v>0</v>
      </c>
      <c r="F122" s="49"/>
      <c r="G122" s="49"/>
      <c r="H122" s="49"/>
      <c r="I122" s="49"/>
      <c r="J122" s="49"/>
      <c r="K122" s="49"/>
      <c r="L122" s="49"/>
      <c r="M122" s="49"/>
      <c r="N122" s="49"/>
      <c r="O122" s="49"/>
      <c r="P122" s="49"/>
      <c r="Q122" s="6">
        <f t="shared" si="24"/>
        <v>0</v>
      </c>
      <c r="R122" s="6">
        <f t="shared" si="25"/>
        <v>0</v>
      </c>
      <c r="S122" s="6">
        <f t="shared" si="25"/>
        <v>0</v>
      </c>
      <c r="V122" s="133">
        <f t="shared" si="12"/>
        <v>115</v>
      </c>
    </row>
    <row r="123" spans="1:22" x14ac:dyDescent="0.3">
      <c r="A123" s="535"/>
      <c r="B123" s="34" t="s">
        <v>161</v>
      </c>
      <c r="C123" s="6">
        <f t="shared" si="23"/>
        <v>0</v>
      </c>
      <c r="D123" s="6">
        <f t="shared" si="23"/>
        <v>0</v>
      </c>
      <c r="E123" s="6">
        <f t="shared" si="23"/>
        <v>0</v>
      </c>
      <c r="F123" s="49"/>
      <c r="G123" s="49"/>
      <c r="H123" s="49"/>
      <c r="I123" s="49"/>
      <c r="J123" s="49"/>
      <c r="K123" s="49"/>
      <c r="L123" s="49"/>
      <c r="M123" s="49"/>
      <c r="N123" s="49"/>
      <c r="O123" s="49"/>
      <c r="P123" s="49"/>
      <c r="Q123" s="6">
        <f t="shared" si="24"/>
        <v>0</v>
      </c>
      <c r="R123" s="6">
        <f t="shared" si="25"/>
        <v>0</v>
      </c>
      <c r="S123" s="6">
        <f t="shared" si="25"/>
        <v>0</v>
      </c>
      <c r="V123" s="133">
        <f t="shared" si="12"/>
        <v>116</v>
      </c>
    </row>
    <row r="124" spans="1:22" x14ac:dyDescent="0.3">
      <c r="A124" s="535"/>
      <c r="B124" s="34" t="s">
        <v>162</v>
      </c>
      <c r="C124" s="6">
        <f t="shared" si="23"/>
        <v>0</v>
      </c>
      <c r="D124" s="6">
        <f t="shared" si="23"/>
        <v>0</v>
      </c>
      <c r="E124" s="6">
        <f t="shared" si="23"/>
        <v>0</v>
      </c>
      <c r="F124" s="49"/>
      <c r="G124" s="49"/>
      <c r="H124" s="49"/>
      <c r="I124" s="49"/>
      <c r="J124" s="49"/>
      <c r="K124" s="49"/>
      <c r="L124" s="49"/>
      <c r="M124" s="49"/>
      <c r="N124" s="49"/>
      <c r="O124" s="49"/>
      <c r="P124" s="49"/>
      <c r="Q124" s="6">
        <f t="shared" si="24"/>
        <v>0</v>
      </c>
      <c r="R124" s="6">
        <f t="shared" si="25"/>
        <v>0</v>
      </c>
      <c r="S124" s="6">
        <f t="shared" si="25"/>
        <v>0</v>
      </c>
      <c r="V124" s="133">
        <f t="shared" si="12"/>
        <v>117</v>
      </c>
    </row>
    <row r="125" spans="1:22" x14ac:dyDescent="0.3">
      <c r="A125" s="535"/>
      <c r="B125" s="34" t="s">
        <v>163</v>
      </c>
      <c r="C125" s="6">
        <f t="shared" si="23"/>
        <v>0</v>
      </c>
      <c r="D125" s="6">
        <f t="shared" si="23"/>
        <v>0</v>
      </c>
      <c r="E125" s="6">
        <f t="shared" si="23"/>
        <v>0</v>
      </c>
      <c r="F125" s="49"/>
      <c r="G125" s="49"/>
      <c r="H125" s="49"/>
      <c r="I125" s="49"/>
      <c r="J125" s="49"/>
      <c r="K125" s="49"/>
      <c r="L125" s="49"/>
      <c r="M125" s="49"/>
      <c r="N125" s="49"/>
      <c r="O125" s="49"/>
      <c r="P125" s="49"/>
      <c r="Q125" s="6">
        <f t="shared" si="24"/>
        <v>0</v>
      </c>
      <c r="R125" s="6">
        <f t="shared" si="25"/>
        <v>0</v>
      </c>
      <c r="S125" s="6">
        <f t="shared" si="25"/>
        <v>0</v>
      </c>
      <c r="V125" s="133">
        <f t="shared" si="12"/>
        <v>118</v>
      </c>
    </row>
    <row r="126" spans="1:22" x14ac:dyDescent="0.3">
      <c r="A126" s="535"/>
      <c r="B126" s="34" t="s">
        <v>164</v>
      </c>
      <c r="C126" s="6">
        <f t="shared" si="23"/>
        <v>0</v>
      </c>
      <c r="D126" s="6">
        <f t="shared" si="23"/>
        <v>0</v>
      </c>
      <c r="E126" s="6">
        <f t="shared" si="23"/>
        <v>0</v>
      </c>
      <c r="F126" s="49"/>
      <c r="G126" s="49"/>
      <c r="H126" s="49"/>
      <c r="I126" s="49"/>
      <c r="J126" s="49"/>
      <c r="K126" s="49"/>
      <c r="L126" s="49"/>
      <c r="M126" s="49"/>
      <c r="N126" s="49"/>
      <c r="O126" s="49"/>
      <c r="P126" s="49"/>
      <c r="Q126" s="6">
        <f t="shared" si="24"/>
        <v>0</v>
      </c>
      <c r="R126" s="6">
        <f t="shared" si="25"/>
        <v>0</v>
      </c>
      <c r="S126" s="6">
        <f t="shared" si="25"/>
        <v>0</v>
      </c>
      <c r="V126" s="133">
        <f t="shared" si="12"/>
        <v>119</v>
      </c>
    </row>
    <row r="127" spans="1:22" x14ac:dyDescent="0.3">
      <c r="A127" s="535"/>
      <c r="B127" s="34" t="s">
        <v>165</v>
      </c>
      <c r="C127" s="6">
        <f t="shared" si="23"/>
        <v>0</v>
      </c>
      <c r="D127" s="6">
        <f t="shared" si="23"/>
        <v>0</v>
      </c>
      <c r="E127" s="6">
        <f t="shared" si="23"/>
        <v>0</v>
      </c>
      <c r="F127" s="49"/>
      <c r="G127" s="49"/>
      <c r="H127" s="49"/>
      <c r="I127" s="49"/>
      <c r="J127" s="49"/>
      <c r="K127" s="49"/>
      <c r="L127" s="49"/>
      <c r="M127" s="49"/>
      <c r="N127" s="49"/>
      <c r="O127" s="49"/>
      <c r="P127" s="49"/>
      <c r="Q127" s="6">
        <f t="shared" si="24"/>
        <v>0</v>
      </c>
      <c r="R127" s="6">
        <f t="shared" si="25"/>
        <v>0</v>
      </c>
      <c r="S127" s="6">
        <f t="shared" si="25"/>
        <v>0</v>
      </c>
      <c r="V127" s="133">
        <f t="shared" si="12"/>
        <v>120</v>
      </c>
    </row>
    <row r="128" spans="1:22" x14ac:dyDescent="0.3">
      <c r="A128" s="535"/>
      <c r="B128" s="34" t="s">
        <v>166</v>
      </c>
      <c r="C128" s="6">
        <f t="shared" si="23"/>
        <v>0</v>
      </c>
      <c r="D128" s="6">
        <f t="shared" si="23"/>
        <v>0</v>
      </c>
      <c r="E128" s="6">
        <f t="shared" si="23"/>
        <v>0</v>
      </c>
      <c r="F128" s="49"/>
      <c r="G128" s="49"/>
      <c r="H128" s="49"/>
      <c r="I128" s="49"/>
      <c r="J128" s="49"/>
      <c r="K128" s="49"/>
      <c r="L128" s="49"/>
      <c r="M128" s="49"/>
      <c r="N128" s="49"/>
      <c r="O128" s="49"/>
      <c r="P128" s="49"/>
      <c r="Q128" s="6">
        <f t="shared" si="24"/>
        <v>0</v>
      </c>
      <c r="R128" s="6">
        <f t="shared" si="25"/>
        <v>0</v>
      </c>
      <c r="S128" s="6">
        <f t="shared" si="25"/>
        <v>0</v>
      </c>
      <c r="V128" s="133">
        <f t="shared" si="12"/>
        <v>121</v>
      </c>
    </row>
    <row r="129" spans="1:22" x14ac:dyDescent="0.3">
      <c r="A129" s="535"/>
      <c r="B129" s="34" t="s">
        <v>167</v>
      </c>
      <c r="C129" s="6">
        <f>Q92</f>
        <v>0</v>
      </c>
      <c r="D129" s="6">
        <f t="shared" si="23"/>
        <v>0</v>
      </c>
      <c r="E129" s="6">
        <f t="shared" si="23"/>
        <v>0</v>
      </c>
      <c r="F129" s="49"/>
      <c r="G129" s="49"/>
      <c r="H129" s="49"/>
      <c r="I129" s="49"/>
      <c r="J129" s="49"/>
      <c r="K129" s="49"/>
      <c r="L129" s="49"/>
      <c r="M129" s="49"/>
      <c r="N129" s="49"/>
      <c r="O129" s="49"/>
      <c r="P129" s="49"/>
      <c r="Q129" s="6">
        <f t="shared" si="24"/>
        <v>0</v>
      </c>
      <c r="R129" s="6">
        <f t="shared" si="25"/>
        <v>0</v>
      </c>
      <c r="S129" s="6">
        <f t="shared" si="25"/>
        <v>0</v>
      </c>
      <c r="V129" s="133">
        <f t="shared" si="12"/>
        <v>122</v>
      </c>
    </row>
    <row r="130" spans="1:22" x14ac:dyDescent="0.3">
      <c r="A130" s="535"/>
      <c r="B130" s="34" t="s">
        <v>168</v>
      </c>
      <c r="C130" s="6">
        <f t="shared" ref="C130:E139" si="26">Q93</f>
        <v>0</v>
      </c>
      <c r="D130" s="6">
        <f t="shared" si="26"/>
        <v>0</v>
      </c>
      <c r="E130" s="6">
        <f t="shared" si="26"/>
        <v>0</v>
      </c>
      <c r="F130" s="49"/>
      <c r="G130" s="49"/>
      <c r="H130" s="49"/>
      <c r="I130" s="49"/>
      <c r="J130" s="49"/>
      <c r="K130" s="49"/>
      <c r="L130" s="49"/>
      <c r="M130" s="49"/>
      <c r="N130" s="49"/>
      <c r="O130" s="49"/>
      <c r="P130" s="49"/>
      <c r="Q130" s="6">
        <f t="shared" si="24"/>
        <v>0</v>
      </c>
      <c r="R130" s="6">
        <f t="shared" si="25"/>
        <v>0</v>
      </c>
      <c r="S130" s="6">
        <f t="shared" si="25"/>
        <v>0</v>
      </c>
      <c r="V130" s="133">
        <f t="shared" si="12"/>
        <v>123</v>
      </c>
    </row>
    <row r="131" spans="1:22" x14ac:dyDescent="0.3">
      <c r="A131" s="535"/>
      <c r="B131" s="34" t="s">
        <v>169</v>
      </c>
      <c r="C131" s="6">
        <f t="shared" si="26"/>
        <v>0</v>
      </c>
      <c r="D131" s="6">
        <f t="shared" si="26"/>
        <v>0</v>
      </c>
      <c r="E131" s="6">
        <f t="shared" si="26"/>
        <v>0</v>
      </c>
      <c r="F131" s="49"/>
      <c r="G131" s="49"/>
      <c r="H131" s="49"/>
      <c r="I131" s="49"/>
      <c r="J131" s="49"/>
      <c r="K131" s="49"/>
      <c r="L131" s="49"/>
      <c r="M131" s="49"/>
      <c r="N131" s="49"/>
      <c r="O131" s="49"/>
      <c r="P131" s="49"/>
      <c r="Q131" s="6">
        <f t="shared" si="24"/>
        <v>0</v>
      </c>
      <c r="R131" s="6">
        <f t="shared" si="25"/>
        <v>0</v>
      </c>
      <c r="S131" s="6">
        <f t="shared" si="25"/>
        <v>0</v>
      </c>
      <c r="V131" s="133">
        <f t="shared" si="12"/>
        <v>124</v>
      </c>
    </row>
    <row r="132" spans="1:22" x14ac:dyDescent="0.3">
      <c r="A132" s="535"/>
      <c r="B132" s="34" t="s">
        <v>170</v>
      </c>
      <c r="C132" s="6">
        <f t="shared" si="26"/>
        <v>0</v>
      </c>
      <c r="D132" s="6">
        <f t="shared" si="26"/>
        <v>0</v>
      </c>
      <c r="E132" s="6">
        <f t="shared" si="26"/>
        <v>0</v>
      </c>
      <c r="F132" s="49"/>
      <c r="G132" s="49"/>
      <c r="H132" s="49"/>
      <c r="I132" s="49"/>
      <c r="J132" s="49"/>
      <c r="K132" s="49"/>
      <c r="L132" s="49"/>
      <c r="M132" s="49"/>
      <c r="N132" s="49"/>
      <c r="O132" s="49"/>
      <c r="P132" s="49"/>
      <c r="Q132" s="6">
        <f t="shared" si="24"/>
        <v>0</v>
      </c>
      <c r="R132" s="6">
        <f t="shared" si="25"/>
        <v>0</v>
      </c>
      <c r="S132" s="6">
        <f t="shared" si="25"/>
        <v>0</v>
      </c>
      <c r="V132" s="133">
        <f t="shared" si="12"/>
        <v>125</v>
      </c>
    </row>
    <row r="133" spans="1:22" x14ac:dyDescent="0.3">
      <c r="A133" s="535"/>
      <c r="B133" s="34" t="s">
        <v>49</v>
      </c>
      <c r="C133" s="6">
        <f t="shared" si="26"/>
        <v>0</v>
      </c>
      <c r="D133" s="6">
        <f t="shared" si="26"/>
        <v>0</v>
      </c>
      <c r="E133" s="6">
        <f t="shared" si="26"/>
        <v>0</v>
      </c>
      <c r="F133" s="49"/>
      <c r="G133" s="49"/>
      <c r="H133" s="49"/>
      <c r="I133" s="49"/>
      <c r="J133" s="49"/>
      <c r="K133" s="49"/>
      <c r="L133" s="49"/>
      <c r="M133" s="49"/>
      <c r="N133" s="49"/>
      <c r="O133" s="49"/>
      <c r="P133" s="49"/>
      <c r="Q133" s="6">
        <f t="shared" si="24"/>
        <v>0</v>
      </c>
      <c r="R133" s="6">
        <f t="shared" si="25"/>
        <v>0</v>
      </c>
      <c r="S133" s="6">
        <f t="shared" si="25"/>
        <v>0</v>
      </c>
      <c r="V133" s="133">
        <f t="shared" si="12"/>
        <v>126</v>
      </c>
    </row>
    <row r="134" spans="1:22" x14ac:dyDescent="0.3">
      <c r="A134" s="535"/>
      <c r="B134" s="34" t="s">
        <v>19</v>
      </c>
      <c r="C134" s="6">
        <f t="shared" si="26"/>
        <v>0</v>
      </c>
      <c r="D134" s="6">
        <f t="shared" si="26"/>
        <v>0</v>
      </c>
      <c r="E134" s="6">
        <f t="shared" si="26"/>
        <v>0</v>
      </c>
      <c r="F134" s="49"/>
      <c r="G134" s="49"/>
      <c r="H134" s="49"/>
      <c r="I134" s="49"/>
      <c r="J134" s="49"/>
      <c r="K134" s="49"/>
      <c r="L134" s="49"/>
      <c r="M134" s="49"/>
      <c r="N134" s="49"/>
      <c r="O134" s="49"/>
      <c r="P134" s="49"/>
      <c r="Q134" s="6">
        <f t="shared" si="24"/>
        <v>0</v>
      </c>
      <c r="R134" s="6">
        <f t="shared" si="25"/>
        <v>0</v>
      </c>
      <c r="S134" s="6">
        <f t="shared" si="25"/>
        <v>0</v>
      </c>
      <c r="V134" s="133">
        <f t="shared" si="12"/>
        <v>127</v>
      </c>
    </row>
    <row r="135" spans="1:22" x14ac:dyDescent="0.3">
      <c r="A135" s="535"/>
      <c r="B135" s="34" t="s">
        <v>25</v>
      </c>
      <c r="C135" s="6">
        <f t="shared" si="26"/>
        <v>0</v>
      </c>
      <c r="D135" s="6">
        <f t="shared" si="26"/>
        <v>0</v>
      </c>
      <c r="E135" s="6">
        <f t="shared" si="26"/>
        <v>0</v>
      </c>
      <c r="F135" s="49"/>
      <c r="G135" s="49"/>
      <c r="H135" s="49"/>
      <c r="I135" s="49"/>
      <c r="J135" s="49"/>
      <c r="K135" s="49"/>
      <c r="L135" s="49"/>
      <c r="M135" s="49"/>
      <c r="N135" s="49"/>
      <c r="O135" s="49"/>
      <c r="P135" s="49"/>
      <c r="Q135" s="6">
        <f t="shared" si="24"/>
        <v>0</v>
      </c>
      <c r="R135" s="6">
        <f t="shared" si="25"/>
        <v>0</v>
      </c>
      <c r="S135" s="6">
        <f t="shared" si="25"/>
        <v>0</v>
      </c>
      <c r="V135" s="133">
        <f t="shared" si="12"/>
        <v>128</v>
      </c>
    </row>
    <row r="136" spans="1:22" x14ac:dyDescent="0.3">
      <c r="A136" s="535"/>
      <c r="B136" s="34" t="s">
        <v>26</v>
      </c>
      <c r="C136" s="6">
        <f t="shared" si="26"/>
        <v>0</v>
      </c>
      <c r="D136" s="6">
        <f t="shared" si="26"/>
        <v>0</v>
      </c>
      <c r="E136" s="6">
        <f t="shared" si="26"/>
        <v>0</v>
      </c>
      <c r="F136" s="49"/>
      <c r="G136" s="49"/>
      <c r="H136" s="49"/>
      <c r="I136" s="49"/>
      <c r="J136" s="49"/>
      <c r="K136" s="49"/>
      <c r="L136" s="49"/>
      <c r="M136" s="49"/>
      <c r="N136" s="49"/>
      <c r="O136" s="49"/>
      <c r="P136" s="49"/>
      <c r="Q136" s="6">
        <f t="shared" si="24"/>
        <v>0</v>
      </c>
      <c r="R136" s="6">
        <f t="shared" si="25"/>
        <v>0</v>
      </c>
      <c r="S136" s="6">
        <f t="shared" si="25"/>
        <v>0</v>
      </c>
      <c r="V136" s="133">
        <f t="shared" si="12"/>
        <v>129</v>
      </c>
    </row>
    <row r="137" spans="1:22" x14ac:dyDescent="0.3">
      <c r="A137" s="535"/>
      <c r="B137" s="34" t="s">
        <v>27</v>
      </c>
      <c r="C137" s="6">
        <f t="shared" si="26"/>
        <v>0</v>
      </c>
      <c r="D137" s="6">
        <f t="shared" si="26"/>
        <v>0</v>
      </c>
      <c r="E137" s="6">
        <f t="shared" si="26"/>
        <v>0</v>
      </c>
      <c r="F137" s="49"/>
      <c r="G137" s="49"/>
      <c r="H137" s="49"/>
      <c r="I137" s="49"/>
      <c r="J137" s="49"/>
      <c r="K137" s="49"/>
      <c r="L137" s="49"/>
      <c r="M137" s="49"/>
      <c r="N137" s="49"/>
      <c r="O137" s="49"/>
      <c r="P137" s="49"/>
      <c r="Q137" s="6">
        <f t="shared" si="24"/>
        <v>0</v>
      </c>
      <c r="R137" s="6">
        <f t="shared" si="25"/>
        <v>0</v>
      </c>
      <c r="S137" s="6">
        <f t="shared" si="25"/>
        <v>0</v>
      </c>
      <c r="V137" s="133">
        <f t="shared" ref="V137:V191" si="27">V136+1</f>
        <v>130</v>
      </c>
    </row>
    <row r="138" spans="1:22" x14ac:dyDescent="0.3">
      <c r="A138" s="535"/>
      <c r="B138" s="34" t="s">
        <v>28</v>
      </c>
      <c r="C138" s="6">
        <f t="shared" si="26"/>
        <v>0</v>
      </c>
      <c r="D138" s="6">
        <f t="shared" si="26"/>
        <v>0</v>
      </c>
      <c r="E138" s="6">
        <f t="shared" si="26"/>
        <v>0</v>
      </c>
      <c r="F138" s="49"/>
      <c r="G138" s="49"/>
      <c r="H138" s="49"/>
      <c r="I138" s="49"/>
      <c r="J138" s="49"/>
      <c r="K138" s="49"/>
      <c r="L138" s="49"/>
      <c r="M138" s="49"/>
      <c r="N138" s="49"/>
      <c r="O138" s="49"/>
      <c r="P138" s="49"/>
      <c r="Q138" s="6">
        <f t="shared" si="24"/>
        <v>0</v>
      </c>
      <c r="R138" s="6">
        <f t="shared" si="25"/>
        <v>0</v>
      </c>
      <c r="S138" s="6">
        <f t="shared" si="25"/>
        <v>0</v>
      </c>
      <c r="V138" s="133">
        <f t="shared" si="27"/>
        <v>131</v>
      </c>
    </row>
    <row r="139" spans="1:22" x14ac:dyDescent="0.3">
      <c r="A139" s="535"/>
      <c r="B139" s="34" t="s">
        <v>29</v>
      </c>
      <c r="C139" s="6">
        <f t="shared" si="26"/>
        <v>0</v>
      </c>
      <c r="D139" s="6">
        <f t="shared" si="26"/>
        <v>0</v>
      </c>
      <c r="E139" s="6">
        <f t="shared" si="26"/>
        <v>0</v>
      </c>
      <c r="F139" s="49"/>
      <c r="G139" s="49"/>
      <c r="H139" s="49"/>
      <c r="I139" s="49"/>
      <c r="J139" s="49"/>
      <c r="K139" s="49"/>
      <c r="L139" s="49"/>
      <c r="M139" s="49"/>
      <c r="N139" s="49"/>
      <c r="O139" s="49"/>
      <c r="P139" s="49"/>
      <c r="Q139" s="6">
        <f t="shared" si="24"/>
        <v>0</v>
      </c>
      <c r="R139" s="6">
        <f t="shared" si="25"/>
        <v>0</v>
      </c>
      <c r="S139" s="6">
        <f t="shared" si="25"/>
        <v>0</v>
      </c>
      <c r="V139" s="133">
        <f t="shared" si="27"/>
        <v>132</v>
      </c>
    </row>
    <row r="140" spans="1:22" ht="14.25" thickBot="1" x14ac:dyDescent="0.35">
      <c r="A140" s="535"/>
      <c r="B140" s="35" t="s">
        <v>51</v>
      </c>
      <c r="C140" s="36">
        <f t="shared" ref="C140:S140" si="28">SUM(C119:C139)</f>
        <v>0</v>
      </c>
      <c r="D140" s="36">
        <f t="shared" si="28"/>
        <v>0</v>
      </c>
      <c r="E140" s="36">
        <f t="shared" si="28"/>
        <v>0</v>
      </c>
      <c r="F140" s="36">
        <f t="shared" si="28"/>
        <v>0</v>
      </c>
      <c r="G140" s="36">
        <f t="shared" si="28"/>
        <v>0</v>
      </c>
      <c r="H140" s="36">
        <f t="shared" si="28"/>
        <v>0</v>
      </c>
      <c r="I140" s="36">
        <f t="shared" si="28"/>
        <v>0</v>
      </c>
      <c r="J140" s="36">
        <f t="shared" si="28"/>
        <v>0</v>
      </c>
      <c r="K140" s="36">
        <f t="shared" si="28"/>
        <v>0</v>
      </c>
      <c r="L140" s="36">
        <f t="shared" si="28"/>
        <v>0</v>
      </c>
      <c r="M140" s="36">
        <f t="shared" si="28"/>
        <v>0</v>
      </c>
      <c r="N140" s="36">
        <f t="shared" si="28"/>
        <v>0</v>
      </c>
      <c r="O140" s="36">
        <f t="shared" si="28"/>
        <v>0</v>
      </c>
      <c r="P140" s="36">
        <f t="shared" si="28"/>
        <v>0</v>
      </c>
      <c r="Q140" s="36">
        <f t="shared" si="28"/>
        <v>0</v>
      </c>
      <c r="R140" s="36">
        <f t="shared" si="28"/>
        <v>0</v>
      </c>
      <c r="S140" s="36">
        <f t="shared" si="28"/>
        <v>0</v>
      </c>
      <c r="T140" s="65"/>
      <c r="U140" s="26" t="str">
        <f>RIGHT(A119,4)&amp;"reseau"</f>
        <v>2028reseau</v>
      </c>
      <c r="V140" s="133">
        <f t="shared" si="27"/>
        <v>133</v>
      </c>
    </row>
    <row r="141" spans="1:22" x14ac:dyDescent="0.3">
      <c r="A141" s="535"/>
      <c r="B141" s="37"/>
      <c r="V141" s="133">
        <f t="shared" si="27"/>
        <v>134</v>
      </c>
    </row>
    <row r="142" spans="1:22" x14ac:dyDescent="0.3">
      <c r="A142" s="535"/>
      <c r="B142" s="34" t="s">
        <v>157</v>
      </c>
      <c r="C142" s="6">
        <f>Q105</f>
        <v>0</v>
      </c>
      <c r="D142" s="6">
        <f>R105</f>
        <v>0</v>
      </c>
      <c r="E142" s="6">
        <f>S105</f>
        <v>0</v>
      </c>
      <c r="F142" s="49"/>
      <c r="G142" s="49"/>
      <c r="H142" s="49"/>
      <c r="I142" s="49"/>
      <c r="J142" s="49"/>
      <c r="K142" s="49"/>
      <c r="L142" s="49"/>
      <c r="M142" s="49"/>
      <c r="N142" s="49"/>
      <c r="O142" s="49"/>
      <c r="P142" s="49"/>
      <c r="Q142" s="6">
        <f>SUM(C142,F142:J142,M142:N142)</f>
        <v>0</v>
      </c>
      <c r="R142" s="6">
        <f>SUM(D142,K142,O142)</f>
        <v>0</v>
      </c>
      <c r="S142" s="6">
        <f>SUM(E142,L142,P142)</f>
        <v>0</v>
      </c>
      <c r="V142" s="133">
        <f t="shared" si="27"/>
        <v>135</v>
      </c>
    </row>
    <row r="143" spans="1:22" x14ac:dyDescent="0.3">
      <c r="A143" s="535"/>
      <c r="B143" s="34" t="s">
        <v>52</v>
      </c>
      <c r="C143" s="6">
        <f t="shared" ref="C143:E153" si="29">Q106</f>
        <v>0</v>
      </c>
      <c r="D143" s="6">
        <f t="shared" si="29"/>
        <v>0</v>
      </c>
      <c r="E143" s="6">
        <f t="shared" si="29"/>
        <v>0</v>
      </c>
      <c r="F143" s="49"/>
      <c r="G143" s="49"/>
      <c r="H143" s="49"/>
      <c r="I143" s="49"/>
      <c r="J143" s="49"/>
      <c r="K143" s="49"/>
      <c r="L143" s="49"/>
      <c r="M143" s="49"/>
      <c r="N143" s="49"/>
      <c r="O143" s="49"/>
      <c r="P143" s="49"/>
      <c r="Q143" s="6">
        <f t="shared" ref="Q143:Q153" si="30">SUM(C143,F143:J143,M143:N143)</f>
        <v>0</v>
      </c>
      <c r="R143" s="6">
        <f t="shared" ref="R143:S153" si="31">SUM(D143,K143,O143)</f>
        <v>0</v>
      </c>
      <c r="S143" s="6">
        <f t="shared" si="31"/>
        <v>0</v>
      </c>
      <c r="V143" s="133">
        <f t="shared" si="27"/>
        <v>136</v>
      </c>
    </row>
    <row r="144" spans="1:22" x14ac:dyDescent="0.3">
      <c r="A144" s="535"/>
      <c r="B144" s="34" t="s">
        <v>53</v>
      </c>
      <c r="C144" s="6">
        <f t="shared" si="29"/>
        <v>0</v>
      </c>
      <c r="D144" s="6">
        <f t="shared" si="29"/>
        <v>0</v>
      </c>
      <c r="E144" s="6">
        <f t="shared" si="29"/>
        <v>0</v>
      </c>
      <c r="F144" s="49"/>
      <c r="G144" s="49"/>
      <c r="H144" s="49"/>
      <c r="I144" s="49"/>
      <c r="J144" s="49"/>
      <c r="K144" s="49"/>
      <c r="L144" s="49"/>
      <c r="M144" s="49"/>
      <c r="N144" s="49"/>
      <c r="O144" s="49"/>
      <c r="P144" s="49"/>
      <c r="Q144" s="6">
        <f t="shared" si="30"/>
        <v>0</v>
      </c>
      <c r="R144" s="6">
        <f t="shared" si="31"/>
        <v>0</v>
      </c>
      <c r="S144" s="6">
        <f t="shared" si="31"/>
        <v>0</v>
      </c>
      <c r="V144" s="133">
        <f t="shared" si="27"/>
        <v>137</v>
      </c>
    </row>
    <row r="145" spans="1:22" x14ac:dyDescent="0.3">
      <c r="A145" s="535"/>
      <c r="B145" s="34" t="s">
        <v>48</v>
      </c>
      <c r="C145" s="6">
        <f t="shared" si="29"/>
        <v>0</v>
      </c>
      <c r="D145" s="6">
        <f t="shared" si="29"/>
        <v>0</v>
      </c>
      <c r="E145" s="6">
        <f t="shared" si="29"/>
        <v>0</v>
      </c>
      <c r="F145" s="49"/>
      <c r="G145" s="49"/>
      <c r="H145" s="49"/>
      <c r="I145" s="49"/>
      <c r="J145" s="49"/>
      <c r="K145" s="49"/>
      <c r="L145" s="49"/>
      <c r="M145" s="49"/>
      <c r="N145" s="49"/>
      <c r="O145" s="49"/>
      <c r="P145" s="49"/>
      <c r="Q145" s="6">
        <f t="shared" si="30"/>
        <v>0</v>
      </c>
      <c r="R145" s="6">
        <f t="shared" si="31"/>
        <v>0</v>
      </c>
      <c r="S145" s="6">
        <f t="shared" si="31"/>
        <v>0</v>
      </c>
      <c r="V145" s="133">
        <f t="shared" si="27"/>
        <v>138</v>
      </c>
    </row>
    <row r="146" spans="1:22" x14ac:dyDescent="0.3">
      <c r="A146" s="535"/>
      <c r="B146" s="34" t="s">
        <v>54</v>
      </c>
      <c r="C146" s="6">
        <f t="shared" si="29"/>
        <v>0</v>
      </c>
      <c r="D146" s="6">
        <f t="shared" si="29"/>
        <v>0</v>
      </c>
      <c r="E146" s="6">
        <f t="shared" si="29"/>
        <v>0</v>
      </c>
      <c r="F146" s="49"/>
      <c r="G146" s="49"/>
      <c r="H146" s="49"/>
      <c r="I146" s="49"/>
      <c r="J146" s="49"/>
      <c r="K146" s="49"/>
      <c r="L146" s="49"/>
      <c r="M146" s="49"/>
      <c r="N146" s="49"/>
      <c r="O146" s="49"/>
      <c r="P146" s="49"/>
      <c r="Q146" s="6">
        <f t="shared" si="30"/>
        <v>0</v>
      </c>
      <c r="R146" s="6">
        <f t="shared" si="31"/>
        <v>0</v>
      </c>
      <c r="S146" s="6">
        <f t="shared" si="31"/>
        <v>0</v>
      </c>
      <c r="V146" s="133">
        <f t="shared" si="27"/>
        <v>139</v>
      </c>
    </row>
    <row r="147" spans="1:22" x14ac:dyDescent="0.3">
      <c r="A147" s="535"/>
      <c r="B147" s="34" t="s">
        <v>55</v>
      </c>
      <c r="C147" s="6">
        <f t="shared" si="29"/>
        <v>0</v>
      </c>
      <c r="D147" s="6">
        <f t="shared" si="29"/>
        <v>0</v>
      </c>
      <c r="E147" s="6">
        <f t="shared" si="29"/>
        <v>0</v>
      </c>
      <c r="F147" s="49"/>
      <c r="G147" s="49"/>
      <c r="H147" s="49"/>
      <c r="I147" s="49"/>
      <c r="J147" s="49"/>
      <c r="K147" s="49"/>
      <c r="L147" s="49"/>
      <c r="M147" s="49"/>
      <c r="N147" s="49"/>
      <c r="O147" s="49"/>
      <c r="P147" s="49"/>
      <c r="Q147" s="6">
        <f t="shared" si="30"/>
        <v>0</v>
      </c>
      <c r="R147" s="6">
        <f t="shared" si="31"/>
        <v>0</v>
      </c>
      <c r="S147" s="6">
        <f t="shared" si="31"/>
        <v>0</v>
      </c>
      <c r="V147" s="133">
        <f t="shared" si="27"/>
        <v>140</v>
      </c>
    </row>
    <row r="148" spans="1:22" x14ac:dyDescent="0.3">
      <c r="A148" s="535"/>
      <c r="B148" s="34" t="s">
        <v>50</v>
      </c>
      <c r="C148" s="6">
        <f t="shared" si="29"/>
        <v>0</v>
      </c>
      <c r="D148" s="6">
        <f t="shared" si="29"/>
        <v>0</v>
      </c>
      <c r="E148" s="6">
        <f t="shared" si="29"/>
        <v>0</v>
      </c>
      <c r="F148" s="49"/>
      <c r="G148" s="49"/>
      <c r="H148" s="49"/>
      <c r="I148" s="49"/>
      <c r="J148" s="49"/>
      <c r="K148" s="49"/>
      <c r="L148" s="49"/>
      <c r="M148" s="49"/>
      <c r="N148" s="49"/>
      <c r="O148" s="49"/>
      <c r="P148" s="49"/>
      <c r="Q148" s="6">
        <f t="shared" si="30"/>
        <v>0</v>
      </c>
      <c r="R148" s="6">
        <f t="shared" si="31"/>
        <v>0</v>
      </c>
      <c r="S148" s="6">
        <f t="shared" si="31"/>
        <v>0</v>
      </c>
      <c r="V148" s="133">
        <f t="shared" si="27"/>
        <v>141</v>
      </c>
    </row>
    <row r="149" spans="1:22" x14ac:dyDescent="0.3">
      <c r="A149" s="535"/>
      <c r="B149" s="34" t="s">
        <v>25</v>
      </c>
      <c r="C149" s="6">
        <f t="shared" si="29"/>
        <v>0</v>
      </c>
      <c r="D149" s="6">
        <f t="shared" si="29"/>
        <v>0</v>
      </c>
      <c r="E149" s="6">
        <f t="shared" si="29"/>
        <v>0</v>
      </c>
      <c r="F149" s="49"/>
      <c r="G149" s="49"/>
      <c r="H149" s="49"/>
      <c r="I149" s="49"/>
      <c r="J149" s="49"/>
      <c r="K149" s="49"/>
      <c r="L149" s="49"/>
      <c r="M149" s="49"/>
      <c r="N149" s="49"/>
      <c r="O149" s="49"/>
      <c r="P149" s="49"/>
      <c r="Q149" s="6">
        <f t="shared" si="30"/>
        <v>0</v>
      </c>
      <c r="R149" s="6">
        <f t="shared" si="31"/>
        <v>0</v>
      </c>
      <c r="S149" s="6">
        <f t="shared" si="31"/>
        <v>0</v>
      </c>
      <c r="V149" s="133">
        <f t="shared" si="27"/>
        <v>142</v>
      </c>
    </row>
    <row r="150" spans="1:22" x14ac:dyDescent="0.3">
      <c r="A150" s="535"/>
      <c r="B150" s="34" t="s">
        <v>26</v>
      </c>
      <c r="C150" s="6">
        <f t="shared" si="29"/>
        <v>0</v>
      </c>
      <c r="D150" s="6">
        <f t="shared" si="29"/>
        <v>0</v>
      </c>
      <c r="E150" s="6">
        <f t="shared" si="29"/>
        <v>0</v>
      </c>
      <c r="F150" s="49"/>
      <c r="G150" s="49"/>
      <c r="H150" s="49"/>
      <c r="I150" s="49"/>
      <c r="J150" s="49"/>
      <c r="K150" s="49"/>
      <c r="L150" s="49"/>
      <c r="M150" s="49"/>
      <c r="N150" s="49"/>
      <c r="O150" s="49"/>
      <c r="P150" s="49"/>
      <c r="Q150" s="6">
        <f t="shared" si="30"/>
        <v>0</v>
      </c>
      <c r="R150" s="6">
        <f t="shared" si="31"/>
        <v>0</v>
      </c>
      <c r="S150" s="6">
        <f t="shared" si="31"/>
        <v>0</v>
      </c>
      <c r="V150" s="133">
        <f t="shared" si="27"/>
        <v>143</v>
      </c>
    </row>
    <row r="151" spans="1:22" x14ac:dyDescent="0.3">
      <c r="A151" s="535"/>
      <c r="B151" s="34" t="s">
        <v>27</v>
      </c>
      <c r="C151" s="6">
        <f t="shared" si="29"/>
        <v>0</v>
      </c>
      <c r="D151" s="6">
        <f t="shared" si="29"/>
        <v>0</v>
      </c>
      <c r="E151" s="6">
        <f t="shared" si="29"/>
        <v>0</v>
      </c>
      <c r="F151" s="49"/>
      <c r="G151" s="49"/>
      <c r="H151" s="49"/>
      <c r="I151" s="49"/>
      <c r="J151" s="49"/>
      <c r="K151" s="49"/>
      <c r="L151" s="49"/>
      <c r="M151" s="49"/>
      <c r="N151" s="49"/>
      <c r="O151" s="49"/>
      <c r="P151" s="49"/>
      <c r="Q151" s="6">
        <f t="shared" si="30"/>
        <v>0</v>
      </c>
      <c r="R151" s="6">
        <f t="shared" si="31"/>
        <v>0</v>
      </c>
      <c r="S151" s="6">
        <f t="shared" si="31"/>
        <v>0</v>
      </c>
      <c r="V151" s="133">
        <f t="shared" si="27"/>
        <v>144</v>
      </c>
    </row>
    <row r="152" spans="1:22" x14ac:dyDescent="0.3">
      <c r="A152" s="535"/>
      <c r="B152" s="34" t="s">
        <v>28</v>
      </c>
      <c r="C152" s="6">
        <f t="shared" si="29"/>
        <v>0</v>
      </c>
      <c r="D152" s="6">
        <f t="shared" si="29"/>
        <v>0</v>
      </c>
      <c r="E152" s="6">
        <f t="shared" si="29"/>
        <v>0</v>
      </c>
      <c r="F152" s="49"/>
      <c r="G152" s="49"/>
      <c r="H152" s="49"/>
      <c r="I152" s="49"/>
      <c r="J152" s="49"/>
      <c r="K152" s="49"/>
      <c r="L152" s="49"/>
      <c r="M152" s="49"/>
      <c r="N152" s="49"/>
      <c r="O152" s="49"/>
      <c r="P152" s="49"/>
      <c r="Q152" s="6">
        <f t="shared" si="30"/>
        <v>0</v>
      </c>
      <c r="R152" s="6">
        <f t="shared" si="31"/>
        <v>0</v>
      </c>
      <c r="S152" s="6">
        <f t="shared" si="31"/>
        <v>0</v>
      </c>
      <c r="V152" s="133">
        <f t="shared" si="27"/>
        <v>145</v>
      </c>
    </row>
    <row r="153" spans="1:22" x14ac:dyDescent="0.3">
      <c r="A153" s="535"/>
      <c r="B153" s="34" t="s">
        <v>29</v>
      </c>
      <c r="C153" s="6">
        <f t="shared" si="29"/>
        <v>0</v>
      </c>
      <c r="D153" s="6">
        <f t="shared" si="29"/>
        <v>0</v>
      </c>
      <c r="E153" s="6">
        <f t="shared" si="29"/>
        <v>0</v>
      </c>
      <c r="F153" s="49"/>
      <c r="G153" s="49"/>
      <c r="H153" s="49"/>
      <c r="I153" s="49"/>
      <c r="J153" s="49"/>
      <c r="K153" s="49"/>
      <c r="L153" s="49"/>
      <c r="M153" s="49"/>
      <c r="N153" s="49"/>
      <c r="O153" s="49"/>
      <c r="P153" s="49"/>
      <c r="Q153" s="6">
        <f t="shared" si="30"/>
        <v>0</v>
      </c>
      <c r="R153" s="6">
        <f t="shared" si="31"/>
        <v>0</v>
      </c>
      <c r="S153" s="6">
        <f t="shared" si="31"/>
        <v>0</v>
      </c>
      <c r="V153" s="133">
        <f t="shared" si="27"/>
        <v>146</v>
      </c>
    </row>
    <row r="154" spans="1:22" ht="14.25" thickBot="1" x14ac:dyDescent="0.35">
      <c r="A154" s="535"/>
      <c r="B154" s="35" t="s">
        <v>56</v>
      </c>
      <c r="C154" s="36">
        <f t="shared" ref="C154:S154" si="32">SUM(C142:C153)</f>
        <v>0</v>
      </c>
      <c r="D154" s="36">
        <f t="shared" si="32"/>
        <v>0</v>
      </c>
      <c r="E154" s="36">
        <f t="shared" si="32"/>
        <v>0</v>
      </c>
      <c r="F154" s="36">
        <f t="shared" si="32"/>
        <v>0</v>
      </c>
      <c r="G154" s="36">
        <f t="shared" si="32"/>
        <v>0</v>
      </c>
      <c r="H154" s="36">
        <f t="shared" si="32"/>
        <v>0</v>
      </c>
      <c r="I154" s="36">
        <f t="shared" si="32"/>
        <v>0</v>
      </c>
      <c r="J154" s="36">
        <f t="shared" si="32"/>
        <v>0</v>
      </c>
      <c r="K154" s="36">
        <f t="shared" si="32"/>
        <v>0</v>
      </c>
      <c r="L154" s="36">
        <f t="shared" si="32"/>
        <v>0</v>
      </c>
      <c r="M154" s="36">
        <f t="shared" si="32"/>
        <v>0</v>
      </c>
      <c r="N154" s="36">
        <f t="shared" si="32"/>
        <v>0</v>
      </c>
      <c r="O154" s="36">
        <f t="shared" si="32"/>
        <v>0</v>
      </c>
      <c r="P154" s="36">
        <f t="shared" si="32"/>
        <v>0</v>
      </c>
      <c r="Q154" s="36">
        <f t="shared" si="32"/>
        <v>0</v>
      </c>
      <c r="R154" s="36">
        <f t="shared" si="32"/>
        <v>0</v>
      </c>
      <c r="S154" s="36">
        <f t="shared" si="32"/>
        <v>0</v>
      </c>
      <c r="U154" s="26" t="str">
        <f>RIGHT(A119,4)&amp;"hors reseau"</f>
        <v>2028hors reseau</v>
      </c>
      <c r="V154" s="133">
        <f t="shared" si="27"/>
        <v>147</v>
      </c>
    </row>
    <row r="155" spans="1:22" x14ac:dyDescent="0.3">
      <c r="N155" s="38"/>
      <c r="V155" s="133">
        <f t="shared" si="27"/>
        <v>148</v>
      </c>
    </row>
    <row r="156" spans="1:22" ht="14.45" customHeight="1" x14ac:dyDescent="0.3">
      <c r="A156" s="535" t="s">
        <v>543</v>
      </c>
      <c r="B156" s="34" t="s">
        <v>157</v>
      </c>
      <c r="C156" s="6">
        <f>Q119</f>
        <v>0</v>
      </c>
      <c r="D156" s="6">
        <f>R119</f>
        <v>0</v>
      </c>
      <c r="E156" s="6">
        <f>S119</f>
        <v>0</v>
      </c>
      <c r="F156" s="49"/>
      <c r="G156" s="49"/>
      <c r="H156" s="49"/>
      <c r="I156" s="49"/>
      <c r="J156" s="49"/>
      <c r="K156" s="49"/>
      <c r="L156" s="49"/>
      <c r="M156" s="49"/>
      <c r="N156" s="49"/>
      <c r="O156" s="49"/>
      <c r="P156" s="49"/>
      <c r="Q156" s="6">
        <f>SUM(C156,F156:J156,M156:N156)</f>
        <v>0</v>
      </c>
      <c r="R156" s="6">
        <f>SUM(D156,K156,O156)</f>
        <v>0</v>
      </c>
      <c r="S156" s="6">
        <f>SUM(E156,L156,P156)</f>
        <v>0</v>
      </c>
      <c r="V156" s="133">
        <f t="shared" si="27"/>
        <v>149</v>
      </c>
    </row>
    <row r="157" spans="1:22" x14ac:dyDescent="0.3">
      <c r="A157" s="535"/>
      <c r="B157" s="34" t="s">
        <v>158</v>
      </c>
      <c r="C157" s="6">
        <f t="shared" ref="C157:E166" si="33">Q120</f>
        <v>0</v>
      </c>
      <c r="D157" s="6">
        <f t="shared" si="33"/>
        <v>0</v>
      </c>
      <c r="E157" s="6">
        <f t="shared" si="33"/>
        <v>0</v>
      </c>
      <c r="F157" s="49"/>
      <c r="G157" s="49"/>
      <c r="H157" s="49"/>
      <c r="I157" s="49"/>
      <c r="J157" s="49"/>
      <c r="K157" s="49"/>
      <c r="L157" s="49"/>
      <c r="M157" s="49"/>
      <c r="N157" s="49"/>
      <c r="O157" s="49"/>
      <c r="P157" s="49"/>
      <c r="Q157" s="6">
        <f t="shared" ref="Q157:Q176" si="34">SUM(C157,F157:J157,M157:N157)</f>
        <v>0</v>
      </c>
      <c r="R157" s="6">
        <f t="shared" ref="R157:S176" si="35">SUM(D157,K157,O157)</f>
        <v>0</v>
      </c>
      <c r="S157" s="6">
        <f t="shared" si="35"/>
        <v>0</v>
      </c>
      <c r="V157" s="133">
        <f t="shared" si="27"/>
        <v>150</v>
      </c>
    </row>
    <row r="158" spans="1:22" x14ac:dyDescent="0.3">
      <c r="A158" s="535"/>
      <c r="B158" s="34" t="s">
        <v>159</v>
      </c>
      <c r="C158" s="6">
        <f t="shared" si="33"/>
        <v>0</v>
      </c>
      <c r="D158" s="6">
        <f t="shared" si="33"/>
        <v>0</v>
      </c>
      <c r="E158" s="6">
        <f t="shared" si="33"/>
        <v>0</v>
      </c>
      <c r="F158" s="49"/>
      <c r="G158" s="49"/>
      <c r="H158" s="49"/>
      <c r="I158" s="49"/>
      <c r="J158" s="49"/>
      <c r="K158" s="49"/>
      <c r="L158" s="49"/>
      <c r="M158" s="49"/>
      <c r="N158" s="49"/>
      <c r="O158" s="49"/>
      <c r="P158" s="49"/>
      <c r="Q158" s="6">
        <f t="shared" si="34"/>
        <v>0</v>
      </c>
      <c r="R158" s="6">
        <f t="shared" si="35"/>
        <v>0</v>
      </c>
      <c r="S158" s="6">
        <f t="shared" si="35"/>
        <v>0</v>
      </c>
      <c r="V158" s="133">
        <f t="shared" si="27"/>
        <v>151</v>
      </c>
    </row>
    <row r="159" spans="1:22" x14ac:dyDescent="0.3">
      <c r="A159" s="535"/>
      <c r="B159" s="34" t="s">
        <v>160</v>
      </c>
      <c r="C159" s="6">
        <f t="shared" si="33"/>
        <v>0</v>
      </c>
      <c r="D159" s="6">
        <f t="shared" si="33"/>
        <v>0</v>
      </c>
      <c r="E159" s="6">
        <f t="shared" si="33"/>
        <v>0</v>
      </c>
      <c r="F159" s="49"/>
      <c r="G159" s="49"/>
      <c r="H159" s="49"/>
      <c r="I159" s="49"/>
      <c r="J159" s="49"/>
      <c r="K159" s="49"/>
      <c r="L159" s="49"/>
      <c r="M159" s="49"/>
      <c r="N159" s="49"/>
      <c r="O159" s="49"/>
      <c r="P159" s="49"/>
      <c r="Q159" s="6">
        <f t="shared" si="34"/>
        <v>0</v>
      </c>
      <c r="R159" s="6">
        <f t="shared" si="35"/>
        <v>0</v>
      </c>
      <c r="S159" s="6">
        <f t="shared" si="35"/>
        <v>0</v>
      </c>
      <c r="V159" s="133">
        <f t="shared" si="27"/>
        <v>152</v>
      </c>
    </row>
    <row r="160" spans="1:22" x14ac:dyDescent="0.3">
      <c r="A160" s="535"/>
      <c r="B160" s="34" t="s">
        <v>161</v>
      </c>
      <c r="C160" s="6">
        <f t="shared" si="33"/>
        <v>0</v>
      </c>
      <c r="D160" s="6">
        <f t="shared" si="33"/>
        <v>0</v>
      </c>
      <c r="E160" s="6">
        <f t="shared" si="33"/>
        <v>0</v>
      </c>
      <c r="F160" s="49"/>
      <c r="G160" s="49"/>
      <c r="H160" s="49"/>
      <c r="I160" s="49"/>
      <c r="J160" s="49"/>
      <c r="K160" s="49"/>
      <c r="L160" s="49"/>
      <c r="M160" s="49"/>
      <c r="N160" s="49"/>
      <c r="O160" s="49"/>
      <c r="P160" s="49"/>
      <c r="Q160" s="6">
        <f t="shared" si="34"/>
        <v>0</v>
      </c>
      <c r="R160" s="6">
        <f t="shared" si="35"/>
        <v>0</v>
      </c>
      <c r="S160" s="6">
        <f t="shared" si="35"/>
        <v>0</v>
      </c>
      <c r="V160" s="133">
        <f t="shared" si="27"/>
        <v>153</v>
      </c>
    </row>
    <row r="161" spans="1:22" x14ac:dyDescent="0.3">
      <c r="A161" s="535"/>
      <c r="B161" s="34" t="s">
        <v>162</v>
      </c>
      <c r="C161" s="6">
        <f t="shared" si="33"/>
        <v>0</v>
      </c>
      <c r="D161" s="6">
        <f t="shared" si="33"/>
        <v>0</v>
      </c>
      <c r="E161" s="6">
        <f t="shared" si="33"/>
        <v>0</v>
      </c>
      <c r="F161" s="49"/>
      <c r="G161" s="49"/>
      <c r="H161" s="49"/>
      <c r="I161" s="49"/>
      <c r="J161" s="49"/>
      <c r="K161" s="49"/>
      <c r="L161" s="49"/>
      <c r="M161" s="49"/>
      <c r="N161" s="49"/>
      <c r="O161" s="49"/>
      <c r="P161" s="49"/>
      <c r="Q161" s="6">
        <f t="shared" si="34"/>
        <v>0</v>
      </c>
      <c r="R161" s="6">
        <f t="shared" si="35"/>
        <v>0</v>
      </c>
      <c r="S161" s="6">
        <f t="shared" si="35"/>
        <v>0</v>
      </c>
      <c r="V161" s="133">
        <f t="shared" si="27"/>
        <v>154</v>
      </c>
    </row>
    <row r="162" spans="1:22" x14ac:dyDescent="0.3">
      <c r="A162" s="535"/>
      <c r="B162" s="34" t="s">
        <v>163</v>
      </c>
      <c r="C162" s="6">
        <f t="shared" si="33"/>
        <v>0</v>
      </c>
      <c r="D162" s="6">
        <f t="shared" si="33"/>
        <v>0</v>
      </c>
      <c r="E162" s="6">
        <f t="shared" si="33"/>
        <v>0</v>
      </c>
      <c r="F162" s="49"/>
      <c r="G162" s="49"/>
      <c r="H162" s="49"/>
      <c r="I162" s="49"/>
      <c r="J162" s="49"/>
      <c r="K162" s="49"/>
      <c r="L162" s="49"/>
      <c r="M162" s="49"/>
      <c r="N162" s="49"/>
      <c r="O162" s="49"/>
      <c r="P162" s="49"/>
      <c r="Q162" s="6">
        <f t="shared" si="34"/>
        <v>0</v>
      </c>
      <c r="R162" s="6">
        <f t="shared" si="35"/>
        <v>0</v>
      </c>
      <c r="S162" s="6">
        <f t="shared" si="35"/>
        <v>0</v>
      </c>
      <c r="V162" s="133">
        <f t="shared" si="27"/>
        <v>155</v>
      </c>
    </row>
    <row r="163" spans="1:22" x14ac:dyDescent="0.3">
      <c r="A163" s="535"/>
      <c r="B163" s="34" t="s">
        <v>164</v>
      </c>
      <c r="C163" s="6">
        <f t="shared" si="33"/>
        <v>0</v>
      </c>
      <c r="D163" s="6">
        <f t="shared" si="33"/>
        <v>0</v>
      </c>
      <c r="E163" s="6">
        <f t="shared" si="33"/>
        <v>0</v>
      </c>
      <c r="F163" s="49"/>
      <c r="G163" s="49"/>
      <c r="H163" s="49"/>
      <c r="I163" s="49"/>
      <c r="J163" s="49"/>
      <c r="K163" s="49"/>
      <c r="L163" s="49"/>
      <c r="M163" s="49"/>
      <c r="N163" s="49"/>
      <c r="O163" s="49"/>
      <c r="P163" s="49"/>
      <c r="Q163" s="6">
        <f t="shared" si="34"/>
        <v>0</v>
      </c>
      <c r="R163" s="6">
        <f t="shared" si="35"/>
        <v>0</v>
      </c>
      <c r="S163" s="6">
        <f t="shared" si="35"/>
        <v>0</v>
      </c>
      <c r="V163" s="133">
        <f t="shared" si="27"/>
        <v>156</v>
      </c>
    </row>
    <row r="164" spans="1:22" x14ac:dyDescent="0.3">
      <c r="A164" s="535"/>
      <c r="B164" s="34" t="s">
        <v>165</v>
      </c>
      <c r="C164" s="6">
        <f t="shared" si="33"/>
        <v>0</v>
      </c>
      <c r="D164" s="6">
        <f t="shared" si="33"/>
        <v>0</v>
      </c>
      <c r="E164" s="6">
        <f t="shared" si="33"/>
        <v>0</v>
      </c>
      <c r="F164" s="49"/>
      <c r="G164" s="49"/>
      <c r="H164" s="49"/>
      <c r="I164" s="49"/>
      <c r="J164" s="49"/>
      <c r="K164" s="49"/>
      <c r="L164" s="49"/>
      <c r="M164" s="49"/>
      <c r="N164" s="49"/>
      <c r="O164" s="49"/>
      <c r="P164" s="49"/>
      <c r="Q164" s="6">
        <f t="shared" si="34"/>
        <v>0</v>
      </c>
      <c r="R164" s="6">
        <f t="shared" si="35"/>
        <v>0</v>
      </c>
      <c r="S164" s="6">
        <f t="shared" si="35"/>
        <v>0</v>
      </c>
      <c r="V164" s="133">
        <f t="shared" si="27"/>
        <v>157</v>
      </c>
    </row>
    <row r="165" spans="1:22" x14ac:dyDescent="0.3">
      <c r="A165" s="535"/>
      <c r="B165" s="34" t="s">
        <v>166</v>
      </c>
      <c r="C165" s="6">
        <f t="shared" si="33"/>
        <v>0</v>
      </c>
      <c r="D165" s="6">
        <f t="shared" si="33"/>
        <v>0</v>
      </c>
      <c r="E165" s="6">
        <f t="shared" si="33"/>
        <v>0</v>
      </c>
      <c r="F165" s="49"/>
      <c r="G165" s="49"/>
      <c r="H165" s="49"/>
      <c r="I165" s="49"/>
      <c r="J165" s="49"/>
      <c r="K165" s="49"/>
      <c r="L165" s="49"/>
      <c r="M165" s="49"/>
      <c r="N165" s="49"/>
      <c r="O165" s="49"/>
      <c r="P165" s="49"/>
      <c r="Q165" s="6">
        <f t="shared" si="34"/>
        <v>0</v>
      </c>
      <c r="R165" s="6">
        <f t="shared" si="35"/>
        <v>0</v>
      </c>
      <c r="S165" s="6">
        <f t="shared" si="35"/>
        <v>0</v>
      </c>
      <c r="V165" s="133">
        <f t="shared" si="27"/>
        <v>158</v>
      </c>
    </row>
    <row r="166" spans="1:22" x14ac:dyDescent="0.3">
      <c r="A166" s="535"/>
      <c r="B166" s="34" t="s">
        <v>167</v>
      </c>
      <c r="C166" s="6">
        <f>Q129</f>
        <v>0</v>
      </c>
      <c r="D166" s="6">
        <f t="shared" si="33"/>
        <v>0</v>
      </c>
      <c r="E166" s="6">
        <f t="shared" si="33"/>
        <v>0</v>
      </c>
      <c r="F166" s="49"/>
      <c r="G166" s="49"/>
      <c r="H166" s="49"/>
      <c r="I166" s="49"/>
      <c r="J166" s="49"/>
      <c r="K166" s="49"/>
      <c r="L166" s="49"/>
      <c r="M166" s="49"/>
      <c r="N166" s="49"/>
      <c r="O166" s="49"/>
      <c r="P166" s="49"/>
      <c r="Q166" s="6">
        <f t="shared" si="34"/>
        <v>0</v>
      </c>
      <c r="R166" s="6">
        <f t="shared" si="35"/>
        <v>0</v>
      </c>
      <c r="S166" s="6">
        <f t="shared" si="35"/>
        <v>0</v>
      </c>
      <c r="V166" s="133">
        <f t="shared" si="27"/>
        <v>159</v>
      </c>
    </row>
    <row r="167" spans="1:22" x14ac:dyDescent="0.3">
      <c r="A167" s="535"/>
      <c r="B167" s="34" t="s">
        <v>168</v>
      </c>
      <c r="C167" s="6">
        <f t="shared" ref="C167:E176" si="36">Q130</f>
        <v>0</v>
      </c>
      <c r="D167" s="6">
        <f t="shared" si="36"/>
        <v>0</v>
      </c>
      <c r="E167" s="6">
        <f t="shared" si="36"/>
        <v>0</v>
      </c>
      <c r="F167" s="49"/>
      <c r="G167" s="49"/>
      <c r="H167" s="49"/>
      <c r="I167" s="49"/>
      <c r="J167" s="49"/>
      <c r="K167" s="49"/>
      <c r="L167" s="49"/>
      <c r="M167" s="49"/>
      <c r="N167" s="49"/>
      <c r="O167" s="49"/>
      <c r="P167" s="49"/>
      <c r="Q167" s="6">
        <f t="shared" si="34"/>
        <v>0</v>
      </c>
      <c r="R167" s="6">
        <f t="shared" si="35"/>
        <v>0</v>
      </c>
      <c r="S167" s="6">
        <f t="shared" si="35"/>
        <v>0</v>
      </c>
      <c r="V167" s="133">
        <f t="shared" si="27"/>
        <v>160</v>
      </c>
    </row>
    <row r="168" spans="1:22" x14ac:dyDescent="0.3">
      <c r="A168" s="535"/>
      <c r="B168" s="34" t="s">
        <v>169</v>
      </c>
      <c r="C168" s="6">
        <f t="shared" si="36"/>
        <v>0</v>
      </c>
      <c r="D168" s="6">
        <f t="shared" si="36"/>
        <v>0</v>
      </c>
      <c r="E168" s="6">
        <f t="shared" si="36"/>
        <v>0</v>
      </c>
      <c r="F168" s="49"/>
      <c r="G168" s="49"/>
      <c r="H168" s="49"/>
      <c r="I168" s="49"/>
      <c r="J168" s="49"/>
      <c r="K168" s="49"/>
      <c r="L168" s="49"/>
      <c r="M168" s="49"/>
      <c r="N168" s="49"/>
      <c r="O168" s="49"/>
      <c r="P168" s="49"/>
      <c r="Q168" s="6">
        <f t="shared" si="34"/>
        <v>0</v>
      </c>
      <c r="R168" s="6">
        <f t="shared" si="35"/>
        <v>0</v>
      </c>
      <c r="S168" s="6">
        <f t="shared" si="35"/>
        <v>0</v>
      </c>
      <c r="V168" s="133">
        <f t="shared" si="27"/>
        <v>161</v>
      </c>
    </row>
    <row r="169" spans="1:22" x14ac:dyDescent="0.3">
      <c r="A169" s="535"/>
      <c r="B169" s="34" t="s">
        <v>170</v>
      </c>
      <c r="C169" s="6">
        <f t="shared" si="36"/>
        <v>0</v>
      </c>
      <c r="D169" s="6">
        <f t="shared" si="36"/>
        <v>0</v>
      </c>
      <c r="E169" s="6">
        <f t="shared" si="36"/>
        <v>0</v>
      </c>
      <c r="F169" s="49"/>
      <c r="G169" s="49"/>
      <c r="H169" s="49"/>
      <c r="I169" s="49"/>
      <c r="J169" s="49"/>
      <c r="K169" s="49"/>
      <c r="L169" s="49"/>
      <c r="M169" s="49"/>
      <c r="N169" s="49"/>
      <c r="O169" s="49"/>
      <c r="P169" s="49"/>
      <c r="Q169" s="6">
        <f t="shared" si="34"/>
        <v>0</v>
      </c>
      <c r="R169" s="6">
        <f t="shared" si="35"/>
        <v>0</v>
      </c>
      <c r="S169" s="6">
        <f t="shared" si="35"/>
        <v>0</v>
      </c>
      <c r="V169" s="133">
        <f t="shared" si="27"/>
        <v>162</v>
      </c>
    </row>
    <row r="170" spans="1:22" x14ac:dyDescent="0.3">
      <c r="A170" s="535"/>
      <c r="B170" s="34" t="s">
        <v>49</v>
      </c>
      <c r="C170" s="6">
        <f t="shared" si="36"/>
        <v>0</v>
      </c>
      <c r="D170" s="6">
        <f t="shared" si="36"/>
        <v>0</v>
      </c>
      <c r="E170" s="6">
        <f t="shared" si="36"/>
        <v>0</v>
      </c>
      <c r="F170" s="49"/>
      <c r="G170" s="49"/>
      <c r="H170" s="49"/>
      <c r="I170" s="49"/>
      <c r="J170" s="49"/>
      <c r="K170" s="49"/>
      <c r="L170" s="49"/>
      <c r="M170" s="49"/>
      <c r="N170" s="49"/>
      <c r="O170" s="49"/>
      <c r="P170" s="49"/>
      <c r="Q170" s="6">
        <f t="shared" si="34"/>
        <v>0</v>
      </c>
      <c r="R170" s="6">
        <f t="shared" si="35"/>
        <v>0</v>
      </c>
      <c r="S170" s="6">
        <f t="shared" si="35"/>
        <v>0</v>
      </c>
      <c r="V170" s="133">
        <f t="shared" si="27"/>
        <v>163</v>
      </c>
    </row>
    <row r="171" spans="1:22" x14ac:dyDescent="0.3">
      <c r="A171" s="535"/>
      <c r="B171" s="34" t="s">
        <v>19</v>
      </c>
      <c r="C171" s="6">
        <f t="shared" si="36"/>
        <v>0</v>
      </c>
      <c r="D171" s="6">
        <f t="shared" si="36"/>
        <v>0</v>
      </c>
      <c r="E171" s="6">
        <f t="shared" si="36"/>
        <v>0</v>
      </c>
      <c r="F171" s="49"/>
      <c r="G171" s="49"/>
      <c r="H171" s="49"/>
      <c r="I171" s="49"/>
      <c r="J171" s="49"/>
      <c r="K171" s="49"/>
      <c r="L171" s="49"/>
      <c r="M171" s="49"/>
      <c r="N171" s="49"/>
      <c r="O171" s="49"/>
      <c r="P171" s="49"/>
      <c r="Q171" s="6">
        <f t="shared" si="34"/>
        <v>0</v>
      </c>
      <c r="R171" s="6">
        <f t="shared" si="35"/>
        <v>0</v>
      </c>
      <c r="S171" s="6">
        <f t="shared" si="35"/>
        <v>0</v>
      </c>
      <c r="V171" s="133">
        <f t="shared" si="27"/>
        <v>164</v>
      </c>
    </row>
    <row r="172" spans="1:22" x14ac:dyDescent="0.3">
      <c r="A172" s="535"/>
      <c r="B172" s="34" t="s">
        <v>25</v>
      </c>
      <c r="C172" s="6">
        <f t="shared" si="36"/>
        <v>0</v>
      </c>
      <c r="D172" s="6">
        <f t="shared" si="36"/>
        <v>0</v>
      </c>
      <c r="E172" s="6">
        <f t="shared" si="36"/>
        <v>0</v>
      </c>
      <c r="F172" s="49"/>
      <c r="G172" s="49"/>
      <c r="H172" s="49"/>
      <c r="I172" s="49"/>
      <c r="J172" s="49"/>
      <c r="K172" s="49"/>
      <c r="L172" s="49"/>
      <c r="M172" s="49"/>
      <c r="N172" s="49"/>
      <c r="O172" s="49"/>
      <c r="P172" s="49"/>
      <c r="Q172" s="6">
        <f t="shared" si="34"/>
        <v>0</v>
      </c>
      <c r="R172" s="6">
        <f t="shared" si="35"/>
        <v>0</v>
      </c>
      <c r="S172" s="6">
        <f t="shared" si="35"/>
        <v>0</v>
      </c>
      <c r="V172" s="133">
        <f t="shared" si="27"/>
        <v>165</v>
      </c>
    </row>
    <row r="173" spans="1:22" x14ac:dyDescent="0.3">
      <c r="A173" s="535"/>
      <c r="B173" s="34" t="s">
        <v>26</v>
      </c>
      <c r="C173" s="6">
        <f t="shared" si="36"/>
        <v>0</v>
      </c>
      <c r="D173" s="6">
        <f t="shared" si="36"/>
        <v>0</v>
      </c>
      <c r="E173" s="6">
        <f t="shared" si="36"/>
        <v>0</v>
      </c>
      <c r="F173" s="49"/>
      <c r="G173" s="49"/>
      <c r="H173" s="49"/>
      <c r="I173" s="49"/>
      <c r="J173" s="49"/>
      <c r="K173" s="49"/>
      <c r="L173" s="49"/>
      <c r="M173" s="49"/>
      <c r="N173" s="49"/>
      <c r="O173" s="49"/>
      <c r="P173" s="49"/>
      <c r="Q173" s="6">
        <f t="shared" si="34"/>
        <v>0</v>
      </c>
      <c r="R173" s="6">
        <f t="shared" si="35"/>
        <v>0</v>
      </c>
      <c r="S173" s="6">
        <f t="shared" si="35"/>
        <v>0</v>
      </c>
      <c r="V173" s="133">
        <f t="shared" si="27"/>
        <v>166</v>
      </c>
    </row>
    <row r="174" spans="1:22" x14ac:dyDescent="0.3">
      <c r="A174" s="535"/>
      <c r="B174" s="34" t="s">
        <v>27</v>
      </c>
      <c r="C174" s="6">
        <f t="shared" si="36"/>
        <v>0</v>
      </c>
      <c r="D174" s="6">
        <f t="shared" si="36"/>
        <v>0</v>
      </c>
      <c r="E174" s="6">
        <f t="shared" si="36"/>
        <v>0</v>
      </c>
      <c r="F174" s="49"/>
      <c r="G174" s="49"/>
      <c r="H174" s="49"/>
      <c r="I174" s="49"/>
      <c r="J174" s="49"/>
      <c r="K174" s="49"/>
      <c r="L174" s="49"/>
      <c r="M174" s="49"/>
      <c r="N174" s="49"/>
      <c r="O174" s="49"/>
      <c r="P174" s="49"/>
      <c r="Q174" s="6">
        <f t="shared" si="34"/>
        <v>0</v>
      </c>
      <c r="R174" s="6">
        <f t="shared" si="35"/>
        <v>0</v>
      </c>
      <c r="S174" s="6">
        <f t="shared" si="35"/>
        <v>0</v>
      </c>
      <c r="V174" s="133">
        <f t="shared" si="27"/>
        <v>167</v>
      </c>
    </row>
    <row r="175" spans="1:22" x14ac:dyDescent="0.3">
      <c r="A175" s="535"/>
      <c r="B175" s="34" t="s">
        <v>28</v>
      </c>
      <c r="C175" s="6">
        <f t="shared" si="36"/>
        <v>0</v>
      </c>
      <c r="D175" s="6">
        <f t="shared" si="36"/>
        <v>0</v>
      </c>
      <c r="E175" s="6">
        <f t="shared" si="36"/>
        <v>0</v>
      </c>
      <c r="F175" s="49"/>
      <c r="G175" s="49"/>
      <c r="H175" s="49"/>
      <c r="I175" s="49"/>
      <c r="J175" s="49"/>
      <c r="K175" s="49"/>
      <c r="L175" s="49"/>
      <c r="M175" s="49"/>
      <c r="N175" s="49"/>
      <c r="O175" s="49"/>
      <c r="P175" s="49"/>
      <c r="Q175" s="6">
        <f t="shared" si="34"/>
        <v>0</v>
      </c>
      <c r="R175" s="6">
        <f t="shared" si="35"/>
        <v>0</v>
      </c>
      <c r="S175" s="6">
        <f t="shared" si="35"/>
        <v>0</v>
      </c>
      <c r="V175" s="133">
        <f t="shared" si="27"/>
        <v>168</v>
      </c>
    </row>
    <row r="176" spans="1:22" x14ac:dyDescent="0.3">
      <c r="A176" s="535"/>
      <c r="B176" s="34" t="s">
        <v>29</v>
      </c>
      <c r="C176" s="6">
        <f t="shared" si="36"/>
        <v>0</v>
      </c>
      <c r="D176" s="6">
        <f t="shared" si="36"/>
        <v>0</v>
      </c>
      <c r="E176" s="6">
        <f t="shared" si="36"/>
        <v>0</v>
      </c>
      <c r="F176" s="49"/>
      <c r="G176" s="49"/>
      <c r="H176" s="49"/>
      <c r="I176" s="49"/>
      <c r="J176" s="49"/>
      <c r="K176" s="49"/>
      <c r="L176" s="49"/>
      <c r="M176" s="49"/>
      <c r="N176" s="49"/>
      <c r="O176" s="49"/>
      <c r="P176" s="49"/>
      <c r="Q176" s="6">
        <f t="shared" si="34"/>
        <v>0</v>
      </c>
      <c r="R176" s="6">
        <f t="shared" si="35"/>
        <v>0</v>
      </c>
      <c r="S176" s="6">
        <f t="shared" si="35"/>
        <v>0</v>
      </c>
      <c r="V176" s="133">
        <f t="shared" si="27"/>
        <v>169</v>
      </c>
    </row>
    <row r="177" spans="1:22" ht="14.25" thickBot="1" x14ac:dyDescent="0.35">
      <c r="A177" s="535"/>
      <c r="B177" s="35" t="s">
        <v>51</v>
      </c>
      <c r="C177" s="36">
        <f t="shared" ref="C177:S177" si="37">SUM(C156:C176)</f>
        <v>0</v>
      </c>
      <c r="D177" s="36">
        <f t="shared" si="37"/>
        <v>0</v>
      </c>
      <c r="E177" s="36">
        <f t="shared" si="37"/>
        <v>0</v>
      </c>
      <c r="F177" s="36">
        <f t="shared" si="37"/>
        <v>0</v>
      </c>
      <c r="G177" s="36">
        <f t="shared" si="37"/>
        <v>0</v>
      </c>
      <c r="H177" s="36">
        <f t="shared" si="37"/>
        <v>0</v>
      </c>
      <c r="I177" s="36">
        <f t="shared" si="37"/>
        <v>0</v>
      </c>
      <c r="J177" s="36">
        <f t="shared" si="37"/>
        <v>0</v>
      </c>
      <c r="K177" s="36">
        <f t="shared" si="37"/>
        <v>0</v>
      </c>
      <c r="L177" s="36">
        <f t="shared" si="37"/>
        <v>0</v>
      </c>
      <c r="M177" s="36">
        <f t="shared" si="37"/>
        <v>0</v>
      </c>
      <c r="N177" s="36">
        <f t="shared" si="37"/>
        <v>0</v>
      </c>
      <c r="O177" s="36">
        <f t="shared" si="37"/>
        <v>0</v>
      </c>
      <c r="P177" s="36">
        <f t="shared" si="37"/>
        <v>0</v>
      </c>
      <c r="Q177" s="36">
        <f t="shared" si="37"/>
        <v>0</v>
      </c>
      <c r="R177" s="36">
        <f t="shared" si="37"/>
        <v>0</v>
      </c>
      <c r="S177" s="36">
        <f t="shared" si="37"/>
        <v>0</v>
      </c>
      <c r="T177" s="65"/>
      <c r="U177" s="26" t="str">
        <f>RIGHT(A156,4)&amp;"reseau"</f>
        <v>2029reseau</v>
      </c>
      <c r="V177" s="133">
        <f t="shared" si="27"/>
        <v>170</v>
      </c>
    </row>
    <row r="178" spans="1:22" x14ac:dyDescent="0.3">
      <c r="A178" s="535"/>
      <c r="B178" s="37"/>
      <c r="V178" s="133">
        <f t="shared" si="27"/>
        <v>171</v>
      </c>
    </row>
    <row r="179" spans="1:22" x14ac:dyDescent="0.3">
      <c r="A179" s="535"/>
      <c r="B179" s="34" t="s">
        <v>157</v>
      </c>
      <c r="C179" s="6">
        <f>Q142</f>
        <v>0</v>
      </c>
      <c r="D179" s="6">
        <f>R142</f>
        <v>0</v>
      </c>
      <c r="E179" s="6">
        <f>S142</f>
        <v>0</v>
      </c>
      <c r="F179" s="49"/>
      <c r="G179" s="49"/>
      <c r="H179" s="49"/>
      <c r="I179" s="49"/>
      <c r="J179" s="49"/>
      <c r="K179" s="49"/>
      <c r="L179" s="49"/>
      <c r="M179" s="49"/>
      <c r="N179" s="49"/>
      <c r="O179" s="49"/>
      <c r="P179" s="49"/>
      <c r="Q179" s="6">
        <f>SUM(C179,F179:J179,M179:N179)</f>
        <v>0</v>
      </c>
      <c r="R179" s="6">
        <f>SUM(D179,K179,O179)</f>
        <v>0</v>
      </c>
      <c r="S179" s="6">
        <f>SUM(E179,L179,P179)</f>
        <v>0</v>
      </c>
      <c r="V179" s="133">
        <f t="shared" si="27"/>
        <v>172</v>
      </c>
    </row>
    <row r="180" spans="1:22" x14ac:dyDescent="0.3">
      <c r="A180" s="535"/>
      <c r="B180" s="34" t="s">
        <v>52</v>
      </c>
      <c r="C180" s="6">
        <f t="shared" ref="C180:E190" si="38">Q143</f>
        <v>0</v>
      </c>
      <c r="D180" s="6">
        <f t="shared" si="38"/>
        <v>0</v>
      </c>
      <c r="E180" s="6">
        <f t="shared" si="38"/>
        <v>0</v>
      </c>
      <c r="F180" s="49"/>
      <c r="G180" s="49"/>
      <c r="H180" s="49"/>
      <c r="I180" s="49"/>
      <c r="J180" s="49"/>
      <c r="K180" s="49"/>
      <c r="L180" s="49"/>
      <c r="M180" s="49"/>
      <c r="N180" s="49"/>
      <c r="O180" s="49"/>
      <c r="P180" s="49"/>
      <c r="Q180" s="6">
        <f t="shared" ref="Q180:Q190" si="39">SUM(C180,F180:J180,M180:N180)</f>
        <v>0</v>
      </c>
      <c r="R180" s="6">
        <f t="shared" ref="R180:S190" si="40">SUM(D180,K180,O180)</f>
        <v>0</v>
      </c>
      <c r="S180" s="6">
        <f t="shared" si="40"/>
        <v>0</v>
      </c>
      <c r="V180" s="133">
        <f t="shared" si="27"/>
        <v>173</v>
      </c>
    </row>
    <row r="181" spans="1:22" x14ac:dyDescent="0.3">
      <c r="A181" s="535"/>
      <c r="B181" s="34" t="s">
        <v>53</v>
      </c>
      <c r="C181" s="6">
        <f t="shared" si="38"/>
        <v>0</v>
      </c>
      <c r="D181" s="6">
        <f t="shared" si="38"/>
        <v>0</v>
      </c>
      <c r="E181" s="6">
        <f t="shared" si="38"/>
        <v>0</v>
      </c>
      <c r="F181" s="49"/>
      <c r="G181" s="49"/>
      <c r="H181" s="49"/>
      <c r="I181" s="49"/>
      <c r="J181" s="49"/>
      <c r="K181" s="49"/>
      <c r="L181" s="49"/>
      <c r="M181" s="49"/>
      <c r="N181" s="49"/>
      <c r="O181" s="49"/>
      <c r="P181" s="49"/>
      <c r="Q181" s="6">
        <f t="shared" si="39"/>
        <v>0</v>
      </c>
      <c r="R181" s="6">
        <f t="shared" si="40"/>
        <v>0</v>
      </c>
      <c r="S181" s="6">
        <f t="shared" si="40"/>
        <v>0</v>
      </c>
      <c r="V181" s="133">
        <f t="shared" si="27"/>
        <v>174</v>
      </c>
    </row>
    <row r="182" spans="1:22" x14ac:dyDescent="0.3">
      <c r="A182" s="535"/>
      <c r="B182" s="34" t="s">
        <v>48</v>
      </c>
      <c r="C182" s="6">
        <f t="shared" si="38"/>
        <v>0</v>
      </c>
      <c r="D182" s="6">
        <f t="shared" si="38"/>
        <v>0</v>
      </c>
      <c r="E182" s="6">
        <f t="shared" si="38"/>
        <v>0</v>
      </c>
      <c r="F182" s="49"/>
      <c r="G182" s="49"/>
      <c r="H182" s="49"/>
      <c r="I182" s="49"/>
      <c r="J182" s="49"/>
      <c r="K182" s="49"/>
      <c r="L182" s="49"/>
      <c r="M182" s="49"/>
      <c r="N182" s="49"/>
      <c r="O182" s="49"/>
      <c r="P182" s="49"/>
      <c r="Q182" s="6">
        <f t="shared" si="39"/>
        <v>0</v>
      </c>
      <c r="R182" s="6">
        <f t="shared" si="40"/>
        <v>0</v>
      </c>
      <c r="S182" s="6">
        <f t="shared" si="40"/>
        <v>0</v>
      </c>
      <c r="V182" s="133">
        <f t="shared" si="27"/>
        <v>175</v>
      </c>
    </row>
    <row r="183" spans="1:22" x14ac:dyDescent="0.3">
      <c r="A183" s="535"/>
      <c r="B183" s="34" t="s">
        <v>54</v>
      </c>
      <c r="C183" s="6">
        <f t="shared" si="38"/>
        <v>0</v>
      </c>
      <c r="D183" s="6">
        <f t="shared" si="38"/>
        <v>0</v>
      </c>
      <c r="E183" s="6">
        <f t="shared" si="38"/>
        <v>0</v>
      </c>
      <c r="F183" s="49"/>
      <c r="G183" s="49"/>
      <c r="H183" s="49"/>
      <c r="I183" s="49"/>
      <c r="J183" s="49"/>
      <c r="K183" s="49"/>
      <c r="L183" s="49"/>
      <c r="M183" s="49"/>
      <c r="N183" s="49"/>
      <c r="O183" s="49"/>
      <c r="P183" s="49"/>
      <c r="Q183" s="6">
        <f t="shared" si="39"/>
        <v>0</v>
      </c>
      <c r="R183" s="6">
        <f t="shared" si="40"/>
        <v>0</v>
      </c>
      <c r="S183" s="6">
        <f t="shared" si="40"/>
        <v>0</v>
      </c>
      <c r="V183" s="133">
        <f t="shared" si="27"/>
        <v>176</v>
      </c>
    </row>
    <row r="184" spans="1:22" x14ac:dyDescent="0.3">
      <c r="A184" s="535"/>
      <c r="B184" s="34" t="s">
        <v>55</v>
      </c>
      <c r="C184" s="6">
        <f t="shared" si="38"/>
        <v>0</v>
      </c>
      <c r="D184" s="6">
        <f t="shared" si="38"/>
        <v>0</v>
      </c>
      <c r="E184" s="6">
        <f t="shared" si="38"/>
        <v>0</v>
      </c>
      <c r="F184" s="49"/>
      <c r="G184" s="49"/>
      <c r="H184" s="49"/>
      <c r="I184" s="49"/>
      <c r="J184" s="49"/>
      <c r="K184" s="49"/>
      <c r="L184" s="49"/>
      <c r="M184" s="49"/>
      <c r="N184" s="49"/>
      <c r="O184" s="49"/>
      <c r="P184" s="49"/>
      <c r="Q184" s="6">
        <f t="shared" si="39"/>
        <v>0</v>
      </c>
      <c r="R184" s="6">
        <f t="shared" si="40"/>
        <v>0</v>
      </c>
      <c r="S184" s="6">
        <f t="shared" si="40"/>
        <v>0</v>
      </c>
      <c r="V184" s="133">
        <f t="shared" si="27"/>
        <v>177</v>
      </c>
    </row>
    <row r="185" spans="1:22" x14ac:dyDescent="0.3">
      <c r="A185" s="535"/>
      <c r="B185" s="34" t="s">
        <v>50</v>
      </c>
      <c r="C185" s="6">
        <f t="shared" si="38"/>
        <v>0</v>
      </c>
      <c r="D185" s="6">
        <f t="shared" si="38"/>
        <v>0</v>
      </c>
      <c r="E185" s="6">
        <f t="shared" si="38"/>
        <v>0</v>
      </c>
      <c r="F185" s="49"/>
      <c r="G185" s="49"/>
      <c r="H185" s="49"/>
      <c r="I185" s="49"/>
      <c r="J185" s="49"/>
      <c r="K185" s="49"/>
      <c r="L185" s="49"/>
      <c r="M185" s="49"/>
      <c r="N185" s="49"/>
      <c r="O185" s="49"/>
      <c r="P185" s="49"/>
      <c r="Q185" s="6">
        <f t="shared" si="39"/>
        <v>0</v>
      </c>
      <c r="R185" s="6">
        <f t="shared" si="40"/>
        <v>0</v>
      </c>
      <c r="S185" s="6">
        <f t="shared" si="40"/>
        <v>0</v>
      </c>
      <c r="V185" s="133">
        <f t="shared" si="27"/>
        <v>178</v>
      </c>
    </row>
    <row r="186" spans="1:22" x14ac:dyDescent="0.3">
      <c r="A186" s="535"/>
      <c r="B186" s="34" t="s">
        <v>25</v>
      </c>
      <c r="C186" s="6">
        <f t="shared" si="38"/>
        <v>0</v>
      </c>
      <c r="D186" s="6">
        <f t="shared" si="38"/>
        <v>0</v>
      </c>
      <c r="E186" s="6">
        <f t="shared" si="38"/>
        <v>0</v>
      </c>
      <c r="F186" s="49"/>
      <c r="G186" s="49"/>
      <c r="H186" s="49"/>
      <c r="I186" s="49"/>
      <c r="J186" s="49"/>
      <c r="K186" s="49"/>
      <c r="L186" s="49"/>
      <c r="M186" s="49"/>
      <c r="N186" s="49"/>
      <c r="O186" s="49"/>
      <c r="P186" s="49"/>
      <c r="Q186" s="6">
        <f t="shared" si="39"/>
        <v>0</v>
      </c>
      <c r="R186" s="6">
        <f t="shared" si="40"/>
        <v>0</v>
      </c>
      <c r="S186" s="6">
        <f t="shared" si="40"/>
        <v>0</v>
      </c>
      <c r="V186" s="133">
        <f t="shared" si="27"/>
        <v>179</v>
      </c>
    </row>
    <row r="187" spans="1:22" x14ac:dyDescent="0.3">
      <c r="A187" s="535"/>
      <c r="B187" s="34" t="s">
        <v>26</v>
      </c>
      <c r="C187" s="6">
        <f t="shared" si="38"/>
        <v>0</v>
      </c>
      <c r="D187" s="6">
        <f t="shared" si="38"/>
        <v>0</v>
      </c>
      <c r="E187" s="6">
        <f t="shared" si="38"/>
        <v>0</v>
      </c>
      <c r="F187" s="49"/>
      <c r="G187" s="49"/>
      <c r="H187" s="49"/>
      <c r="I187" s="49"/>
      <c r="J187" s="49"/>
      <c r="K187" s="49"/>
      <c r="L187" s="49"/>
      <c r="M187" s="49"/>
      <c r="N187" s="49"/>
      <c r="O187" s="49"/>
      <c r="P187" s="49"/>
      <c r="Q187" s="6">
        <f t="shared" si="39"/>
        <v>0</v>
      </c>
      <c r="R187" s="6">
        <f t="shared" si="40"/>
        <v>0</v>
      </c>
      <c r="S187" s="6">
        <f t="shared" si="40"/>
        <v>0</v>
      </c>
      <c r="V187" s="133">
        <f t="shared" si="27"/>
        <v>180</v>
      </c>
    </row>
    <row r="188" spans="1:22" x14ac:dyDescent="0.3">
      <c r="A188" s="535"/>
      <c r="B188" s="34" t="s">
        <v>27</v>
      </c>
      <c r="C188" s="6">
        <f t="shared" si="38"/>
        <v>0</v>
      </c>
      <c r="D188" s="6">
        <f t="shared" si="38"/>
        <v>0</v>
      </c>
      <c r="E188" s="6">
        <f t="shared" si="38"/>
        <v>0</v>
      </c>
      <c r="F188" s="49"/>
      <c r="G188" s="49"/>
      <c r="H188" s="49"/>
      <c r="I188" s="49"/>
      <c r="J188" s="49"/>
      <c r="K188" s="49"/>
      <c r="L188" s="49"/>
      <c r="M188" s="49"/>
      <c r="N188" s="49"/>
      <c r="O188" s="49"/>
      <c r="P188" s="49"/>
      <c r="Q188" s="6">
        <f t="shared" si="39"/>
        <v>0</v>
      </c>
      <c r="R188" s="6">
        <f t="shared" si="40"/>
        <v>0</v>
      </c>
      <c r="S188" s="6">
        <f t="shared" si="40"/>
        <v>0</v>
      </c>
      <c r="V188" s="133">
        <f t="shared" si="27"/>
        <v>181</v>
      </c>
    </row>
    <row r="189" spans="1:22" x14ac:dyDescent="0.3">
      <c r="A189" s="535"/>
      <c r="B189" s="34" t="s">
        <v>28</v>
      </c>
      <c r="C189" s="6">
        <f t="shared" si="38"/>
        <v>0</v>
      </c>
      <c r="D189" s="6">
        <f t="shared" si="38"/>
        <v>0</v>
      </c>
      <c r="E189" s="6">
        <f t="shared" si="38"/>
        <v>0</v>
      </c>
      <c r="F189" s="49"/>
      <c r="G189" s="49"/>
      <c r="H189" s="49"/>
      <c r="I189" s="49"/>
      <c r="J189" s="49"/>
      <c r="K189" s="49"/>
      <c r="L189" s="49"/>
      <c r="M189" s="49"/>
      <c r="N189" s="49"/>
      <c r="O189" s="49"/>
      <c r="P189" s="49"/>
      <c r="Q189" s="6">
        <f t="shared" si="39"/>
        <v>0</v>
      </c>
      <c r="R189" s="6">
        <f t="shared" si="40"/>
        <v>0</v>
      </c>
      <c r="S189" s="6">
        <f t="shared" si="40"/>
        <v>0</v>
      </c>
      <c r="V189" s="133">
        <f t="shared" si="27"/>
        <v>182</v>
      </c>
    </row>
    <row r="190" spans="1:22" x14ac:dyDescent="0.3">
      <c r="A190" s="535"/>
      <c r="B190" s="34" t="s">
        <v>29</v>
      </c>
      <c r="C190" s="6">
        <f t="shared" si="38"/>
        <v>0</v>
      </c>
      <c r="D190" s="6">
        <f t="shared" si="38"/>
        <v>0</v>
      </c>
      <c r="E190" s="6">
        <f t="shared" si="38"/>
        <v>0</v>
      </c>
      <c r="F190" s="49"/>
      <c r="G190" s="49"/>
      <c r="H190" s="49"/>
      <c r="I190" s="49"/>
      <c r="J190" s="49"/>
      <c r="K190" s="49"/>
      <c r="L190" s="49"/>
      <c r="M190" s="49"/>
      <c r="N190" s="49"/>
      <c r="O190" s="49"/>
      <c r="P190" s="49"/>
      <c r="Q190" s="6">
        <f t="shared" si="39"/>
        <v>0</v>
      </c>
      <c r="R190" s="6">
        <f t="shared" si="40"/>
        <v>0</v>
      </c>
      <c r="S190" s="6">
        <f t="shared" si="40"/>
        <v>0</v>
      </c>
      <c r="V190" s="133">
        <f t="shared" si="27"/>
        <v>183</v>
      </c>
    </row>
    <row r="191" spans="1:22" ht="14.25" thickBot="1" x14ac:dyDescent="0.35">
      <c r="A191" s="535"/>
      <c r="B191" s="35" t="s">
        <v>56</v>
      </c>
      <c r="C191" s="36">
        <f t="shared" ref="C191:S191" si="41">SUM(C179:C190)</f>
        <v>0</v>
      </c>
      <c r="D191" s="36">
        <f t="shared" si="41"/>
        <v>0</v>
      </c>
      <c r="E191" s="36">
        <f t="shared" si="41"/>
        <v>0</v>
      </c>
      <c r="F191" s="36">
        <f t="shared" si="41"/>
        <v>0</v>
      </c>
      <c r="G191" s="36">
        <f t="shared" si="41"/>
        <v>0</v>
      </c>
      <c r="H191" s="36">
        <f t="shared" si="41"/>
        <v>0</v>
      </c>
      <c r="I191" s="36">
        <f t="shared" si="41"/>
        <v>0</v>
      </c>
      <c r="J191" s="36">
        <f t="shared" si="41"/>
        <v>0</v>
      </c>
      <c r="K191" s="36">
        <f t="shared" si="41"/>
        <v>0</v>
      </c>
      <c r="L191" s="36">
        <f t="shared" si="41"/>
        <v>0</v>
      </c>
      <c r="M191" s="36">
        <f t="shared" si="41"/>
        <v>0</v>
      </c>
      <c r="N191" s="36">
        <f t="shared" si="41"/>
        <v>0</v>
      </c>
      <c r="O191" s="36">
        <f t="shared" si="41"/>
        <v>0</v>
      </c>
      <c r="P191" s="36">
        <f t="shared" si="41"/>
        <v>0</v>
      </c>
      <c r="Q191" s="36">
        <f t="shared" si="41"/>
        <v>0</v>
      </c>
      <c r="R191" s="36">
        <f t="shared" si="41"/>
        <v>0</v>
      </c>
      <c r="S191" s="36">
        <f t="shared" si="41"/>
        <v>0</v>
      </c>
      <c r="U191" s="26" t="str">
        <f>RIGHT(A156,4)&amp;"hors reseau"</f>
        <v>2029hors reseau</v>
      </c>
      <c r="V191" s="133">
        <f t="shared" si="27"/>
        <v>184</v>
      </c>
    </row>
  </sheetData>
  <mergeCells count="10">
    <mergeCell ref="A156:A191"/>
    <mergeCell ref="M5:P5"/>
    <mergeCell ref="Q5:S5"/>
    <mergeCell ref="A8:A43"/>
    <mergeCell ref="A45:A80"/>
    <mergeCell ref="A82:A117"/>
    <mergeCell ref="A119:A154"/>
    <mergeCell ref="C5:E5"/>
    <mergeCell ref="J5:L5"/>
    <mergeCell ref="F5:I5"/>
  </mergeCells>
  <conditionalFormatting sqref="F179:P190">
    <cfRule type="containsText" dxfId="190" priority="2" operator="containsText" text="ntitulé">
      <formula>NOT(ISERROR(SEARCH("ntitulé",F179)))</formula>
    </cfRule>
    <cfRule type="containsBlanks" dxfId="189" priority="3">
      <formula>LEN(TRIM(F179))=0</formula>
    </cfRule>
  </conditionalFormatting>
  <conditionalFormatting sqref="F179:P190">
    <cfRule type="containsText" dxfId="188" priority="1" operator="containsText" text="libre">
      <formula>NOT(ISERROR(SEARCH("libre",F179)))</formula>
    </cfRule>
  </conditionalFormatting>
  <conditionalFormatting sqref="F45:P65">
    <cfRule type="containsText" dxfId="187" priority="26" operator="containsText" text="ntitulé">
      <formula>NOT(ISERROR(SEARCH("ntitulé",F45)))</formula>
    </cfRule>
    <cfRule type="containsBlanks" dxfId="186" priority="27">
      <formula>LEN(TRIM(F45))=0</formula>
    </cfRule>
  </conditionalFormatting>
  <conditionalFormatting sqref="F45:P65">
    <cfRule type="containsText" dxfId="185" priority="25" operator="containsText" text="libre">
      <formula>NOT(ISERROR(SEARCH("libre",F45)))</formula>
    </cfRule>
  </conditionalFormatting>
  <conditionalFormatting sqref="F68:P68">
    <cfRule type="containsText" dxfId="184" priority="23" operator="containsText" text="ntitulé">
      <formula>NOT(ISERROR(SEARCH("ntitulé",F68)))</formula>
    </cfRule>
    <cfRule type="containsBlanks" dxfId="183" priority="24">
      <formula>LEN(TRIM(F68))=0</formula>
    </cfRule>
  </conditionalFormatting>
  <conditionalFormatting sqref="F68:P68">
    <cfRule type="containsText" dxfId="182" priority="22" operator="containsText" text="libre">
      <formula>NOT(ISERROR(SEARCH("libre",F68)))</formula>
    </cfRule>
  </conditionalFormatting>
  <conditionalFormatting sqref="F69:P79">
    <cfRule type="containsText" dxfId="181" priority="20" operator="containsText" text="ntitulé">
      <formula>NOT(ISERROR(SEARCH("ntitulé",F69)))</formula>
    </cfRule>
    <cfRule type="containsBlanks" dxfId="180" priority="21">
      <formula>LEN(TRIM(F69))=0</formula>
    </cfRule>
  </conditionalFormatting>
  <conditionalFormatting sqref="F69:P79">
    <cfRule type="containsText" dxfId="179" priority="19" operator="containsText" text="libre">
      <formula>NOT(ISERROR(SEARCH("libre",F69)))</formula>
    </cfRule>
  </conditionalFormatting>
  <conditionalFormatting sqref="F82:P102">
    <cfRule type="containsText" dxfId="178" priority="17" operator="containsText" text="ntitulé">
      <formula>NOT(ISERROR(SEARCH("ntitulé",F82)))</formula>
    </cfRule>
    <cfRule type="containsBlanks" dxfId="177" priority="18">
      <formula>LEN(TRIM(F82))=0</formula>
    </cfRule>
  </conditionalFormatting>
  <conditionalFormatting sqref="F82:P102">
    <cfRule type="containsText" dxfId="176" priority="16" operator="containsText" text="libre">
      <formula>NOT(ISERROR(SEARCH("libre",F82)))</formula>
    </cfRule>
  </conditionalFormatting>
  <conditionalFormatting sqref="F105:P116">
    <cfRule type="containsText" dxfId="175" priority="14" operator="containsText" text="ntitulé">
      <formula>NOT(ISERROR(SEARCH("ntitulé",F105)))</formula>
    </cfRule>
    <cfRule type="containsBlanks" dxfId="174" priority="15">
      <formula>LEN(TRIM(F105))=0</formula>
    </cfRule>
  </conditionalFormatting>
  <conditionalFormatting sqref="F105:P116">
    <cfRule type="containsText" dxfId="173" priority="13" operator="containsText" text="libre">
      <formula>NOT(ISERROR(SEARCH("libre",F105)))</formula>
    </cfRule>
  </conditionalFormatting>
  <conditionalFormatting sqref="F119:P139">
    <cfRule type="containsText" dxfId="172" priority="11" operator="containsText" text="ntitulé">
      <formula>NOT(ISERROR(SEARCH("ntitulé",F119)))</formula>
    </cfRule>
    <cfRule type="containsBlanks" dxfId="171" priority="12">
      <formula>LEN(TRIM(F119))=0</formula>
    </cfRule>
  </conditionalFormatting>
  <conditionalFormatting sqref="F119:P139">
    <cfRule type="containsText" dxfId="170" priority="10" operator="containsText" text="libre">
      <formula>NOT(ISERROR(SEARCH("libre",F119)))</formula>
    </cfRule>
  </conditionalFormatting>
  <conditionalFormatting sqref="F142:P153">
    <cfRule type="containsText" dxfId="169" priority="8" operator="containsText" text="ntitulé">
      <formula>NOT(ISERROR(SEARCH("ntitulé",F142)))</formula>
    </cfRule>
    <cfRule type="containsBlanks" dxfId="168" priority="9">
      <formula>LEN(TRIM(F142))=0</formula>
    </cfRule>
  </conditionalFormatting>
  <conditionalFormatting sqref="F142:P153">
    <cfRule type="containsText" dxfId="167" priority="7" operator="containsText" text="libre">
      <formula>NOT(ISERROR(SEARCH("libre",F142)))</formula>
    </cfRule>
  </conditionalFormatting>
  <conditionalFormatting sqref="F156:P176">
    <cfRule type="containsText" dxfId="166" priority="5" operator="containsText" text="ntitulé">
      <formula>NOT(ISERROR(SEARCH("ntitulé",F156)))</formula>
    </cfRule>
    <cfRule type="containsBlanks" dxfId="165" priority="6">
      <formula>LEN(TRIM(F156))=0</formula>
    </cfRule>
  </conditionalFormatting>
  <conditionalFormatting sqref="F156:P176">
    <cfRule type="containsText" dxfId="164" priority="4" operator="containsText" text="libre">
      <formula>NOT(ISERROR(SEARCH("libre",F156)))</formula>
    </cfRule>
  </conditionalFormatting>
  <hyperlinks>
    <hyperlink ref="A1" location="TAB00!A1" display="Retour page de garde" xr:uid="{00000000-0004-0000-2300-000000000000}"/>
    <hyperlink ref="A2" location="'TAB5'!A1" display="Retour TAB5" xr:uid="{C1DAFD03-1318-48B2-8D51-309FC2E552F7}"/>
  </hyperlinks>
  <pageMargins left="0.7" right="0.7" top="0.75" bottom="0.75" header="0.3" footer="0.3"/>
  <pageSetup paperSize="8" scale="75" orientation="landscape" verticalDpi="300" r:id="rId1"/>
  <rowBreaks count="2" manualBreakCount="2">
    <brk id="81" max="18" man="1"/>
    <brk id="155" max="18" man="1"/>
  </rowBreaks>
  <colBreaks count="1" manualBreakCount="1">
    <brk id="19" max="596"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39"/>
  <sheetViews>
    <sheetView zoomScaleNormal="100" workbookViewId="0"/>
  </sheetViews>
  <sheetFormatPr baseColWidth="10" defaultColWidth="9.1640625" defaultRowHeight="13.5" x14ac:dyDescent="0.3"/>
  <cols>
    <col min="1" max="1" width="48.5" style="33" customWidth="1"/>
    <col min="2" max="3" width="16.6640625" style="45" customWidth="1"/>
    <col min="4" max="5" width="19.83203125" style="45" customWidth="1"/>
    <col min="6" max="6" width="17.83203125" style="45" customWidth="1"/>
    <col min="7" max="7" width="19.1640625" style="45" customWidth="1"/>
    <col min="8" max="11" width="19.1640625" style="33" customWidth="1"/>
    <col min="12" max="16384" width="9.1640625" style="33"/>
  </cols>
  <sheetData>
    <row r="1" spans="1:11" ht="15" x14ac:dyDescent="0.3">
      <c r="A1" s="43" t="s">
        <v>61</v>
      </c>
    </row>
    <row r="2" spans="1:11" ht="15" x14ac:dyDescent="0.3">
      <c r="A2" s="24" t="s">
        <v>148</v>
      </c>
    </row>
    <row r="3" spans="1:11" ht="21" customHeight="1" x14ac:dyDescent="0.3">
      <c r="A3" s="536" t="str">
        <f>TAB00!B71&amp;" : "&amp;TAB00!C71</f>
        <v>TAB5.3 : Interventions de tiers dans le financement des actifs régulés</v>
      </c>
      <c r="B3" s="536"/>
      <c r="C3" s="536"/>
      <c r="D3" s="536"/>
      <c r="E3" s="536"/>
      <c r="F3" s="536"/>
      <c r="G3" s="536"/>
      <c r="H3" s="536"/>
      <c r="I3" s="536"/>
      <c r="J3" s="536"/>
      <c r="K3" s="536"/>
    </row>
    <row r="4" spans="1:11" ht="16.5" x14ac:dyDescent="0.3">
      <c r="A4" s="44"/>
      <c r="B4" s="135"/>
      <c r="C4" s="135"/>
      <c r="D4" s="135"/>
      <c r="E4" s="135"/>
      <c r="F4" s="135"/>
      <c r="G4" s="135"/>
      <c r="H4" s="44"/>
    </row>
    <row r="5" spans="1:11" s="55" customFormat="1" ht="30" x14ac:dyDescent="0.3">
      <c r="A5" s="400" t="s">
        <v>2</v>
      </c>
      <c r="B5" s="400" t="s">
        <v>364</v>
      </c>
      <c r="C5" s="257" t="s">
        <v>375</v>
      </c>
      <c r="D5" s="327" t="s">
        <v>523</v>
      </c>
      <c r="E5" s="327" t="s">
        <v>374</v>
      </c>
      <c r="F5" s="327" t="s">
        <v>524</v>
      </c>
      <c r="G5" s="327" t="s">
        <v>340</v>
      </c>
      <c r="H5" s="327" t="s">
        <v>341</v>
      </c>
      <c r="I5" s="327" t="s">
        <v>342</v>
      </c>
      <c r="J5" s="327" t="s">
        <v>343</v>
      </c>
      <c r="K5" s="327" t="s">
        <v>441</v>
      </c>
    </row>
    <row r="6" spans="1:11" x14ac:dyDescent="0.3">
      <c r="A6" s="136" t="s">
        <v>267</v>
      </c>
      <c r="B6" s="62">
        <f>SUM(B7:B11)</f>
        <v>0</v>
      </c>
      <c r="C6" s="62">
        <f t="shared" ref="C6:G6" si="0">SUM(C7:C11)</f>
        <v>0</v>
      </c>
      <c r="D6" s="62">
        <f t="shared" si="0"/>
        <v>0</v>
      </c>
      <c r="E6" s="62">
        <f t="shared" si="0"/>
        <v>0</v>
      </c>
      <c r="F6" s="62">
        <f t="shared" ref="F6" si="1">SUM(F7:F11)</f>
        <v>0</v>
      </c>
      <c r="G6" s="62">
        <f t="shared" si="0"/>
        <v>0</v>
      </c>
      <c r="H6" s="62">
        <f t="shared" ref="H6:K6" si="2">SUM(H7:H11)</f>
        <v>0</v>
      </c>
      <c r="I6" s="62">
        <f t="shared" si="2"/>
        <v>0</v>
      </c>
      <c r="J6" s="62">
        <f t="shared" si="2"/>
        <v>0</v>
      </c>
      <c r="K6" s="62">
        <f t="shared" si="2"/>
        <v>0</v>
      </c>
    </row>
    <row r="7" spans="1:11" x14ac:dyDescent="0.3">
      <c r="A7" s="104" t="s">
        <v>194</v>
      </c>
      <c r="B7" s="104"/>
      <c r="C7" s="104"/>
      <c r="D7" s="104"/>
      <c r="E7" s="104"/>
      <c r="F7" s="104"/>
      <c r="G7" s="104"/>
      <c r="H7" s="104"/>
      <c r="I7" s="104"/>
      <c r="J7" s="104"/>
      <c r="K7" s="104"/>
    </row>
    <row r="8" spans="1:11" x14ac:dyDescent="0.3">
      <c r="A8" s="104" t="s">
        <v>194</v>
      </c>
      <c r="B8" s="104"/>
      <c r="C8" s="104"/>
      <c r="D8" s="104"/>
      <c r="E8" s="104"/>
      <c r="F8" s="104"/>
      <c r="G8" s="104"/>
      <c r="H8" s="104"/>
      <c r="I8" s="104"/>
      <c r="J8" s="104"/>
      <c r="K8" s="104"/>
    </row>
    <row r="9" spans="1:11" x14ac:dyDescent="0.3">
      <c r="A9" s="104" t="s">
        <v>194</v>
      </c>
      <c r="B9" s="104"/>
      <c r="C9" s="104"/>
      <c r="D9" s="104"/>
      <c r="E9" s="104"/>
      <c r="F9" s="104"/>
      <c r="G9" s="104"/>
      <c r="H9" s="104"/>
      <c r="I9" s="104"/>
      <c r="J9" s="104"/>
      <c r="K9" s="104"/>
    </row>
    <row r="10" spans="1:11" x14ac:dyDescent="0.3">
      <c r="A10" s="104" t="s">
        <v>194</v>
      </c>
      <c r="B10" s="104"/>
      <c r="C10" s="104"/>
      <c r="D10" s="104"/>
      <c r="E10" s="104"/>
      <c r="F10" s="104"/>
      <c r="G10" s="104"/>
      <c r="H10" s="104"/>
      <c r="I10" s="104"/>
      <c r="J10" s="104"/>
      <c r="K10" s="104"/>
    </row>
    <row r="11" spans="1:11" x14ac:dyDescent="0.3">
      <c r="A11" s="104" t="s">
        <v>194</v>
      </c>
      <c r="B11" s="104"/>
      <c r="C11" s="104"/>
      <c r="D11" s="104"/>
      <c r="E11" s="104"/>
      <c r="F11" s="104"/>
      <c r="G11" s="104"/>
      <c r="H11" s="104"/>
      <c r="I11" s="104"/>
      <c r="J11" s="104"/>
      <c r="K11" s="104"/>
    </row>
    <row r="12" spans="1:11" x14ac:dyDescent="0.3">
      <c r="A12" s="136" t="s">
        <v>268</v>
      </c>
      <c r="B12" s="62">
        <f>SUM(B13:B17)</f>
        <v>0</v>
      </c>
      <c r="C12" s="62">
        <f t="shared" ref="C12:G12" si="3">SUM(C13:C17)</f>
        <v>0</v>
      </c>
      <c r="D12" s="62">
        <f t="shared" si="3"/>
        <v>0</v>
      </c>
      <c r="E12" s="62">
        <f t="shared" si="3"/>
        <v>0</v>
      </c>
      <c r="F12" s="62">
        <f t="shared" ref="F12" si="4">SUM(F13:F17)</f>
        <v>0</v>
      </c>
      <c r="G12" s="62">
        <f t="shared" si="3"/>
        <v>0</v>
      </c>
      <c r="H12" s="62">
        <f t="shared" ref="H12:K12" si="5">SUM(H13:H17)</f>
        <v>0</v>
      </c>
      <c r="I12" s="62">
        <f t="shared" si="5"/>
        <v>0</v>
      </c>
      <c r="J12" s="62">
        <f t="shared" si="5"/>
        <v>0</v>
      </c>
      <c r="K12" s="62">
        <f t="shared" si="5"/>
        <v>0</v>
      </c>
    </row>
    <row r="13" spans="1:11" x14ac:dyDescent="0.3">
      <c r="A13" s="104" t="s">
        <v>194</v>
      </c>
      <c r="B13" s="104"/>
      <c r="C13" s="104"/>
      <c r="D13" s="104"/>
      <c r="E13" s="104"/>
      <c r="F13" s="104"/>
      <c r="G13" s="104"/>
      <c r="H13" s="104"/>
      <c r="I13" s="104"/>
      <c r="J13" s="104"/>
      <c r="K13" s="104"/>
    </row>
    <row r="14" spans="1:11" x14ac:dyDescent="0.3">
      <c r="A14" s="104" t="s">
        <v>194</v>
      </c>
      <c r="B14" s="104"/>
      <c r="C14" s="104"/>
      <c r="D14" s="104"/>
      <c r="E14" s="104"/>
      <c r="F14" s="104"/>
      <c r="G14" s="104"/>
      <c r="H14" s="104"/>
      <c r="I14" s="104"/>
      <c r="J14" s="104"/>
      <c r="K14" s="104"/>
    </row>
    <row r="15" spans="1:11" x14ac:dyDescent="0.3">
      <c r="A15" s="104" t="s">
        <v>194</v>
      </c>
      <c r="B15" s="104"/>
      <c r="C15" s="104"/>
      <c r="D15" s="104"/>
      <c r="E15" s="104"/>
      <c r="F15" s="104"/>
      <c r="G15" s="104"/>
      <c r="H15" s="104"/>
      <c r="I15" s="104"/>
      <c r="J15" s="104"/>
      <c r="K15" s="104"/>
    </row>
    <row r="16" spans="1:11" x14ac:dyDescent="0.3">
      <c r="A16" s="104" t="s">
        <v>194</v>
      </c>
      <c r="B16" s="104"/>
      <c r="C16" s="104"/>
      <c r="D16" s="104"/>
      <c r="E16" s="104"/>
      <c r="F16" s="104"/>
      <c r="G16" s="104"/>
      <c r="H16" s="104"/>
      <c r="I16" s="104"/>
      <c r="J16" s="104"/>
      <c r="K16" s="104"/>
    </row>
    <row r="17" spans="1:11" x14ac:dyDescent="0.3">
      <c r="A17" s="104" t="s">
        <v>194</v>
      </c>
      <c r="B17" s="104"/>
      <c r="C17" s="104"/>
      <c r="D17" s="104"/>
      <c r="E17" s="104"/>
      <c r="F17" s="104"/>
      <c r="G17" s="104"/>
      <c r="H17" s="104"/>
      <c r="I17" s="104"/>
      <c r="J17" s="104"/>
      <c r="K17" s="104"/>
    </row>
    <row r="18" spans="1:11" x14ac:dyDescent="0.3">
      <c r="A18" s="136" t="s">
        <v>269</v>
      </c>
      <c r="B18" s="62">
        <f>SUM(B19:B23)</f>
        <v>0</v>
      </c>
      <c r="C18" s="62">
        <f t="shared" ref="C18:G18" si="6">SUM(C19:C23)</f>
        <v>0</v>
      </c>
      <c r="D18" s="62">
        <f t="shared" si="6"/>
        <v>0</v>
      </c>
      <c r="E18" s="62">
        <f t="shared" si="6"/>
        <v>0</v>
      </c>
      <c r="F18" s="62">
        <f t="shared" ref="F18" si="7">SUM(F19:F23)</f>
        <v>0</v>
      </c>
      <c r="G18" s="62">
        <f t="shared" si="6"/>
        <v>0</v>
      </c>
      <c r="H18" s="62">
        <f t="shared" ref="H18:K18" si="8">SUM(H19:H23)</f>
        <v>0</v>
      </c>
      <c r="I18" s="62">
        <f t="shared" si="8"/>
        <v>0</v>
      </c>
      <c r="J18" s="62">
        <f t="shared" si="8"/>
        <v>0</v>
      </c>
      <c r="K18" s="62">
        <f t="shared" si="8"/>
        <v>0</v>
      </c>
    </row>
    <row r="19" spans="1:11" x14ac:dyDescent="0.3">
      <c r="A19" s="104" t="s">
        <v>194</v>
      </c>
      <c r="B19" s="104"/>
      <c r="C19" s="104"/>
      <c r="D19" s="104"/>
      <c r="E19" s="104"/>
      <c r="F19" s="104"/>
      <c r="G19" s="104"/>
      <c r="H19" s="104"/>
      <c r="I19" s="104"/>
      <c r="J19" s="104"/>
      <c r="K19" s="104"/>
    </row>
    <row r="20" spans="1:11" x14ac:dyDescent="0.3">
      <c r="A20" s="104" t="s">
        <v>194</v>
      </c>
      <c r="B20" s="104"/>
      <c r="C20" s="104"/>
      <c r="D20" s="104"/>
      <c r="E20" s="104"/>
      <c r="F20" s="104"/>
      <c r="G20" s="104"/>
      <c r="H20" s="104"/>
      <c r="I20" s="104"/>
      <c r="J20" s="104"/>
      <c r="K20" s="104"/>
    </row>
    <row r="21" spans="1:11" x14ac:dyDescent="0.3">
      <c r="A21" s="104" t="s">
        <v>194</v>
      </c>
      <c r="B21" s="104"/>
      <c r="C21" s="104"/>
      <c r="D21" s="104"/>
      <c r="E21" s="104"/>
      <c r="F21" s="104"/>
      <c r="G21" s="104"/>
      <c r="H21" s="104"/>
      <c r="I21" s="104"/>
      <c r="J21" s="104"/>
      <c r="K21" s="104"/>
    </row>
    <row r="22" spans="1:11" x14ac:dyDescent="0.3">
      <c r="A22" s="104" t="s">
        <v>194</v>
      </c>
      <c r="B22" s="104"/>
      <c r="C22" s="104"/>
      <c r="D22" s="104"/>
      <c r="E22" s="104"/>
      <c r="F22" s="104"/>
      <c r="G22" s="104"/>
      <c r="H22" s="104"/>
      <c r="I22" s="104"/>
      <c r="J22" s="104"/>
      <c r="K22" s="104"/>
    </row>
    <row r="23" spans="1:11" x14ac:dyDescent="0.3">
      <c r="A23" s="104" t="s">
        <v>194</v>
      </c>
      <c r="B23" s="104"/>
      <c r="C23" s="104"/>
      <c r="D23" s="104"/>
      <c r="E23" s="104"/>
      <c r="F23" s="104"/>
      <c r="G23" s="104"/>
      <c r="H23" s="104"/>
      <c r="I23" s="104"/>
      <c r="J23" s="104"/>
      <c r="K23" s="104"/>
    </row>
    <row r="24" spans="1:11" x14ac:dyDescent="0.3">
      <c r="A24" s="136" t="s">
        <v>140</v>
      </c>
      <c r="B24" s="62">
        <f>SUM(B25:B29)</f>
        <v>0</v>
      </c>
      <c r="C24" s="62">
        <f t="shared" ref="C24:G24" si="9">SUM(C25:C29)</f>
        <v>0</v>
      </c>
      <c r="D24" s="62">
        <f t="shared" si="9"/>
        <v>0</v>
      </c>
      <c r="E24" s="62">
        <f t="shared" si="9"/>
        <v>0</v>
      </c>
      <c r="F24" s="62">
        <f t="shared" ref="F24" si="10">SUM(F25:F29)</f>
        <v>0</v>
      </c>
      <c r="G24" s="62">
        <f t="shared" si="9"/>
        <v>0</v>
      </c>
      <c r="H24" s="62">
        <f t="shared" ref="H24:K24" si="11">SUM(H25:H29)</f>
        <v>0</v>
      </c>
      <c r="I24" s="62">
        <f t="shared" si="11"/>
        <v>0</v>
      </c>
      <c r="J24" s="62">
        <f t="shared" si="11"/>
        <v>0</v>
      </c>
      <c r="K24" s="62">
        <f t="shared" si="11"/>
        <v>0</v>
      </c>
    </row>
    <row r="25" spans="1:11" x14ac:dyDescent="0.3">
      <c r="A25" s="104" t="s">
        <v>194</v>
      </c>
      <c r="B25" s="104"/>
      <c r="C25" s="104"/>
      <c r="D25" s="104"/>
      <c r="E25" s="104"/>
      <c r="F25" s="104"/>
      <c r="G25" s="104"/>
      <c r="H25" s="104"/>
      <c r="I25" s="104"/>
      <c r="J25" s="104"/>
      <c r="K25" s="104"/>
    </row>
    <row r="26" spans="1:11" x14ac:dyDescent="0.3">
      <c r="A26" s="104" t="s">
        <v>194</v>
      </c>
      <c r="B26" s="104"/>
      <c r="C26" s="104"/>
      <c r="D26" s="104"/>
      <c r="E26" s="104"/>
      <c r="F26" s="104"/>
      <c r="G26" s="104"/>
      <c r="H26" s="104"/>
      <c r="I26" s="104"/>
      <c r="J26" s="104"/>
      <c r="K26" s="104"/>
    </row>
    <row r="27" spans="1:11" x14ac:dyDescent="0.3">
      <c r="A27" s="104" t="s">
        <v>194</v>
      </c>
      <c r="B27" s="104"/>
      <c r="C27" s="104"/>
      <c r="D27" s="104"/>
      <c r="E27" s="104"/>
      <c r="F27" s="104"/>
      <c r="G27" s="104"/>
      <c r="H27" s="104"/>
      <c r="I27" s="104"/>
      <c r="J27" s="104"/>
      <c r="K27" s="104"/>
    </row>
    <row r="28" spans="1:11" x14ac:dyDescent="0.3">
      <c r="A28" s="104" t="s">
        <v>194</v>
      </c>
      <c r="B28" s="104"/>
      <c r="C28" s="104"/>
      <c r="D28" s="104"/>
      <c r="E28" s="104"/>
      <c r="F28" s="104"/>
      <c r="G28" s="104"/>
      <c r="H28" s="104"/>
      <c r="I28" s="104"/>
      <c r="J28" s="104"/>
      <c r="K28" s="104"/>
    </row>
    <row r="29" spans="1:11" x14ac:dyDescent="0.3">
      <c r="A29" s="104" t="s">
        <v>194</v>
      </c>
      <c r="B29" s="104"/>
      <c r="C29" s="104"/>
      <c r="D29" s="104"/>
      <c r="E29" s="104"/>
      <c r="F29" s="104"/>
      <c r="G29" s="104"/>
      <c r="H29" s="104"/>
      <c r="I29" s="104"/>
      <c r="J29" s="104"/>
      <c r="K29" s="104"/>
    </row>
    <row r="30" spans="1:11" x14ac:dyDescent="0.3">
      <c r="A30" s="136" t="s">
        <v>266</v>
      </c>
      <c r="B30" s="62">
        <f>SUM(B31:B35)</f>
        <v>0</v>
      </c>
      <c r="C30" s="62">
        <f t="shared" ref="C30:G30" si="12">SUM(C31:C35)</f>
        <v>0</v>
      </c>
      <c r="D30" s="62">
        <f t="shared" si="12"/>
        <v>0</v>
      </c>
      <c r="E30" s="62">
        <f t="shared" si="12"/>
        <v>0</v>
      </c>
      <c r="F30" s="62">
        <f t="shared" ref="F30" si="13">SUM(F31:F35)</f>
        <v>0</v>
      </c>
      <c r="G30" s="62">
        <f t="shared" si="12"/>
        <v>0</v>
      </c>
      <c r="H30" s="62">
        <f t="shared" ref="H30:K30" si="14">SUM(H31:H35)</f>
        <v>0</v>
      </c>
      <c r="I30" s="62">
        <f t="shared" si="14"/>
        <v>0</v>
      </c>
      <c r="J30" s="62">
        <f t="shared" si="14"/>
        <v>0</v>
      </c>
      <c r="K30" s="62">
        <f t="shared" si="14"/>
        <v>0</v>
      </c>
    </row>
    <row r="31" spans="1:11" x14ac:dyDescent="0.3">
      <c r="A31" s="104" t="s">
        <v>194</v>
      </c>
      <c r="B31" s="104"/>
      <c r="C31" s="104"/>
      <c r="D31" s="104"/>
      <c r="E31" s="104"/>
      <c r="F31" s="104"/>
      <c r="G31" s="104"/>
      <c r="H31" s="104"/>
      <c r="I31" s="104"/>
      <c r="J31" s="104"/>
      <c r="K31" s="104"/>
    </row>
    <row r="32" spans="1:11" x14ac:dyDescent="0.3">
      <c r="A32" s="104" t="s">
        <v>194</v>
      </c>
      <c r="B32" s="104"/>
      <c r="C32" s="104"/>
      <c r="D32" s="104"/>
      <c r="E32" s="104"/>
      <c r="F32" s="104"/>
      <c r="G32" s="104"/>
      <c r="H32" s="104"/>
      <c r="I32" s="104"/>
      <c r="J32" s="104"/>
      <c r="K32" s="104"/>
    </row>
    <row r="33" spans="1:11" x14ac:dyDescent="0.3">
      <c r="A33" s="104" t="s">
        <v>194</v>
      </c>
      <c r="B33" s="104"/>
      <c r="C33" s="104"/>
      <c r="D33" s="104"/>
      <c r="E33" s="104"/>
      <c r="F33" s="104"/>
      <c r="G33" s="104"/>
      <c r="H33" s="104"/>
      <c r="I33" s="104"/>
      <c r="J33" s="104"/>
      <c r="K33" s="104"/>
    </row>
    <row r="34" spans="1:11" x14ac:dyDescent="0.3">
      <c r="A34" s="104" t="s">
        <v>194</v>
      </c>
      <c r="B34" s="104"/>
      <c r="C34" s="104"/>
      <c r="D34" s="104"/>
      <c r="E34" s="104"/>
      <c r="F34" s="104"/>
      <c r="G34" s="104"/>
      <c r="H34" s="104"/>
      <c r="I34" s="104"/>
      <c r="J34" s="104"/>
      <c r="K34" s="104"/>
    </row>
    <row r="35" spans="1:11" x14ac:dyDescent="0.3">
      <c r="A35" s="104" t="s">
        <v>194</v>
      </c>
      <c r="B35" s="104"/>
      <c r="C35" s="104"/>
      <c r="D35" s="104"/>
      <c r="E35" s="104"/>
      <c r="F35" s="104"/>
      <c r="G35" s="104"/>
      <c r="H35" s="104"/>
      <c r="I35" s="104"/>
      <c r="J35" s="104"/>
      <c r="K35" s="104"/>
    </row>
    <row r="36" spans="1:11" x14ac:dyDescent="0.3">
      <c r="B36" s="33"/>
      <c r="C36" s="33"/>
      <c r="D36" s="33"/>
      <c r="E36" s="33"/>
      <c r="F36" s="33"/>
      <c r="G36" s="33"/>
    </row>
    <row r="37" spans="1:11" x14ac:dyDescent="0.3">
      <c r="A37" s="137" t="s">
        <v>13</v>
      </c>
      <c r="B37" s="48">
        <f>SUM(B6,B12,B18,B24,B30)</f>
        <v>0</v>
      </c>
      <c r="C37" s="48">
        <f t="shared" ref="C37:G37" si="15">SUM(C6,C12,C18,C24,C30)</f>
        <v>0</v>
      </c>
      <c r="D37" s="48">
        <f t="shared" si="15"/>
        <v>0</v>
      </c>
      <c r="E37" s="48">
        <f t="shared" si="15"/>
        <v>0</v>
      </c>
      <c r="F37" s="48">
        <f t="shared" ref="F37" si="16">SUM(F6,F12,F18,F24,F30)</f>
        <v>0</v>
      </c>
      <c r="G37" s="48">
        <f t="shared" si="15"/>
        <v>0</v>
      </c>
      <c r="H37" s="48">
        <f t="shared" ref="H37:K37" si="17">SUM(H6,H12,H18,H24,H30)</f>
        <v>0</v>
      </c>
      <c r="I37" s="48">
        <f t="shared" si="17"/>
        <v>0</v>
      </c>
      <c r="J37" s="48">
        <f t="shared" si="17"/>
        <v>0</v>
      </c>
      <c r="K37" s="48">
        <f t="shared" si="17"/>
        <v>0</v>
      </c>
    </row>
    <row r="38" spans="1:11" s="55" customFormat="1" ht="27" x14ac:dyDescent="0.3">
      <c r="A38" s="141" t="s">
        <v>544</v>
      </c>
      <c r="B38" s="138">
        <f>SUM('TAB5.1'!H29,'TAB5.1'!H43)</f>
        <v>0</v>
      </c>
      <c r="C38" s="138">
        <f>SUM('TAB5.1'!H66,'TAB5.1'!H80)</f>
        <v>0</v>
      </c>
      <c r="D38" s="138">
        <f>SUM('TAB5.1'!H103,'TAB5.1'!H117)</f>
        <v>0</v>
      </c>
      <c r="E38" s="138">
        <f>SUM('TAB5.1'!H140,'TAB5.1'!H154)</f>
        <v>0</v>
      </c>
      <c r="F38" s="138">
        <f>SUM('TAB5.1'!I140,'TAB5.1'!I154)</f>
        <v>0</v>
      </c>
      <c r="G38" s="138">
        <f>SUM('TAB5.1'!H214,'TAB5.1'!H228)</f>
        <v>0</v>
      </c>
      <c r="H38" s="138">
        <f>SUM('TAB5.2'!$H66,'TAB5.2'!$H80)</f>
        <v>0</v>
      </c>
      <c r="I38" s="138">
        <f>SUM('TAB5.2'!$H103,'TAB5.2'!$H117)</f>
        <v>0</v>
      </c>
      <c r="J38" s="138">
        <f>SUM('TAB5.2'!$H140,'TAB5.2'!$H154)</f>
        <v>0</v>
      </c>
      <c r="K38" s="138">
        <f>SUM('TAB5.2'!$H177,'TAB5.2'!$H191)</f>
        <v>0</v>
      </c>
    </row>
    <row r="39" spans="1:11" ht="27" x14ac:dyDescent="0.3">
      <c r="A39" s="140" t="s">
        <v>545</v>
      </c>
      <c r="B39" s="138">
        <f>B37-B38</f>
        <v>0</v>
      </c>
      <c r="C39" s="138">
        <f t="shared" ref="C39:G39" si="18">C37-C38</f>
        <v>0</v>
      </c>
      <c r="D39" s="138">
        <f t="shared" si="18"/>
        <v>0</v>
      </c>
      <c r="E39" s="138">
        <f t="shared" si="18"/>
        <v>0</v>
      </c>
      <c r="F39" s="138">
        <f t="shared" ref="F39" si="19">F37-F38</f>
        <v>0</v>
      </c>
      <c r="G39" s="138">
        <f t="shared" si="18"/>
        <v>0</v>
      </c>
      <c r="H39" s="138">
        <f>H37-H38</f>
        <v>0</v>
      </c>
      <c r="I39" s="138">
        <f t="shared" ref="I39:K39" si="20">I37-I38</f>
        <v>0</v>
      </c>
      <c r="J39" s="138">
        <f t="shared" si="20"/>
        <v>0</v>
      </c>
      <c r="K39" s="138">
        <f t="shared" si="20"/>
        <v>0</v>
      </c>
    </row>
  </sheetData>
  <mergeCells count="1">
    <mergeCell ref="A3:K3"/>
  </mergeCells>
  <phoneticPr fontId="23" type="noConversion"/>
  <conditionalFormatting sqref="A19:A23">
    <cfRule type="containsText" dxfId="163" priority="98" operator="containsText" text="ntitulé">
      <formula>NOT(ISERROR(SEARCH("ntitulé",A19)))</formula>
    </cfRule>
    <cfRule type="containsBlanks" dxfId="162" priority="99">
      <formula>LEN(TRIM(A19))=0</formula>
    </cfRule>
  </conditionalFormatting>
  <conditionalFormatting sqref="A19:A23">
    <cfRule type="containsText" dxfId="161" priority="97" operator="containsText" text="libre">
      <formula>NOT(ISERROR(SEARCH("libre",A19)))</formula>
    </cfRule>
  </conditionalFormatting>
  <conditionalFormatting sqref="A19:A23">
    <cfRule type="containsText" dxfId="160" priority="95" operator="containsText" text="ntitulé">
      <formula>NOT(ISERROR(SEARCH("ntitulé",A19)))</formula>
    </cfRule>
    <cfRule type="containsBlanks" dxfId="159" priority="96">
      <formula>LEN(TRIM(A19))=0</formula>
    </cfRule>
  </conditionalFormatting>
  <conditionalFormatting sqref="A19:A23">
    <cfRule type="containsText" dxfId="158" priority="94" operator="containsText" text="libre">
      <formula>NOT(ISERROR(SEARCH("libre",A19)))</formula>
    </cfRule>
  </conditionalFormatting>
  <conditionalFormatting sqref="B25:G29">
    <cfRule type="containsText" dxfId="157" priority="92" operator="containsText" text="ntitulé">
      <formula>NOT(ISERROR(SEARCH("ntitulé",B25)))</formula>
    </cfRule>
    <cfRule type="containsBlanks" dxfId="156" priority="93">
      <formula>LEN(TRIM(B25))=0</formula>
    </cfRule>
  </conditionalFormatting>
  <conditionalFormatting sqref="B25:G29">
    <cfRule type="containsText" dxfId="155" priority="91" operator="containsText" text="libre">
      <formula>NOT(ISERROR(SEARCH("libre",B25)))</formula>
    </cfRule>
  </conditionalFormatting>
  <conditionalFormatting sqref="A25:A29">
    <cfRule type="containsText" dxfId="154" priority="89" operator="containsText" text="ntitulé">
      <formula>NOT(ISERROR(SEARCH("ntitulé",A25)))</formula>
    </cfRule>
    <cfRule type="containsBlanks" dxfId="153" priority="90">
      <formula>LEN(TRIM(A25))=0</formula>
    </cfRule>
  </conditionalFormatting>
  <conditionalFormatting sqref="A25:A29">
    <cfRule type="containsText" dxfId="152" priority="88" operator="containsText" text="libre">
      <formula>NOT(ISERROR(SEARCH("libre",A25)))</formula>
    </cfRule>
  </conditionalFormatting>
  <conditionalFormatting sqref="A25:A29">
    <cfRule type="containsText" dxfId="151" priority="86" operator="containsText" text="ntitulé">
      <formula>NOT(ISERROR(SEARCH("ntitulé",A25)))</formula>
    </cfRule>
    <cfRule type="containsBlanks" dxfId="150" priority="87">
      <formula>LEN(TRIM(A25))=0</formula>
    </cfRule>
  </conditionalFormatting>
  <conditionalFormatting sqref="A25:A29">
    <cfRule type="containsText" dxfId="149" priority="85" operator="containsText" text="libre">
      <formula>NOT(ISERROR(SEARCH("libre",A25)))</formula>
    </cfRule>
  </conditionalFormatting>
  <conditionalFormatting sqref="B31:G35">
    <cfRule type="containsText" dxfId="148" priority="83" operator="containsText" text="ntitulé">
      <formula>NOT(ISERROR(SEARCH("ntitulé",B31)))</formula>
    </cfRule>
    <cfRule type="containsBlanks" dxfId="147" priority="84">
      <formula>LEN(TRIM(B31))=0</formula>
    </cfRule>
  </conditionalFormatting>
  <conditionalFormatting sqref="B31:G35">
    <cfRule type="containsText" dxfId="146" priority="82" operator="containsText" text="libre">
      <formula>NOT(ISERROR(SEARCH("libre",B31)))</formula>
    </cfRule>
  </conditionalFormatting>
  <conditionalFormatting sqref="A31:A35">
    <cfRule type="containsText" dxfId="145" priority="80" operator="containsText" text="ntitulé">
      <formula>NOT(ISERROR(SEARCH("ntitulé",A31)))</formula>
    </cfRule>
    <cfRule type="containsBlanks" dxfId="144" priority="81">
      <formula>LEN(TRIM(A31))=0</formula>
    </cfRule>
  </conditionalFormatting>
  <conditionalFormatting sqref="A31:A35">
    <cfRule type="containsText" dxfId="143" priority="79" operator="containsText" text="libre">
      <formula>NOT(ISERROR(SEARCH("libre",A31)))</formula>
    </cfRule>
  </conditionalFormatting>
  <conditionalFormatting sqref="A31:A35">
    <cfRule type="containsText" dxfId="142" priority="77" operator="containsText" text="ntitulé">
      <formula>NOT(ISERROR(SEARCH("ntitulé",A31)))</formula>
    </cfRule>
    <cfRule type="containsBlanks" dxfId="141" priority="78">
      <formula>LEN(TRIM(A31))=0</formula>
    </cfRule>
  </conditionalFormatting>
  <conditionalFormatting sqref="A31:A35">
    <cfRule type="containsText" dxfId="140" priority="76" operator="containsText" text="libre">
      <formula>NOT(ISERROR(SEARCH("libre",A31)))</formula>
    </cfRule>
  </conditionalFormatting>
  <conditionalFormatting sqref="B19:G23">
    <cfRule type="containsText" dxfId="139" priority="101" operator="containsText" text="ntitulé">
      <formula>NOT(ISERROR(SEARCH("ntitulé",B19)))</formula>
    </cfRule>
    <cfRule type="containsBlanks" dxfId="138" priority="102">
      <formula>LEN(TRIM(B19))=0</formula>
    </cfRule>
  </conditionalFormatting>
  <conditionalFormatting sqref="B19:G23">
    <cfRule type="containsText" dxfId="137" priority="100" operator="containsText" text="libre">
      <formula>NOT(ISERROR(SEARCH("libre",B19)))</formula>
    </cfRule>
  </conditionalFormatting>
  <conditionalFormatting sqref="B7:G11">
    <cfRule type="containsText" dxfId="136" priority="119" operator="containsText" text="ntitulé">
      <formula>NOT(ISERROR(SEARCH("ntitulé",B7)))</formula>
    </cfRule>
    <cfRule type="containsBlanks" dxfId="135" priority="120">
      <formula>LEN(TRIM(B7))=0</formula>
    </cfRule>
  </conditionalFormatting>
  <conditionalFormatting sqref="B7:G11">
    <cfRule type="containsText" dxfId="134" priority="118" operator="containsText" text="libre">
      <formula>NOT(ISERROR(SEARCH("libre",B7)))</formula>
    </cfRule>
  </conditionalFormatting>
  <conditionalFormatting sqref="A7:A11">
    <cfRule type="containsText" dxfId="133" priority="116" operator="containsText" text="ntitulé">
      <formula>NOT(ISERROR(SEARCH("ntitulé",A7)))</formula>
    </cfRule>
    <cfRule type="containsBlanks" dxfId="132" priority="117">
      <formula>LEN(TRIM(A7))=0</formula>
    </cfRule>
  </conditionalFormatting>
  <conditionalFormatting sqref="A7:A11">
    <cfRule type="containsText" dxfId="131" priority="115" operator="containsText" text="libre">
      <formula>NOT(ISERROR(SEARCH("libre",A7)))</formula>
    </cfRule>
  </conditionalFormatting>
  <conditionalFormatting sqref="A7:A11">
    <cfRule type="containsText" dxfId="130" priority="113" operator="containsText" text="ntitulé">
      <formula>NOT(ISERROR(SEARCH("ntitulé",A7)))</formula>
    </cfRule>
    <cfRule type="containsBlanks" dxfId="129" priority="114">
      <formula>LEN(TRIM(A7))=0</formula>
    </cfRule>
  </conditionalFormatting>
  <conditionalFormatting sqref="A7:A11">
    <cfRule type="containsText" dxfId="128" priority="112" operator="containsText" text="libre">
      <formula>NOT(ISERROR(SEARCH("libre",A7)))</formula>
    </cfRule>
  </conditionalFormatting>
  <conditionalFormatting sqref="B13:G17">
    <cfRule type="containsText" dxfId="127" priority="110" operator="containsText" text="ntitulé">
      <formula>NOT(ISERROR(SEARCH("ntitulé",B13)))</formula>
    </cfRule>
    <cfRule type="containsBlanks" dxfId="126" priority="111">
      <formula>LEN(TRIM(B13))=0</formula>
    </cfRule>
  </conditionalFormatting>
  <conditionalFormatting sqref="B13:G17">
    <cfRule type="containsText" dxfId="125" priority="109" operator="containsText" text="libre">
      <formula>NOT(ISERROR(SEARCH("libre",B13)))</formula>
    </cfRule>
  </conditionalFormatting>
  <conditionalFormatting sqref="A13:A17">
    <cfRule type="containsText" dxfId="124" priority="107" operator="containsText" text="ntitulé">
      <formula>NOT(ISERROR(SEARCH("ntitulé",A13)))</formula>
    </cfRule>
    <cfRule type="containsBlanks" dxfId="123" priority="108">
      <formula>LEN(TRIM(A13))=0</formula>
    </cfRule>
  </conditionalFormatting>
  <conditionalFormatting sqref="A13:A17">
    <cfRule type="containsText" dxfId="122" priority="106" operator="containsText" text="libre">
      <formula>NOT(ISERROR(SEARCH("libre",A13)))</formula>
    </cfRule>
  </conditionalFormatting>
  <conditionalFormatting sqref="A13:A17">
    <cfRule type="containsText" dxfId="121" priority="104" operator="containsText" text="ntitulé">
      <formula>NOT(ISERROR(SEARCH("ntitulé",A13)))</formula>
    </cfRule>
    <cfRule type="containsBlanks" dxfId="120" priority="105">
      <formula>LEN(TRIM(A13))=0</formula>
    </cfRule>
  </conditionalFormatting>
  <conditionalFormatting sqref="A13:A17">
    <cfRule type="containsText" dxfId="119" priority="103" operator="containsText" text="libre">
      <formula>NOT(ISERROR(SEARCH("libre",A13)))</formula>
    </cfRule>
  </conditionalFormatting>
  <conditionalFormatting sqref="H25:H29">
    <cfRule type="containsText" dxfId="118" priority="65" operator="containsText" text="ntitulé">
      <formula>NOT(ISERROR(SEARCH("ntitulé",H25)))</formula>
    </cfRule>
    <cfRule type="containsBlanks" dxfId="117" priority="66">
      <formula>LEN(TRIM(H25))=0</formula>
    </cfRule>
  </conditionalFormatting>
  <conditionalFormatting sqref="H25:H29">
    <cfRule type="containsText" dxfId="116" priority="64" operator="containsText" text="libre">
      <formula>NOT(ISERROR(SEARCH("libre",H25)))</formula>
    </cfRule>
  </conditionalFormatting>
  <conditionalFormatting sqref="H31:H35">
    <cfRule type="containsText" dxfId="115" priority="62" operator="containsText" text="ntitulé">
      <formula>NOT(ISERROR(SEARCH("ntitulé",H31)))</formula>
    </cfRule>
    <cfRule type="containsBlanks" dxfId="114" priority="63">
      <formula>LEN(TRIM(H31))=0</formula>
    </cfRule>
  </conditionalFormatting>
  <conditionalFormatting sqref="H31:H35">
    <cfRule type="containsText" dxfId="113" priority="61" operator="containsText" text="libre">
      <formula>NOT(ISERROR(SEARCH("libre",H31)))</formula>
    </cfRule>
  </conditionalFormatting>
  <conditionalFormatting sqref="H19:H23">
    <cfRule type="containsText" dxfId="112" priority="68" operator="containsText" text="ntitulé">
      <formula>NOT(ISERROR(SEARCH("ntitulé",H19)))</formula>
    </cfRule>
    <cfRule type="containsBlanks" dxfId="111" priority="69">
      <formula>LEN(TRIM(H19))=0</formula>
    </cfRule>
  </conditionalFormatting>
  <conditionalFormatting sqref="H19:H23">
    <cfRule type="containsText" dxfId="110" priority="67" operator="containsText" text="libre">
      <formula>NOT(ISERROR(SEARCH("libre",H19)))</formula>
    </cfRule>
  </conditionalFormatting>
  <conditionalFormatting sqref="H7:H11">
    <cfRule type="containsText" dxfId="109" priority="74" operator="containsText" text="ntitulé">
      <formula>NOT(ISERROR(SEARCH("ntitulé",H7)))</formula>
    </cfRule>
    <cfRule type="containsBlanks" dxfId="108" priority="75">
      <formula>LEN(TRIM(H7))=0</formula>
    </cfRule>
  </conditionalFormatting>
  <conditionalFormatting sqref="H7:H11">
    <cfRule type="containsText" dxfId="107" priority="73" operator="containsText" text="libre">
      <formula>NOT(ISERROR(SEARCH("libre",H7)))</formula>
    </cfRule>
  </conditionalFormatting>
  <conditionalFormatting sqref="H13:H17">
    <cfRule type="containsText" dxfId="106" priority="71" operator="containsText" text="ntitulé">
      <formula>NOT(ISERROR(SEARCH("ntitulé",H13)))</formula>
    </cfRule>
    <cfRule type="containsBlanks" dxfId="105" priority="72">
      <formula>LEN(TRIM(H13))=0</formula>
    </cfRule>
  </conditionalFormatting>
  <conditionalFormatting sqref="H13:H17">
    <cfRule type="containsText" dxfId="104" priority="70" operator="containsText" text="libre">
      <formula>NOT(ISERROR(SEARCH("libre",H13)))</formula>
    </cfRule>
  </conditionalFormatting>
  <conditionalFormatting sqref="I25:I29">
    <cfRule type="containsText" dxfId="103" priority="50" operator="containsText" text="ntitulé">
      <formula>NOT(ISERROR(SEARCH("ntitulé",I25)))</formula>
    </cfRule>
    <cfRule type="containsBlanks" dxfId="102" priority="51">
      <formula>LEN(TRIM(I25))=0</formula>
    </cfRule>
  </conditionalFormatting>
  <conditionalFormatting sqref="I25:I29">
    <cfRule type="containsText" dxfId="101" priority="49" operator="containsText" text="libre">
      <formula>NOT(ISERROR(SEARCH("libre",I25)))</formula>
    </cfRule>
  </conditionalFormatting>
  <conditionalFormatting sqref="I31:I35">
    <cfRule type="containsText" dxfId="100" priority="47" operator="containsText" text="ntitulé">
      <formula>NOT(ISERROR(SEARCH("ntitulé",I31)))</formula>
    </cfRule>
    <cfRule type="containsBlanks" dxfId="99" priority="48">
      <formula>LEN(TRIM(I31))=0</formula>
    </cfRule>
  </conditionalFormatting>
  <conditionalFormatting sqref="I31:I35">
    <cfRule type="containsText" dxfId="98" priority="46" operator="containsText" text="libre">
      <formula>NOT(ISERROR(SEARCH("libre",I31)))</formula>
    </cfRule>
  </conditionalFormatting>
  <conditionalFormatting sqref="I19:I23">
    <cfRule type="containsText" dxfId="97" priority="53" operator="containsText" text="ntitulé">
      <formula>NOT(ISERROR(SEARCH("ntitulé",I19)))</formula>
    </cfRule>
    <cfRule type="containsBlanks" dxfId="96" priority="54">
      <formula>LEN(TRIM(I19))=0</formula>
    </cfRule>
  </conditionalFormatting>
  <conditionalFormatting sqref="I19:I23">
    <cfRule type="containsText" dxfId="95" priority="52" operator="containsText" text="libre">
      <formula>NOT(ISERROR(SEARCH("libre",I19)))</formula>
    </cfRule>
  </conditionalFormatting>
  <conditionalFormatting sqref="I7:I11">
    <cfRule type="containsText" dxfId="94" priority="59" operator="containsText" text="ntitulé">
      <formula>NOT(ISERROR(SEARCH("ntitulé",I7)))</formula>
    </cfRule>
    <cfRule type="containsBlanks" dxfId="93" priority="60">
      <formula>LEN(TRIM(I7))=0</formula>
    </cfRule>
  </conditionalFormatting>
  <conditionalFormatting sqref="I7:I11">
    <cfRule type="containsText" dxfId="92" priority="58" operator="containsText" text="libre">
      <formula>NOT(ISERROR(SEARCH("libre",I7)))</formula>
    </cfRule>
  </conditionalFormatting>
  <conditionalFormatting sqref="I13:I17">
    <cfRule type="containsText" dxfId="91" priority="56" operator="containsText" text="ntitulé">
      <formula>NOT(ISERROR(SEARCH("ntitulé",I13)))</formula>
    </cfRule>
    <cfRule type="containsBlanks" dxfId="90" priority="57">
      <formula>LEN(TRIM(I13))=0</formula>
    </cfRule>
  </conditionalFormatting>
  <conditionalFormatting sqref="I13:I17">
    <cfRule type="containsText" dxfId="89" priority="55" operator="containsText" text="libre">
      <formula>NOT(ISERROR(SEARCH("libre",I13)))</formula>
    </cfRule>
  </conditionalFormatting>
  <conditionalFormatting sqref="J25:J29">
    <cfRule type="containsText" dxfId="88" priority="35" operator="containsText" text="ntitulé">
      <formula>NOT(ISERROR(SEARCH("ntitulé",J25)))</formula>
    </cfRule>
    <cfRule type="containsBlanks" dxfId="87" priority="36">
      <formula>LEN(TRIM(J25))=0</formula>
    </cfRule>
  </conditionalFormatting>
  <conditionalFormatting sqref="J25:J29">
    <cfRule type="containsText" dxfId="86" priority="34" operator="containsText" text="libre">
      <formula>NOT(ISERROR(SEARCH("libre",J25)))</formula>
    </cfRule>
  </conditionalFormatting>
  <conditionalFormatting sqref="J31:J35">
    <cfRule type="containsText" dxfId="85" priority="32" operator="containsText" text="ntitulé">
      <formula>NOT(ISERROR(SEARCH("ntitulé",J31)))</formula>
    </cfRule>
    <cfRule type="containsBlanks" dxfId="84" priority="33">
      <formula>LEN(TRIM(J31))=0</formula>
    </cfRule>
  </conditionalFormatting>
  <conditionalFormatting sqref="J31:J35">
    <cfRule type="containsText" dxfId="83" priority="31" operator="containsText" text="libre">
      <formula>NOT(ISERROR(SEARCH("libre",J31)))</formula>
    </cfRule>
  </conditionalFormatting>
  <conditionalFormatting sqref="J19:J23">
    <cfRule type="containsText" dxfId="82" priority="38" operator="containsText" text="ntitulé">
      <formula>NOT(ISERROR(SEARCH("ntitulé",J19)))</formula>
    </cfRule>
    <cfRule type="containsBlanks" dxfId="81" priority="39">
      <formula>LEN(TRIM(J19))=0</formula>
    </cfRule>
  </conditionalFormatting>
  <conditionalFormatting sqref="J19:J23">
    <cfRule type="containsText" dxfId="80" priority="37" operator="containsText" text="libre">
      <formula>NOT(ISERROR(SEARCH("libre",J19)))</formula>
    </cfRule>
  </conditionalFormatting>
  <conditionalFormatting sqref="J7:J11">
    <cfRule type="containsText" dxfId="79" priority="44" operator="containsText" text="ntitulé">
      <formula>NOT(ISERROR(SEARCH("ntitulé",J7)))</formula>
    </cfRule>
    <cfRule type="containsBlanks" dxfId="78" priority="45">
      <formula>LEN(TRIM(J7))=0</formula>
    </cfRule>
  </conditionalFormatting>
  <conditionalFormatting sqref="J7:J11">
    <cfRule type="containsText" dxfId="77" priority="43" operator="containsText" text="libre">
      <formula>NOT(ISERROR(SEARCH("libre",J7)))</formula>
    </cfRule>
  </conditionalFormatting>
  <conditionalFormatting sqref="J13:J17">
    <cfRule type="containsText" dxfId="76" priority="41" operator="containsText" text="ntitulé">
      <formula>NOT(ISERROR(SEARCH("ntitulé",J13)))</formula>
    </cfRule>
    <cfRule type="containsBlanks" dxfId="75" priority="42">
      <formula>LEN(TRIM(J13))=0</formula>
    </cfRule>
  </conditionalFormatting>
  <conditionalFormatting sqref="J13:J17">
    <cfRule type="containsText" dxfId="74" priority="40" operator="containsText" text="libre">
      <formula>NOT(ISERROR(SEARCH("libre",J13)))</formula>
    </cfRule>
  </conditionalFormatting>
  <conditionalFormatting sqref="K25:K29">
    <cfRule type="containsText" dxfId="73" priority="20" operator="containsText" text="ntitulé">
      <formula>NOT(ISERROR(SEARCH("ntitulé",K25)))</formula>
    </cfRule>
    <cfRule type="containsBlanks" dxfId="72" priority="21">
      <formula>LEN(TRIM(K25))=0</formula>
    </cfRule>
  </conditionalFormatting>
  <conditionalFormatting sqref="K25:K29">
    <cfRule type="containsText" dxfId="71" priority="19" operator="containsText" text="libre">
      <formula>NOT(ISERROR(SEARCH("libre",K25)))</formula>
    </cfRule>
  </conditionalFormatting>
  <conditionalFormatting sqref="K31:K35">
    <cfRule type="containsText" dxfId="70" priority="17" operator="containsText" text="ntitulé">
      <formula>NOT(ISERROR(SEARCH("ntitulé",K31)))</formula>
    </cfRule>
    <cfRule type="containsBlanks" dxfId="69" priority="18">
      <formula>LEN(TRIM(K31))=0</formula>
    </cfRule>
  </conditionalFormatting>
  <conditionalFormatting sqref="K31:K35">
    <cfRule type="containsText" dxfId="68" priority="16" operator="containsText" text="libre">
      <formula>NOT(ISERROR(SEARCH("libre",K31)))</formula>
    </cfRule>
  </conditionalFormatting>
  <conditionalFormatting sqref="K19:K23">
    <cfRule type="containsText" dxfId="67" priority="23" operator="containsText" text="ntitulé">
      <formula>NOT(ISERROR(SEARCH("ntitulé",K19)))</formula>
    </cfRule>
    <cfRule type="containsBlanks" dxfId="66" priority="24">
      <formula>LEN(TRIM(K19))=0</formula>
    </cfRule>
  </conditionalFormatting>
  <conditionalFormatting sqref="K19:K23">
    <cfRule type="containsText" dxfId="65" priority="22" operator="containsText" text="libre">
      <formula>NOT(ISERROR(SEARCH("libre",K19)))</formula>
    </cfRule>
  </conditionalFormatting>
  <conditionalFormatting sqref="K7:K11">
    <cfRule type="containsText" dxfId="64" priority="29" operator="containsText" text="ntitulé">
      <formula>NOT(ISERROR(SEARCH("ntitulé",K7)))</formula>
    </cfRule>
    <cfRule type="containsBlanks" dxfId="63" priority="30">
      <formula>LEN(TRIM(K7))=0</formula>
    </cfRule>
  </conditionalFormatting>
  <conditionalFormatting sqref="K7:K11">
    <cfRule type="containsText" dxfId="62" priority="28" operator="containsText" text="libre">
      <formula>NOT(ISERROR(SEARCH("libre",K7)))</formula>
    </cfRule>
  </conditionalFormatting>
  <conditionalFormatting sqref="K13:K17">
    <cfRule type="containsText" dxfId="61" priority="26" operator="containsText" text="ntitulé">
      <formula>NOT(ISERROR(SEARCH("ntitulé",K13)))</formula>
    </cfRule>
    <cfRule type="containsBlanks" dxfId="60" priority="27">
      <formula>LEN(TRIM(K13))=0</formula>
    </cfRule>
  </conditionalFormatting>
  <conditionalFormatting sqref="K13:K17">
    <cfRule type="containsText" dxfId="59" priority="25" operator="containsText" text="libre">
      <formula>NOT(ISERROR(SEARCH("libre",K13)))</formula>
    </cfRule>
  </conditionalFormatting>
  <hyperlinks>
    <hyperlink ref="A1" location="TAB00!A1" display="TAB00!A1" xr:uid="{00000000-0004-0000-2400-000000000000}"/>
    <hyperlink ref="A2" location="'TAB5'!A1" display="Retour TAB5" xr:uid="{71269D31-4ED7-48B0-BF9F-4883DF6B863F}"/>
  </hyperlinks>
  <pageMargins left="0.7" right="0.7" top="0.75" bottom="0.75" header="0.3" footer="0.3"/>
  <pageSetup paperSize="9" scale="88" orientation="portrait"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K46"/>
  <sheetViews>
    <sheetView zoomScaleNormal="100" workbookViewId="0"/>
  </sheetViews>
  <sheetFormatPr baseColWidth="10" defaultColWidth="14.6640625" defaultRowHeight="13.5" x14ac:dyDescent="0.3"/>
  <cols>
    <col min="1" max="1" width="25.6640625" style="33" customWidth="1"/>
    <col min="2" max="12" width="15" style="33" customWidth="1"/>
    <col min="13" max="13" width="21.5" style="33" bestFit="1" customWidth="1"/>
    <col min="14" max="16384" width="14.6640625" style="33"/>
  </cols>
  <sheetData>
    <row r="1" spans="1:37" x14ac:dyDescent="0.3">
      <c r="A1" s="142" t="s">
        <v>61</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row>
    <row r="3" spans="1:37" s="144" customFormat="1" ht="22.15" customHeight="1" x14ac:dyDescent="0.35">
      <c r="A3" s="58" t="str">
        <f>TAB00!B72&amp;" : "&amp;TAB00!C72</f>
        <v>TAB6 : Soldes régulatoires déjà affectés</v>
      </c>
      <c r="B3" s="143"/>
      <c r="C3" s="143"/>
      <c r="D3" s="143"/>
      <c r="E3" s="143"/>
      <c r="F3" s="143"/>
      <c r="G3" s="143"/>
      <c r="H3" s="143"/>
      <c r="I3" s="143"/>
      <c r="J3" s="143"/>
      <c r="K3" s="143"/>
      <c r="L3" s="143"/>
    </row>
    <row r="4" spans="1:37" s="144" customFormat="1" x14ac:dyDescent="0.3"/>
    <row r="5" spans="1:37" s="144" customFormat="1" x14ac:dyDescent="0.3"/>
    <row r="6" spans="1:37" s="144" customFormat="1" x14ac:dyDescent="0.3">
      <c r="A6" s="537" t="s">
        <v>546</v>
      </c>
      <c r="B6" s="537"/>
      <c r="C6" s="537"/>
      <c r="D6" s="537"/>
      <c r="E6" s="537"/>
      <c r="F6" s="537"/>
      <c r="G6" s="537"/>
      <c r="H6" s="537"/>
      <c r="I6" s="537"/>
      <c r="J6" s="537"/>
      <c r="K6" s="537"/>
      <c r="L6" s="537"/>
    </row>
    <row r="7" spans="1:37" s="144" customFormat="1" x14ac:dyDescent="0.3"/>
    <row r="8" spans="1:37" s="144" customFormat="1" x14ac:dyDescent="0.3">
      <c r="B8" s="224"/>
      <c r="C8" s="145">
        <v>2015</v>
      </c>
      <c r="D8" s="145">
        <v>2016</v>
      </c>
      <c r="E8" s="145">
        <v>2017</v>
      </c>
      <c r="F8" s="145">
        <v>2018</v>
      </c>
      <c r="G8" s="145">
        <v>2019</v>
      </c>
      <c r="H8" s="145">
        <v>2020</v>
      </c>
      <c r="I8" s="145">
        <v>2021</v>
      </c>
      <c r="J8" s="145" t="s">
        <v>392</v>
      </c>
      <c r="K8" s="145" t="s">
        <v>395</v>
      </c>
      <c r="L8" s="220" t="s">
        <v>13</v>
      </c>
    </row>
    <row r="9" spans="1:37" s="144" customFormat="1" x14ac:dyDescent="0.3">
      <c r="A9" s="146" t="s">
        <v>145</v>
      </c>
      <c r="B9" s="224"/>
      <c r="C9" s="104"/>
      <c r="D9" s="104"/>
      <c r="E9" s="104"/>
      <c r="F9" s="104"/>
      <c r="G9" s="104"/>
      <c r="H9" s="104"/>
      <c r="I9" s="104"/>
      <c r="J9" s="104"/>
      <c r="K9" s="104"/>
      <c r="L9" s="104">
        <f>SUM(C9:K9)</f>
        <v>0</v>
      </c>
    </row>
    <row r="10" spans="1:37" s="144" customFormat="1" x14ac:dyDescent="0.3">
      <c r="A10" s="146" t="s">
        <v>394</v>
      </c>
      <c r="B10" s="224"/>
      <c r="C10" s="104"/>
      <c r="D10" s="104"/>
      <c r="E10" s="104"/>
      <c r="F10" s="104"/>
      <c r="G10" s="218"/>
      <c r="H10" s="218"/>
      <c r="I10" s="218"/>
      <c r="J10" s="218"/>
      <c r="K10" s="218"/>
      <c r="L10" s="104">
        <f>SUM(C10:K10)</f>
        <v>0</v>
      </c>
    </row>
    <row r="11" spans="1:37" s="144" customFormat="1" ht="27" customHeight="1" x14ac:dyDescent="0.3">
      <c r="A11" s="147" t="s">
        <v>60</v>
      </c>
      <c r="B11" s="148">
        <f t="shared" ref="B11:I11" si="0">SUM(B9:B10)</f>
        <v>0</v>
      </c>
      <c r="C11" s="148">
        <f t="shared" si="0"/>
        <v>0</v>
      </c>
      <c r="D11" s="148">
        <f t="shared" si="0"/>
        <v>0</v>
      </c>
      <c r="E11" s="148">
        <f t="shared" si="0"/>
        <v>0</v>
      </c>
      <c r="F11" s="148">
        <f t="shared" si="0"/>
        <v>0</v>
      </c>
      <c r="G11" s="148">
        <f t="shared" si="0"/>
        <v>0</v>
      </c>
      <c r="H11" s="148">
        <f t="shared" si="0"/>
        <v>0</v>
      </c>
      <c r="I11" s="148">
        <f t="shared" si="0"/>
        <v>0</v>
      </c>
      <c r="J11" s="148">
        <f t="shared" ref="J11:K11" si="1">SUM(J9:J10)</f>
        <v>0</v>
      </c>
      <c r="K11" s="148">
        <f t="shared" si="1"/>
        <v>0</v>
      </c>
      <c r="L11" s="148">
        <f>SUM(L9:L10)</f>
        <v>0</v>
      </c>
    </row>
    <row r="12" spans="1:37" s="144" customFormat="1" ht="35.25" customHeight="1" x14ac:dyDescent="0.3">
      <c r="A12" s="149" t="s">
        <v>396</v>
      </c>
      <c r="B12" s="224"/>
      <c r="C12" s="104"/>
      <c r="D12" s="104"/>
      <c r="E12" s="104"/>
      <c r="F12" s="104"/>
      <c r="G12" s="104"/>
      <c r="H12" s="104"/>
      <c r="I12" s="104"/>
      <c r="J12" s="104"/>
      <c r="K12" s="104"/>
    </row>
    <row r="13" spans="1:37" s="144" customFormat="1" ht="35.25" customHeight="1" x14ac:dyDescent="0.3">
      <c r="A13" s="149" t="s">
        <v>397</v>
      </c>
      <c r="B13" s="224"/>
      <c r="C13" s="104"/>
      <c r="D13" s="104"/>
      <c r="E13" s="104"/>
      <c r="F13" s="104"/>
      <c r="G13" s="104"/>
      <c r="H13" s="104"/>
      <c r="I13" s="104"/>
      <c r="J13" s="104"/>
      <c r="K13" s="104"/>
    </row>
    <row r="14" spans="1:37" s="144" customFormat="1" ht="15" customHeight="1" x14ac:dyDescent="0.3">
      <c r="A14" s="538" t="s">
        <v>271</v>
      </c>
      <c r="B14" s="538"/>
      <c r="C14" s="538"/>
      <c r="D14" s="538"/>
      <c r="E14" s="538"/>
      <c r="F14" s="538"/>
      <c r="G14" s="538"/>
      <c r="H14" s="538"/>
      <c r="I14" s="150"/>
      <c r="J14" s="151"/>
      <c r="K14" s="151"/>
    </row>
    <row r="15" spans="1:37" s="144" customFormat="1" x14ac:dyDescent="0.3">
      <c r="A15" s="152"/>
      <c r="B15" s="153"/>
      <c r="C15" s="153"/>
      <c r="D15" s="153"/>
      <c r="E15" s="153"/>
      <c r="F15" s="153"/>
      <c r="G15" s="150"/>
      <c r="H15" s="150"/>
      <c r="I15" s="153"/>
      <c r="J15" s="151"/>
      <c r="K15" s="151"/>
    </row>
    <row r="16" spans="1:37" s="144" customFormat="1" x14ac:dyDescent="0.3">
      <c r="A16" s="152"/>
      <c r="B16" s="153"/>
      <c r="C16" s="153"/>
      <c r="D16" s="153"/>
      <c r="E16" s="153"/>
      <c r="F16" s="153"/>
      <c r="G16" s="150"/>
      <c r="H16" s="150"/>
      <c r="I16" s="153"/>
      <c r="J16" s="151"/>
      <c r="K16" s="151"/>
    </row>
    <row r="17" spans="1:12" s="144" customFormat="1" x14ac:dyDescent="0.3">
      <c r="A17" s="152"/>
      <c r="B17" s="541" t="s">
        <v>389</v>
      </c>
      <c r="C17" s="542"/>
      <c r="D17" s="542"/>
      <c r="E17" s="542"/>
      <c r="F17" s="542"/>
      <c r="G17" s="542"/>
      <c r="H17" s="542"/>
      <c r="I17" s="542"/>
      <c r="J17" s="542"/>
      <c r="K17" s="542"/>
      <c r="L17" s="543"/>
    </row>
    <row r="18" spans="1:12" s="144" customFormat="1" x14ac:dyDescent="0.3">
      <c r="A18" s="55"/>
      <c r="B18" s="145"/>
      <c r="C18" s="145">
        <v>2015</v>
      </c>
      <c r="D18" s="145">
        <v>2016</v>
      </c>
      <c r="E18" s="145">
        <v>2017</v>
      </c>
      <c r="F18" s="145">
        <v>2018</v>
      </c>
      <c r="G18" s="145">
        <v>2019</v>
      </c>
      <c r="H18" s="145">
        <v>2020</v>
      </c>
      <c r="I18" s="145">
        <v>2021</v>
      </c>
      <c r="J18" s="145" t="s">
        <v>392</v>
      </c>
      <c r="K18" s="145" t="s">
        <v>395</v>
      </c>
      <c r="L18" s="223"/>
    </row>
    <row r="19" spans="1:12" s="144" customFormat="1" x14ac:dyDescent="0.3">
      <c r="A19" s="539" t="s">
        <v>390</v>
      </c>
      <c r="B19" s="219">
        <v>2016</v>
      </c>
      <c r="C19" s="221"/>
      <c r="D19" s="221"/>
      <c r="E19" s="221"/>
      <c r="F19" s="221"/>
      <c r="G19" s="221"/>
      <c r="H19" s="221"/>
      <c r="I19" s="221"/>
      <c r="J19" s="221"/>
      <c r="K19" s="221"/>
      <c r="L19" s="222">
        <f>SUM(C19:K19)</f>
        <v>0</v>
      </c>
    </row>
    <row r="20" spans="1:12" s="144" customFormat="1" x14ac:dyDescent="0.3">
      <c r="A20" s="540"/>
      <c r="B20" s="219">
        <v>2017</v>
      </c>
      <c r="C20" s="116"/>
      <c r="D20" s="221"/>
      <c r="E20" s="221"/>
      <c r="F20" s="221"/>
      <c r="G20" s="221"/>
      <c r="H20" s="221"/>
      <c r="I20" s="221"/>
      <c r="J20" s="221"/>
      <c r="K20" s="221"/>
      <c r="L20" s="222">
        <f t="shared" ref="L20:L33" si="2">SUM(C20:K20)</f>
        <v>0</v>
      </c>
    </row>
    <row r="21" spans="1:12" s="144" customFormat="1" x14ac:dyDescent="0.3">
      <c r="A21" s="540"/>
      <c r="B21" s="219">
        <v>2018</v>
      </c>
      <c r="C21" s="116"/>
      <c r="D21" s="116"/>
      <c r="E21" s="221"/>
      <c r="F21" s="221"/>
      <c r="G21" s="221"/>
      <c r="H21" s="221"/>
      <c r="I21" s="221"/>
      <c r="J21" s="221"/>
      <c r="K21" s="221"/>
      <c r="L21" s="222">
        <f t="shared" si="2"/>
        <v>0</v>
      </c>
    </row>
    <row r="22" spans="1:12" s="144" customFormat="1" x14ac:dyDescent="0.3">
      <c r="A22" s="540"/>
      <c r="B22" s="219">
        <v>2019</v>
      </c>
      <c r="C22" s="116"/>
      <c r="D22" s="116"/>
      <c r="E22" s="116"/>
      <c r="F22" s="221"/>
      <c r="G22" s="221"/>
      <c r="H22" s="221"/>
      <c r="I22" s="221"/>
      <c r="J22" s="221"/>
      <c r="K22" s="221"/>
      <c r="L22" s="222">
        <f t="shared" si="2"/>
        <v>0</v>
      </c>
    </row>
    <row r="23" spans="1:12" s="144" customFormat="1" x14ac:dyDescent="0.3">
      <c r="A23" s="540"/>
      <c r="B23" s="219">
        <v>2020</v>
      </c>
      <c r="C23" s="116"/>
      <c r="D23" s="116"/>
      <c r="E23" s="116"/>
      <c r="F23" s="116"/>
      <c r="G23" s="221"/>
      <c r="H23" s="221"/>
      <c r="I23" s="221"/>
      <c r="J23" s="221"/>
      <c r="K23" s="221"/>
      <c r="L23" s="222">
        <f t="shared" si="2"/>
        <v>0</v>
      </c>
    </row>
    <row r="24" spans="1:12" s="144" customFormat="1" x14ac:dyDescent="0.3">
      <c r="A24" s="540"/>
      <c r="B24" s="219">
        <v>2021</v>
      </c>
      <c r="C24" s="116"/>
      <c r="D24" s="116"/>
      <c r="E24" s="116"/>
      <c r="F24" s="116"/>
      <c r="G24" s="116"/>
      <c r="H24" s="221"/>
      <c r="I24" s="221"/>
      <c r="J24" s="221"/>
      <c r="K24" s="116"/>
      <c r="L24" s="222">
        <f t="shared" si="2"/>
        <v>0</v>
      </c>
    </row>
    <row r="25" spans="1:12" s="144" customFormat="1" x14ac:dyDescent="0.3">
      <c r="A25" s="540"/>
      <c r="B25" s="219">
        <v>2022</v>
      </c>
      <c r="C25" s="116"/>
      <c r="D25" s="116"/>
      <c r="E25" s="116"/>
      <c r="F25" s="116"/>
      <c r="G25" s="116"/>
      <c r="H25" s="116"/>
      <c r="I25" s="221"/>
      <c r="J25" s="116"/>
      <c r="K25" s="116"/>
      <c r="L25" s="222">
        <f t="shared" si="2"/>
        <v>0</v>
      </c>
    </row>
    <row r="26" spans="1:12" s="144" customFormat="1" x14ac:dyDescent="0.3">
      <c r="A26" s="540"/>
      <c r="B26" s="219">
        <v>2023</v>
      </c>
      <c r="C26" s="116"/>
      <c r="D26" s="116"/>
      <c r="E26" s="116"/>
      <c r="F26" s="116"/>
      <c r="G26" s="116"/>
      <c r="H26" s="116"/>
      <c r="I26" s="116"/>
      <c r="J26" s="116"/>
      <c r="K26" s="116"/>
      <c r="L26" s="222">
        <f t="shared" si="2"/>
        <v>0</v>
      </c>
    </row>
    <row r="27" spans="1:12" s="144" customFormat="1" x14ac:dyDescent="0.3">
      <c r="A27" s="540"/>
      <c r="B27" s="219">
        <v>2024</v>
      </c>
      <c r="C27" s="116"/>
      <c r="D27" s="116"/>
      <c r="E27" s="116"/>
      <c r="F27" s="116"/>
      <c r="G27" s="116"/>
      <c r="H27" s="116"/>
      <c r="I27" s="116"/>
      <c r="J27" s="116"/>
      <c r="K27" s="116"/>
      <c r="L27" s="222">
        <f>SUM(C27:K27)</f>
        <v>0</v>
      </c>
    </row>
    <row r="28" spans="1:12" s="144" customFormat="1" x14ac:dyDescent="0.3">
      <c r="A28" s="540"/>
      <c r="B28" s="219">
        <v>2025</v>
      </c>
      <c r="C28" s="116"/>
      <c r="D28" s="116"/>
      <c r="E28" s="116"/>
      <c r="F28" s="116"/>
      <c r="G28" s="116"/>
      <c r="H28" s="116"/>
      <c r="I28" s="116"/>
      <c r="J28" s="116"/>
      <c r="K28" s="116"/>
      <c r="L28" s="222">
        <f t="shared" si="2"/>
        <v>0</v>
      </c>
    </row>
    <row r="29" spans="1:12" s="144" customFormat="1" x14ac:dyDescent="0.3">
      <c r="A29" s="540"/>
      <c r="B29" s="219">
        <v>2026</v>
      </c>
      <c r="C29" s="116"/>
      <c r="D29" s="116"/>
      <c r="E29" s="116"/>
      <c r="F29" s="116"/>
      <c r="G29" s="116"/>
      <c r="H29" s="116"/>
      <c r="I29" s="116"/>
      <c r="J29" s="116"/>
      <c r="K29" s="116"/>
      <c r="L29" s="222">
        <f t="shared" si="2"/>
        <v>0</v>
      </c>
    </row>
    <row r="30" spans="1:12" s="144" customFormat="1" x14ac:dyDescent="0.3">
      <c r="A30" s="540"/>
      <c r="B30" s="219">
        <v>2027</v>
      </c>
      <c r="C30" s="116"/>
      <c r="D30" s="116"/>
      <c r="E30" s="116"/>
      <c r="F30" s="116"/>
      <c r="G30" s="116"/>
      <c r="H30" s="116"/>
      <c r="I30" s="116"/>
      <c r="J30" s="116"/>
      <c r="K30" s="116"/>
      <c r="L30" s="222">
        <f t="shared" si="2"/>
        <v>0</v>
      </c>
    </row>
    <row r="31" spans="1:12" s="144" customFormat="1" x14ac:dyDescent="0.3">
      <c r="A31" s="540"/>
      <c r="B31" s="219">
        <v>2028</v>
      </c>
      <c r="C31" s="116"/>
      <c r="D31" s="116"/>
      <c r="E31" s="116"/>
      <c r="F31" s="116"/>
      <c r="G31" s="116"/>
      <c r="H31" s="116"/>
      <c r="I31" s="116"/>
      <c r="J31" s="116"/>
      <c r="K31" s="116"/>
      <c r="L31" s="222">
        <f t="shared" si="2"/>
        <v>0</v>
      </c>
    </row>
    <row r="32" spans="1:12" s="144" customFormat="1" x14ac:dyDescent="0.3">
      <c r="A32" s="401"/>
      <c r="B32" s="219">
        <v>2029</v>
      </c>
      <c r="C32" s="116"/>
      <c r="D32" s="116"/>
      <c r="E32" s="116"/>
      <c r="F32" s="116"/>
      <c r="G32" s="116"/>
      <c r="H32" s="116"/>
      <c r="I32" s="116"/>
      <c r="J32" s="116"/>
      <c r="K32" s="116"/>
      <c r="L32" s="222">
        <f t="shared" si="2"/>
        <v>0</v>
      </c>
    </row>
    <row r="33" spans="1:12" s="144" customFormat="1" x14ac:dyDescent="0.3">
      <c r="A33" s="401"/>
      <c r="B33" s="219">
        <v>2030</v>
      </c>
      <c r="C33" s="116"/>
      <c r="D33" s="116"/>
      <c r="E33" s="116"/>
      <c r="F33" s="116"/>
      <c r="G33" s="116"/>
      <c r="H33" s="116"/>
      <c r="I33" s="116"/>
      <c r="J33" s="116"/>
      <c r="K33" s="116"/>
      <c r="L33" s="222">
        <f t="shared" si="2"/>
        <v>0</v>
      </c>
    </row>
    <row r="34" spans="1:12" s="144" customFormat="1" x14ac:dyDescent="0.3">
      <c r="A34" s="225" t="s">
        <v>391</v>
      </c>
      <c r="B34" s="226"/>
      <c r="C34" s="227">
        <f t="shared" ref="C34:L34" si="3">C11+SUM(C20:C31)</f>
        <v>0</v>
      </c>
      <c r="D34" s="227">
        <f t="shared" si="3"/>
        <v>0</v>
      </c>
      <c r="E34" s="227">
        <f t="shared" si="3"/>
        <v>0</v>
      </c>
      <c r="F34" s="227">
        <f t="shared" si="3"/>
        <v>0</v>
      </c>
      <c r="G34" s="227">
        <f t="shared" si="3"/>
        <v>0</v>
      </c>
      <c r="H34" s="227">
        <f t="shared" si="3"/>
        <v>0</v>
      </c>
      <c r="I34" s="227">
        <f t="shared" si="3"/>
        <v>0</v>
      </c>
      <c r="J34" s="227">
        <f t="shared" si="3"/>
        <v>0</v>
      </c>
      <c r="K34" s="227">
        <f t="shared" si="3"/>
        <v>0</v>
      </c>
      <c r="L34" s="228">
        <f t="shared" si="3"/>
        <v>0</v>
      </c>
    </row>
    <row r="35" spans="1:12" s="144" customFormat="1" x14ac:dyDescent="0.3">
      <c r="A35" s="152"/>
      <c r="B35" s="153"/>
      <c r="C35" s="153"/>
      <c r="D35" s="153"/>
      <c r="E35" s="153"/>
      <c r="F35" s="153"/>
      <c r="G35" s="150"/>
      <c r="H35" s="150"/>
      <c r="I35" s="153"/>
      <c r="J35" s="151"/>
      <c r="K35" s="151"/>
    </row>
    <row r="36" spans="1:12" s="144" customFormat="1" x14ac:dyDescent="0.3">
      <c r="A36" s="152"/>
      <c r="B36" s="153"/>
      <c r="C36" s="153"/>
      <c r="D36" s="153"/>
      <c r="E36" s="153"/>
      <c r="F36" s="153"/>
      <c r="G36" s="150"/>
      <c r="H36" s="150"/>
      <c r="I36" s="153"/>
      <c r="J36" s="151"/>
      <c r="K36" s="151"/>
    </row>
    <row r="37" spans="1:12" s="144" customFormat="1" x14ac:dyDescent="0.3">
      <c r="A37" s="152"/>
      <c r="B37" s="153"/>
      <c r="C37" s="153"/>
      <c r="D37" s="153"/>
      <c r="E37" s="153"/>
      <c r="F37" s="153"/>
      <c r="G37" s="150"/>
      <c r="H37" s="150"/>
      <c r="I37" s="153"/>
      <c r="J37" s="151"/>
      <c r="K37" s="151"/>
    </row>
    <row r="38" spans="1:12" s="144" customFormat="1" x14ac:dyDescent="0.3"/>
    <row r="39" spans="1:12" s="144" customFormat="1" x14ac:dyDescent="0.3"/>
    <row r="40" spans="1:12" s="144" customFormat="1" x14ac:dyDescent="0.3"/>
    <row r="41" spans="1:12" s="144" customFormat="1" x14ac:dyDescent="0.3"/>
    <row r="42" spans="1:12" s="144" customFormat="1" x14ac:dyDescent="0.3"/>
    <row r="43" spans="1:12" s="144" customFormat="1" x14ac:dyDescent="0.3"/>
    <row r="44" spans="1:12" s="144" customFormat="1" x14ac:dyDescent="0.3"/>
    <row r="45" spans="1:12" s="144" customFormat="1" x14ac:dyDescent="0.3"/>
    <row r="46" spans="1:12" s="144" customFormat="1" x14ac:dyDescent="0.3"/>
  </sheetData>
  <mergeCells count="4">
    <mergeCell ref="A6:L6"/>
    <mergeCell ref="A14:H14"/>
    <mergeCell ref="A19:A31"/>
    <mergeCell ref="B17:L17"/>
  </mergeCells>
  <conditionalFormatting sqref="C9:I10">
    <cfRule type="containsText" dxfId="58" priority="65" operator="containsText" text="ntitulé">
      <formula>NOT(ISERROR(SEARCH("ntitulé",C9)))</formula>
    </cfRule>
    <cfRule type="containsBlanks" dxfId="57" priority="66">
      <formula>LEN(TRIM(C9))=0</formula>
    </cfRule>
  </conditionalFormatting>
  <conditionalFormatting sqref="C9:I10">
    <cfRule type="containsText" dxfId="56" priority="64" operator="containsText" text="libre">
      <formula>NOT(ISERROR(SEARCH("libre",C9)))</formula>
    </cfRule>
  </conditionalFormatting>
  <conditionalFormatting sqref="C12:I12">
    <cfRule type="containsText" dxfId="55" priority="62" operator="containsText" text="ntitulé">
      <formula>NOT(ISERROR(SEARCH("ntitulé",C12)))</formula>
    </cfRule>
    <cfRule type="containsBlanks" dxfId="54" priority="63">
      <formula>LEN(TRIM(C12))=0</formula>
    </cfRule>
  </conditionalFormatting>
  <conditionalFormatting sqref="C12:I12">
    <cfRule type="containsText" dxfId="53" priority="61" operator="containsText" text="libre">
      <formula>NOT(ISERROR(SEARCH("libre",C12)))</formula>
    </cfRule>
  </conditionalFormatting>
  <conditionalFormatting sqref="I9:I10">
    <cfRule type="containsText" dxfId="52" priority="50" operator="containsText" text="ntitulé">
      <formula>NOT(ISERROR(SEARCH("ntitulé",I9)))</formula>
    </cfRule>
    <cfRule type="containsBlanks" dxfId="51" priority="51">
      <formula>LEN(TRIM(I9))=0</formula>
    </cfRule>
  </conditionalFormatting>
  <conditionalFormatting sqref="I9:I10">
    <cfRule type="containsText" dxfId="50" priority="49" operator="containsText" text="libre">
      <formula>NOT(ISERROR(SEARCH("libre",I9)))</formula>
    </cfRule>
  </conditionalFormatting>
  <conditionalFormatting sqref="I12">
    <cfRule type="containsText" dxfId="49" priority="47" operator="containsText" text="ntitulé">
      <formula>NOT(ISERROR(SEARCH("ntitulé",I12)))</formula>
    </cfRule>
    <cfRule type="containsBlanks" dxfId="48" priority="48">
      <formula>LEN(TRIM(I12))=0</formula>
    </cfRule>
  </conditionalFormatting>
  <conditionalFormatting sqref="I12">
    <cfRule type="containsText" dxfId="47" priority="46" operator="containsText" text="libre">
      <formula>NOT(ISERROR(SEARCH("libre",I12)))</formula>
    </cfRule>
  </conditionalFormatting>
  <conditionalFormatting sqref="J9:K10">
    <cfRule type="containsText" dxfId="46" priority="44" operator="containsText" text="ntitulé">
      <formula>NOT(ISERROR(SEARCH("ntitulé",J9)))</formula>
    </cfRule>
    <cfRule type="containsBlanks" dxfId="45" priority="45">
      <formula>LEN(TRIM(J9))=0</formula>
    </cfRule>
  </conditionalFormatting>
  <conditionalFormatting sqref="J9:K10">
    <cfRule type="containsText" dxfId="44" priority="43" operator="containsText" text="libre">
      <formula>NOT(ISERROR(SEARCH("libre",J9)))</formula>
    </cfRule>
  </conditionalFormatting>
  <conditionalFormatting sqref="J12:K12">
    <cfRule type="containsText" dxfId="43" priority="41" operator="containsText" text="ntitulé">
      <formula>NOT(ISERROR(SEARCH("ntitulé",J12)))</formula>
    </cfRule>
    <cfRule type="containsBlanks" dxfId="42" priority="42">
      <formula>LEN(TRIM(J12))=0</formula>
    </cfRule>
  </conditionalFormatting>
  <conditionalFormatting sqref="J12:K12">
    <cfRule type="containsText" dxfId="41" priority="40" operator="containsText" text="libre">
      <formula>NOT(ISERROR(SEARCH("libre",J12)))</formula>
    </cfRule>
  </conditionalFormatting>
  <conditionalFormatting sqref="C13:I13">
    <cfRule type="containsText" dxfId="40" priority="38" operator="containsText" text="ntitulé">
      <formula>NOT(ISERROR(SEARCH("ntitulé",C13)))</formula>
    </cfRule>
    <cfRule type="containsBlanks" dxfId="39" priority="39">
      <formula>LEN(TRIM(C13))=0</formula>
    </cfRule>
  </conditionalFormatting>
  <conditionalFormatting sqref="C13:I13">
    <cfRule type="containsText" dxfId="38" priority="37" operator="containsText" text="libre">
      <formula>NOT(ISERROR(SEARCH("libre",C13)))</formula>
    </cfRule>
  </conditionalFormatting>
  <conditionalFormatting sqref="I13">
    <cfRule type="containsText" dxfId="37" priority="35" operator="containsText" text="ntitulé">
      <formula>NOT(ISERROR(SEARCH("ntitulé",I13)))</formula>
    </cfRule>
    <cfRule type="containsBlanks" dxfId="36" priority="36">
      <formula>LEN(TRIM(I13))=0</formula>
    </cfRule>
  </conditionalFormatting>
  <conditionalFormatting sqref="I13">
    <cfRule type="containsText" dxfId="35" priority="34" operator="containsText" text="libre">
      <formula>NOT(ISERROR(SEARCH("libre",I13)))</formula>
    </cfRule>
  </conditionalFormatting>
  <conditionalFormatting sqref="J13:K13">
    <cfRule type="containsText" dxfId="34" priority="32" operator="containsText" text="ntitulé">
      <formula>NOT(ISERROR(SEARCH("ntitulé",J13)))</formula>
    </cfRule>
    <cfRule type="containsBlanks" dxfId="33" priority="33">
      <formula>LEN(TRIM(J13))=0</formula>
    </cfRule>
  </conditionalFormatting>
  <conditionalFormatting sqref="J13:K13">
    <cfRule type="containsText" dxfId="32" priority="31" operator="containsText" text="libre">
      <formula>NOT(ISERROR(SEARCH("libre",J13)))</formula>
    </cfRule>
  </conditionalFormatting>
  <conditionalFormatting sqref="D24:G24 D25:H25 C20:C25 D21 D22:E22 D23:F23">
    <cfRule type="containsText" dxfId="31" priority="29" operator="containsText" text="ntitulé">
      <formula>NOT(ISERROR(SEARCH("ntitulé",C20)))</formula>
    </cfRule>
    <cfRule type="containsBlanks" dxfId="30" priority="30">
      <formula>LEN(TRIM(C20))=0</formula>
    </cfRule>
  </conditionalFormatting>
  <conditionalFormatting sqref="D24:G24 D25:H25 C20:C25 D21 D22:E22 D23:F23">
    <cfRule type="containsText" dxfId="29" priority="28" operator="containsText" text="libre">
      <formula>NOT(ISERROR(SEARCH("libre",C20)))</formula>
    </cfRule>
  </conditionalFormatting>
  <conditionalFormatting sqref="I26:K27">
    <cfRule type="containsText" dxfId="28" priority="26" operator="containsText" text="ntitulé">
      <formula>NOT(ISERROR(SEARCH("ntitulé",I26)))</formula>
    </cfRule>
    <cfRule type="containsBlanks" dxfId="27" priority="27">
      <formula>LEN(TRIM(I26))=0</formula>
    </cfRule>
  </conditionalFormatting>
  <conditionalFormatting sqref="I26:K27">
    <cfRule type="containsText" dxfId="26" priority="25" operator="containsText" text="libre">
      <formula>NOT(ISERROR(SEARCH("libre",I26)))</formula>
    </cfRule>
  </conditionalFormatting>
  <conditionalFormatting sqref="C26:H33">
    <cfRule type="containsText" dxfId="25" priority="23" operator="containsText" text="ntitulé">
      <formula>NOT(ISERROR(SEARCH("ntitulé",C26)))</formula>
    </cfRule>
    <cfRule type="containsBlanks" dxfId="24" priority="24">
      <formula>LEN(TRIM(C26))=0</formula>
    </cfRule>
  </conditionalFormatting>
  <conditionalFormatting sqref="C26:H33">
    <cfRule type="containsText" dxfId="23" priority="22" operator="containsText" text="libre">
      <formula>NOT(ISERROR(SEARCH("libre",C26)))</formula>
    </cfRule>
  </conditionalFormatting>
  <conditionalFormatting sqref="I28:K33">
    <cfRule type="containsText" dxfId="22" priority="20" operator="containsText" text="ntitulé">
      <formula>NOT(ISERROR(SEARCH("ntitulé",I28)))</formula>
    </cfRule>
    <cfRule type="containsBlanks" dxfId="21" priority="21">
      <formula>LEN(TRIM(I28))=0</formula>
    </cfRule>
  </conditionalFormatting>
  <conditionalFormatting sqref="I28:K33">
    <cfRule type="containsText" dxfId="20" priority="19" operator="containsText" text="libre">
      <formula>NOT(ISERROR(SEARCH("libre",I28)))</formula>
    </cfRule>
  </conditionalFormatting>
  <conditionalFormatting sqref="J9:J10">
    <cfRule type="containsText" dxfId="19" priority="17" operator="containsText" text="ntitulé">
      <formula>NOT(ISERROR(SEARCH("ntitulé",J9)))</formula>
    </cfRule>
    <cfRule type="containsBlanks" dxfId="18" priority="18">
      <formula>LEN(TRIM(J9))=0</formula>
    </cfRule>
  </conditionalFormatting>
  <conditionalFormatting sqref="J9:J10">
    <cfRule type="containsText" dxfId="17" priority="16" operator="containsText" text="libre">
      <formula>NOT(ISERROR(SEARCH("libre",J9)))</formula>
    </cfRule>
  </conditionalFormatting>
  <conditionalFormatting sqref="J12">
    <cfRule type="containsText" dxfId="16" priority="14" operator="containsText" text="ntitulé">
      <formula>NOT(ISERROR(SEARCH("ntitulé",J12)))</formula>
    </cfRule>
    <cfRule type="containsBlanks" dxfId="15" priority="15">
      <formula>LEN(TRIM(J12))=0</formula>
    </cfRule>
  </conditionalFormatting>
  <conditionalFormatting sqref="J12">
    <cfRule type="containsText" dxfId="14" priority="13" operator="containsText" text="libre">
      <formula>NOT(ISERROR(SEARCH("libre",J12)))</formula>
    </cfRule>
  </conditionalFormatting>
  <conditionalFormatting sqref="J13">
    <cfRule type="containsText" dxfId="13" priority="11" operator="containsText" text="ntitulé">
      <formula>NOT(ISERROR(SEARCH("ntitulé",J13)))</formula>
    </cfRule>
    <cfRule type="containsBlanks" dxfId="12" priority="12">
      <formula>LEN(TRIM(J13))=0</formula>
    </cfRule>
  </conditionalFormatting>
  <conditionalFormatting sqref="J13">
    <cfRule type="containsText" dxfId="11" priority="10" operator="containsText" text="libre">
      <formula>NOT(ISERROR(SEARCH("libre",J13)))</formula>
    </cfRule>
  </conditionalFormatting>
  <conditionalFormatting sqref="L9:L10">
    <cfRule type="containsText" dxfId="10" priority="8" operator="containsText" text="ntitulé">
      <formula>NOT(ISERROR(SEARCH("ntitulé",L9)))</formula>
    </cfRule>
    <cfRule type="containsBlanks" dxfId="9" priority="9">
      <formula>LEN(TRIM(L9))=0</formula>
    </cfRule>
  </conditionalFormatting>
  <conditionalFormatting sqref="L9:L10">
    <cfRule type="containsText" dxfId="8" priority="7" operator="containsText" text="libre">
      <formula>NOT(ISERROR(SEARCH("libre",L9)))</formula>
    </cfRule>
  </conditionalFormatting>
  <conditionalFormatting sqref="J25:K25">
    <cfRule type="containsText" dxfId="7" priority="5" operator="containsText" text="ntitulé">
      <formula>NOT(ISERROR(SEARCH("ntitulé",J25)))</formula>
    </cfRule>
    <cfRule type="containsBlanks" dxfId="6" priority="6">
      <formula>LEN(TRIM(J25))=0</formula>
    </cfRule>
  </conditionalFormatting>
  <conditionalFormatting sqref="J25:K25">
    <cfRule type="containsText" dxfId="5" priority="4" operator="containsText" text="libre">
      <formula>NOT(ISERROR(SEARCH("libre",J25)))</formula>
    </cfRule>
  </conditionalFormatting>
  <conditionalFormatting sqref="K24">
    <cfRule type="containsText" dxfId="4" priority="2" operator="containsText" text="ntitulé">
      <formula>NOT(ISERROR(SEARCH("ntitulé",K24)))</formula>
    </cfRule>
    <cfRule type="containsBlanks" dxfId="3" priority="3">
      <formula>LEN(TRIM(K24))=0</formula>
    </cfRule>
  </conditionalFormatting>
  <conditionalFormatting sqref="K24">
    <cfRule type="containsText" dxfId="2" priority="1" operator="containsText" text="libre">
      <formula>NOT(ISERROR(SEARCH("libre",K24)))</formula>
    </cfRule>
  </conditionalFormatting>
  <hyperlinks>
    <hyperlink ref="A1" location="TAB00!A1" display="Retour page de garde" xr:uid="{00000000-0004-0000-2600-000000000000}"/>
  </hyperlinks>
  <pageMargins left="0.7" right="0.7" top="0.75" bottom="0.75" header="0.3" footer="0.3"/>
  <pageSetup paperSize="9" scale="87" fitToHeight="0" orientation="landscape" r:id="rId1"/>
  <ignoredErrors>
    <ignoredError sqref="L19:L27 L28:L31 L32:L33" formulaRange="1"/>
    <ignoredError sqref="L10" unlocked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L38"/>
  <sheetViews>
    <sheetView topLeftCell="A11" zoomScale="90" zoomScaleNormal="90" workbookViewId="0">
      <selection activeCell="P22" sqref="P22"/>
    </sheetView>
  </sheetViews>
  <sheetFormatPr baseColWidth="10" defaultColWidth="9.1640625" defaultRowHeight="15" x14ac:dyDescent="0.3"/>
  <cols>
    <col min="1" max="1" width="111.1640625" style="270" customWidth="1"/>
    <col min="2" max="6" width="15.5" style="247" customWidth="1"/>
    <col min="7" max="7" width="17.1640625" style="247" bestFit="1" customWidth="1"/>
    <col min="8" max="8" width="10.1640625" style="247" customWidth="1"/>
    <col min="9" max="9" width="14.5" style="247" customWidth="1"/>
    <col min="10" max="13" width="9.1640625" style="247" customWidth="1"/>
    <col min="14" max="14" width="15.83203125" style="247" bestFit="1" customWidth="1"/>
    <col min="15" max="16" width="16.33203125" style="247" bestFit="1" customWidth="1"/>
    <col min="17" max="16384" width="9.1640625" style="247"/>
  </cols>
  <sheetData>
    <row r="1" spans="1:38" x14ac:dyDescent="0.3">
      <c r="A1" s="54" t="s">
        <v>61</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row>
    <row r="4" spans="1:38" s="308" customFormat="1" ht="21" x14ac:dyDescent="0.35">
      <c r="A4" s="466" t="str">
        <f>TAB00!B73&amp;" : "&amp;TAB00!C73</f>
        <v>TAB7 : Synthèse du revenu autorisé des années 2025 à 2029</v>
      </c>
      <c r="B4" s="466"/>
      <c r="C4" s="466"/>
      <c r="D4" s="466"/>
      <c r="E4" s="466"/>
      <c r="F4" s="466"/>
      <c r="G4" s="466"/>
      <c r="H4" s="466"/>
      <c r="I4" s="466"/>
      <c r="J4" s="466"/>
      <c r="K4" s="466"/>
      <c r="L4" s="466"/>
      <c r="M4" s="466"/>
      <c r="N4" s="466"/>
    </row>
    <row r="5" spans="1:38" s="255" customFormat="1" ht="18" customHeight="1" x14ac:dyDescent="0.3">
      <c r="A5" s="249"/>
      <c r="B5" s="249"/>
      <c r="C5" s="249"/>
      <c r="D5" s="250"/>
      <c r="E5" s="251"/>
      <c r="F5" s="251"/>
      <c r="G5" s="251"/>
      <c r="H5" s="251"/>
      <c r="I5" s="252"/>
      <c r="J5" s="249"/>
      <c r="K5" s="253"/>
      <c r="L5" s="251"/>
      <c r="M5" s="254"/>
    </row>
    <row r="6" spans="1:38" s="255" customFormat="1" ht="18" customHeight="1" x14ac:dyDescent="0.3">
      <c r="A6" s="249"/>
      <c r="B6" s="249"/>
      <c r="C6" s="249"/>
      <c r="D6" s="250"/>
      <c r="E6" s="251"/>
      <c r="F6" s="251"/>
      <c r="G6" s="251"/>
      <c r="H6" s="251"/>
      <c r="I6" s="252"/>
      <c r="J6" s="476" t="s">
        <v>332</v>
      </c>
      <c r="K6" s="477"/>
      <c r="L6" s="477"/>
      <c r="M6" s="477"/>
      <c r="N6" s="477"/>
    </row>
    <row r="7" spans="1:38" ht="30" x14ac:dyDescent="0.3">
      <c r="A7" s="256" t="s">
        <v>2</v>
      </c>
      <c r="B7" s="257" t="s">
        <v>340</v>
      </c>
      <c r="C7" s="257" t="s">
        <v>341</v>
      </c>
      <c r="D7" s="257" t="s">
        <v>342</v>
      </c>
      <c r="E7" s="257" t="s">
        <v>343</v>
      </c>
      <c r="F7" s="257" t="s">
        <v>441</v>
      </c>
      <c r="G7" s="257" t="s">
        <v>146</v>
      </c>
      <c r="H7" s="257" t="s">
        <v>581</v>
      </c>
      <c r="J7" s="257" t="s">
        <v>345</v>
      </c>
      <c r="K7" s="257" t="s">
        <v>363</v>
      </c>
      <c r="L7" s="257" t="s">
        <v>347</v>
      </c>
      <c r="M7" s="257" t="s">
        <v>521</v>
      </c>
      <c r="N7" s="257" t="s">
        <v>550</v>
      </c>
    </row>
    <row r="8" spans="1:38" s="260" customFormat="1" x14ac:dyDescent="0.3">
      <c r="A8" s="258" t="s">
        <v>272</v>
      </c>
      <c r="B8" s="271">
        <f>SUM(B9:B11,)</f>
        <v>0</v>
      </c>
      <c r="C8" s="271">
        <f t="shared" ref="C8:F8" si="0">SUM(C9:C11,)</f>
        <v>0</v>
      </c>
      <c r="D8" s="271">
        <f t="shared" si="0"/>
        <v>0</v>
      </c>
      <c r="E8" s="271">
        <f t="shared" si="0"/>
        <v>0</v>
      </c>
      <c r="F8" s="271">
        <f t="shared" si="0"/>
        <v>0</v>
      </c>
      <c r="G8" s="271">
        <f>SUM(B8:F8)</f>
        <v>0</v>
      </c>
      <c r="H8" s="439" t="e">
        <f t="shared" ref="H8:H38" si="1">G8/$G$38</f>
        <v>#DIV/0!</v>
      </c>
      <c r="J8" s="261">
        <f>IF(AND(ROUND(B8,0)=0,C8&gt;B8),"INF",IF(AND(ROUND(B8,0)=0,ROUND(C8,0)=0),0,(C8-B8)/B8))</f>
        <v>0</v>
      </c>
      <c r="K8" s="261">
        <f t="shared" ref="K8:K38" si="2">IF(AND(ROUND(C8,0)=0,D8&gt;C8),"INF",IF(AND(ROUND(C8,0)=0,ROUND(D8,0)=0),0,(D8-C8)/C8))</f>
        <v>0</v>
      </c>
      <c r="L8" s="261">
        <f t="shared" ref="L8:L38" si="3">IF(AND(ROUND(D8,0)=0,E8&gt;D8),"INF",IF(AND(ROUND(D8,0)=0,ROUND(E8,0)=0),0,(E8-D8)/D8))</f>
        <v>0</v>
      </c>
      <c r="M8" s="261">
        <f t="shared" ref="M8:M27" si="4">IF(AND(ROUND(E8,0)=0,F8&gt;E8),"INF",IF(AND(ROUND(E8,0)=0,ROUND(F8,0)=0),0,(F8-E8)/E8))</f>
        <v>0</v>
      </c>
      <c r="N8" s="261" t="e">
        <f>(F8-B8)/B8</f>
        <v>#DIV/0!</v>
      </c>
      <c r="O8" s="402"/>
    </row>
    <row r="9" spans="1:38" s="260" customFormat="1" x14ac:dyDescent="0.3">
      <c r="A9" s="262" t="s">
        <v>501</v>
      </c>
      <c r="B9" s="272">
        <f>'TAB 2.1'!C64</f>
        <v>0</v>
      </c>
      <c r="C9" s="272">
        <f>'TAB 2.1'!D64</f>
        <v>0</v>
      </c>
      <c r="D9" s="272">
        <f>'TAB 2.1'!E64</f>
        <v>0</v>
      </c>
      <c r="E9" s="272">
        <f>'TAB 2.1'!F64</f>
        <v>0</v>
      </c>
      <c r="F9" s="272">
        <f>'TAB 2.1'!G64</f>
        <v>0</v>
      </c>
      <c r="G9" s="272">
        <f t="shared" ref="G9:G38" si="5">SUM(B9:F9)</f>
        <v>0</v>
      </c>
      <c r="H9" s="440" t="e">
        <f t="shared" si="1"/>
        <v>#DIV/0!</v>
      </c>
      <c r="J9" s="261">
        <f t="shared" ref="J9:J38" si="6">IF(AND(ROUND(B9,0)=0,C9&gt;B9),"INF",IF(AND(ROUND(B9,0)=0,ROUND(C9,0)=0),0,(C9-B9)/B9))</f>
        <v>0</v>
      </c>
      <c r="K9" s="261">
        <f t="shared" si="2"/>
        <v>0</v>
      </c>
      <c r="L9" s="261">
        <f t="shared" si="3"/>
        <v>0</v>
      </c>
      <c r="M9" s="261">
        <f t="shared" si="4"/>
        <v>0</v>
      </c>
      <c r="N9" s="261" t="e">
        <f t="shared" ref="N9:N38" si="7">(F9-B9)/B9</f>
        <v>#DIV/0!</v>
      </c>
      <c r="O9" s="402"/>
    </row>
    <row r="10" spans="1:38" s="260" customFormat="1" x14ac:dyDescent="0.3">
      <c r="A10" s="262" t="s">
        <v>502</v>
      </c>
      <c r="B10" s="272">
        <f>'TAB 2.2'!C46</f>
        <v>0</v>
      </c>
      <c r="C10" s="272">
        <f>'TAB 2.2'!D46</f>
        <v>0</v>
      </c>
      <c r="D10" s="272">
        <f>'TAB 2.2'!E46</f>
        <v>0</v>
      </c>
      <c r="E10" s="272">
        <f>'TAB 2.2'!F46</f>
        <v>0</v>
      </c>
      <c r="F10" s="272">
        <f>'TAB 2.2'!G46</f>
        <v>0</v>
      </c>
      <c r="G10" s="272">
        <f t="shared" si="5"/>
        <v>0</v>
      </c>
      <c r="H10" s="440" t="e">
        <f t="shared" si="1"/>
        <v>#DIV/0!</v>
      </c>
      <c r="J10" s="261">
        <f t="shared" si="6"/>
        <v>0</v>
      </c>
      <c r="K10" s="261">
        <f t="shared" si="2"/>
        <v>0</v>
      </c>
      <c r="L10" s="261">
        <f t="shared" si="3"/>
        <v>0</v>
      </c>
      <c r="M10" s="261">
        <f t="shared" si="4"/>
        <v>0</v>
      </c>
      <c r="N10" s="261" t="e">
        <f t="shared" si="7"/>
        <v>#DIV/0!</v>
      </c>
      <c r="O10" s="402"/>
    </row>
    <row r="11" spans="1:38" s="260" customFormat="1" x14ac:dyDescent="0.3">
      <c r="A11" s="262" t="s">
        <v>606</v>
      </c>
      <c r="B11" s="272">
        <f>'TAB 2.3'!C42</f>
        <v>0</v>
      </c>
      <c r="C11" s="272">
        <f>'TAB 2.3'!D42</f>
        <v>0</v>
      </c>
      <c r="D11" s="272">
        <f>'TAB 2.3'!E42</f>
        <v>0</v>
      </c>
      <c r="E11" s="272">
        <f>'TAB 2.3'!F42</f>
        <v>0</v>
      </c>
      <c r="F11" s="272">
        <f>'TAB 2.3'!G42</f>
        <v>0</v>
      </c>
      <c r="G11" s="272">
        <f t="shared" si="5"/>
        <v>0</v>
      </c>
      <c r="H11" s="440" t="e">
        <f t="shared" si="1"/>
        <v>#DIV/0!</v>
      </c>
      <c r="J11" s="261">
        <f t="shared" ref="J11" si="8">IF(AND(ROUND(B11,0)=0,C11&gt;B11),"INF",IF(AND(ROUND(B11,0)=0,ROUND(C11,0)=0),0,(C11-B11)/B11))</f>
        <v>0</v>
      </c>
      <c r="K11" s="261">
        <f t="shared" ref="K11" si="9">IF(AND(ROUND(C11,0)=0,D11&gt;C11),"INF",IF(AND(ROUND(C11,0)=0,ROUND(D11,0)=0),0,(D11-C11)/C11))</f>
        <v>0</v>
      </c>
      <c r="L11" s="261">
        <f t="shared" ref="L11" si="10">IF(AND(ROUND(D11,0)=0,E11&gt;D11),"INF",IF(AND(ROUND(D11,0)=0,ROUND(E11,0)=0),0,(E11-D11)/D11))</f>
        <v>0</v>
      </c>
      <c r="M11" s="261">
        <f t="shared" si="4"/>
        <v>0</v>
      </c>
      <c r="N11" s="261" t="e">
        <f t="shared" si="7"/>
        <v>#DIV/0!</v>
      </c>
      <c r="O11" s="402"/>
    </row>
    <row r="12" spans="1:38" s="260" customFormat="1" x14ac:dyDescent="0.3">
      <c r="A12" s="258" t="s">
        <v>310</v>
      </c>
      <c r="B12" s="271">
        <f>SUM(B13,B22)</f>
        <v>0</v>
      </c>
      <c r="C12" s="271">
        <f>SUM(C13,C22)</f>
        <v>0</v>
      </c>
      <c r="D12" s="271">
        <f>SUM(D13,D22)</f>
        <v>0</v>
      </c>
      <c r="E12" s="271">
        <f>SUM(E13,E22)</f>
        <v>0</v>
      </c>
      <c r="F12" s="271">
        <f>SUM(F13,F22)</f>
        <v>0</v>
      </c>
      <c r="G12" s="271">
        <f t="shared" si="5"/>
        <v>0</v>
      </c>
      <c r="H12" s="439" t="e">
        <f t="shared" si="1"/>
        <v>#DIV/0!</v>
      </c>
      <c r="J12" s="261">
        <f t="shared" si="6"/>
        <v>0</v>
      </c>
      <c r="K12" s="261">
        <f t="shared" si="2"/>
        <v>0</v>
      </c>
      <c r="L12" s="261">
        <f t="shared" si="3"/>
        <v>0</v>
      </c>
      <c r="M12" s="261">
        <f t="shared" si="4"/>
        <v>0</v>
      </c>
      <c r="N12" s="261" t="e">
        <f>(F12-B12)/B12</f>
        <v>#DIV/0!</v>
      </c>
      <c r="O12" s="259"/>
      <c r="P12" s="259"/>
    </row>
    <row r="13" spans="1:38" s="260" customFormat="1" x14ac:dyDescent="0.3">
      <c r="A13" s="263" t="s">
        <v>548</v>
      </c>
      <c r="B13" s="272">
        <f>SUM(B14:B21)</f>
        <v>0</v>
      </c>
      <c r="C13" s="272">
        <f>SUM(C14:C21)</f>
        <v>0</v>
      </c>
      <c r="D13" s="272">
        <f>SUM(D14:D21)</f>
        <v>0</v>
      </c>
      <c r="E13" s="272">
        <f>SUM(E14:E21)</f>
        <v>0</v>
      </c>
      <c r="F13" s="272">
        <f>SUM(F14:F21)</f>
        <v>0</v>
      </c>
      <c r="G13" s="272">
        <f t="shared" si="5"/>
        <v>0</v>
      </c>
      <c r="H13" s="440" t="e">
        <f t="shared" si="1"/>
        <v>#DIV/0!</v>
      </c>
      <c r="J13" s="261">
        <f t="shared" si="6"/>
        <v>0</v>
      </c>
      <c r="K13" s="261">
        <f t="shared" si="2"/>
        <v>0</v>
      </c>
      <c r="L13" s="261">
        <f t="shared" si="3"/>
        <v>0</v>
      </c>
      <c r="M13" s="261">
        <f t="shared" si="4"/>
        <v>0</v>
      </c>
      <c r="N13" s="261" t="e">
        <f t="shared" si="7"/>
        <v>#DIV/0!</v>
      </c>
    </row>
    <row r="14" spans="1:38" x14ac:dyDescent="0.3">
      <c r="A14" s="264" t="str">
        <f>'TAB3'!A8</f>
        <v>Charges et produits émanant de factures de transit émises ou reçues par le GRD</v>
      </c>
      <c r="B14" s="248">
        <f>'TAB3'!B8</f>
        <v>0</v>
      </c>
      <c r="C14" s="248">
        <f>'TAB3'!C8</f>
        <v>0</v>
      </c>
      <c r="D14" s="248">
        <f>'TAB3'!D8</f>
        <v>0</v>
      </c>
      <c r="E14" s="248">
        <f>'TAB3'!E8</f>
        <v>0</v>
      </c>
      <c r="F14" s="248">
        <f>'TAB3'!F8</f>
        <v>0</v>
      </c>
      <c r="G14" s="248">
        <f t="shared" si="5"/>
        <v>0</v>
      </c>
      <c r="H14" s="441" t="e">
        <f t="shared" si="1"/>
        <v>#DIV/0!</v>
      </c>
      <c r="J14" s="265">
        <f t="shared" si="6"/>
        <v>0</v>
      </c>
      <c r="K14" s="265">
        <f t="shared" si="2"/>
        <v>0</v>
      </c>
      <c r="L14" s="265">
        <f t="shared" si="3"/>
        <v>0</v>
      </c>
      <c r="M14" s="265">
        <f t="shared" si="4"/>
        <v>0</v>
      </c>
      <c r="N14" s="261" t="e">
        <f t="shared" si="7"/>
        <v>#DIV/0!</v>
      </c>
    </row>
    <row r="15" spans="1:38" ht="30" x14ac:dyDescent="0.3">
      <c r="A15" s="264" t="str">
        <f>'TAB3'!A9</f>
        <v xml:space="preserve">Charges émanant de factures d’achat d’électricité émises par un fournisseur commercial pour la couverture des pertes en réseau électrique </v>
      </c>
      <c r="B15" s="248">
        <f>'TAB3'!B9</f>
        <v>0</v>
      </c>
      <c r="C15" s="248">
        <f>'TAB3'!C9</f>
        <v>0</v>
      </c>
      <c r="D15" s="248">
        <f>'TAB3'!D9</f>
        <v>0</v>
      </c>
      <c r="E15" s="248">
        <f>'TAB3'!E9</f>
        <v>0</v>
      </c>
      <c r="F15" s="248">
        <f>'TAB3'!F9</f>
        <v>0</v>
      </c>
      <c r="G15" s="248">
        <f t="shared" si="5"/>
        <v>0</v>
      </c>
      <c r="H15" s="441" t="e">
        <f t="shared" si="1"/>
        <v>#DIV/0!</v>
      </c>
      <c r="J15" s="265">
        <f t="shared" si="6"/>
        <v>0</v>
      </c>
      <c r="K15" s="265">
        <f t="shared" si="2"/>
        <v>0</v>
      </c>
      <c r="L15" s="265">
        <f t="shared" si="3"/>
        <v>0</v>
      </c>
      <c r="M15" s="265">
        <f t="shared" si="4"/>
        <v>0</v>
      </c>
      <c r="N15" s="261" t="e">
        <f t="shared" si="7"/>
        <v>#DIV/0!</v>
      </c>
    </row>
    <row r="16" spans="1:38" ht="30.75" customHeight="1" x14ac:dyDescent="0.3">
      <c r="A16" s="264" t="str">
        <f>'TAB3'!A10</f>
        <v xml:space="preserve">Charges émanant de factures émises par la société FeReSO ou d'autres sociétés dans le cadre du processus de réconciliation </v>
      </c>
      <c r="B16" s="248">
        <f>'TAB3'!B10</f>
        <v>0</v>
      </c>
      <c r="C16" s="248">
        <f>'TAB3'!C10</f>
        <v>0</v>
      </c>
      <c r="D16" s="248">
        <f>'TAB3'!D10</f>
        <v>0</v>
      </c>
      <c r="E16" s="248">
        <f>'TAB3'!E10</f>
        <v>0</v>
      </c>
      <c r="F16" s="248">
        <f>'TAB3'!F10</f>
        <v>0</v>
      </c>
      <c r="G16" s="248">
        <f t="shared" si="5"/>
        <v>0</v>
      </c>
      <c r="H16" s="441" t="e">
        <f t="shared" si="1"/>
        <v>#DIV/0!</v>
      </c>
      <c r="J16" s="265">
        <f t="shared" si="6"/>
        <v>0</v>
      </c>
      <c r="K16" s="265">
        <f t="shared" si="2"/>
        <v>0</v>
      </c>
      <c r="L16" s="265">
        <f t="shared" si="3"/>
        <v>0</v>
      </c>
      <c r="M16" s="265">
        <f t="shared" si="4"/>
        <v>0</v>
      </c>
      <c r="N16" s="261" t="e">
        <f t="shared" si="7"/>
        <v>#DIV/0!</v>
      </c>
    </row>
    <row r="17" spans="1:14" x14ac:dyDescent="0.3">
      <c r="A17" s="264" t="str">
        <f>'TAB3'!A11</f>
        <v xml:space="preserve">Redevance de voirie </v>
      </c>
      <c r="B17" s="248">
        <f>'TAB3'!B11</f>
        <v>0</v>
      </c>
      <c r="C17" s="248">
        <f>'TAB3'!C11</f>
        <v>0</v>
      </c>
      <c r="D17" s="248">
        <f>'TAB3'!D11</f>
        <v>0</v>
      </c>
      <c r="E17" s="248">
        <f>'TAB3'!E11</f>
        <v>0</v>
      </c>
      <c r="F17" s="248">
        <f>'TAB3'!F11</f>
        <v>0</v>
      </c>
      <c r="G17" s="248">
        <f t="shared" si="5"/>
        <v>0</v>
      </c>
      <c r="H17" s="441" t="e">
        <f t="shared" si="1"/>
        <v>#DIV/0!</v>
      </c>
      <c r="J17" s="265">
        <f t="shared" si="6"/>
        <v>0</v>
      </c>
      <c r="K17" s="265">
        <f t="shared" si="2"/>
        <v>0</v>
      </c>
      <c r="L17" s="265">
        <f t="shared" si="3"/>
        <v>0</v>
      </c>
      <c r="M17" s="265">
        <f t="shared" si="4"/>
        <v>0</v>
      </c>
      <c r="N17" s="261" t="e">
        <f t="shared" si="7"/>
        <v>#DIV/0!</v>
      </c>
    </row>
    <row r="18" spans="1:14" x14ac:dyDescent="0.3">
      <c r="A18" s="264" t="str">
        <f>'TAB3'!A12</f>
        <v>Charge fiscale résultant de l'application de l'impôt des sociétés sur la marge bénéficiaire équitable</v>
      </c>
      <c r="B18" s="248">
        <f>'TAB3'!B12</f>
        <v>0</v>
      </c>
      <c r="C18" s="248">
        <f>'TAB3'!C12</f>
        <v>0</v>
      </c>
      <c r="D18" s="248">
        <f>'TAB3'!D12</f>
        <v>0</v>
      </c>
      <c r="E18" s="248">
        <f>'TAB3'!E12</f>
        <v>0</v>
      </c>
      <c r="F18" s="248">
        <f>'TAB3'!F12</f>
        <v>0</v>
      </c>
      <c r="G18" s="248">
        <f t="shared" si="5"/>
        <v>0</v>
      </c>
      <c r="H18" s="441" t="e">
        <f t="shared" si="1"/>
        <v>#DIV/0!</v>
      </c>
      <c r="J18" s="265">
        <f t="shared" si="6"/>
        <v>0</v>
      </c>
      <c r="K18" s="265">
        <f t="shared" si="2"/>
        <v>0</v>
      </c>
      <c r="L18" s="265">
        <f t="shared" si="3"/>
        <v>0</v>
      </c>
      <c r="M18" s="265">
        <f t="shared" si="4"/>
        <v>0</v>
      </c>
      <c r="N18" s="261" t="e">
        <f t="shared" si="7"/>
        <v>#DIV/0!</v>
      </c>
    </row>
    <row r="19" spans="1:14" x14ac:dyDescent="0.3">
      <c r="A19" s="264" t="str">
        <f>'TAB3'!A13</f>
        <v>Autres impôts, taxes, redevances, surcharges, précomptes immobiliers et mobiliers</v>
      </c>
      <c r="B19" s="248">
        <f>'TAB3'!B13</f>
        <v>0</v>
      </c>
      <c r="C19" s="248">
        <f>'TAB3'!C13</f>
        <v>0</v>
      </c>
      <c r="D19" s="248">
        <f>'TAB3'!D13</f>
        <v>0</v>
      </c>
      <c r="E19" s="248">
        <f>'TAB3'!E13</f>
        <v>0</v>
      </c>
      <c r="F19" s="248">
        <f>'TAB3'!F13</f>
        <v>0</v>
      </c>
      <c r="G19" s="248">
        <f t="shared" si="5"/>
        <v>0</v>
      </c>
      <c r="H19" s="441" t="e">
        <f t="shared" si="1"/>
        <v>#DIV/0!</v>
      </c>
      <c r="J19" s="265">
        <f t="shared" si="6"/>
        <v>0</v>
      </c>
      <c r="K19" s="265">
        <f t="shared" si="2"/>
        <v>0</v>
      </c>
      <c r="L19" s="265">
        <f t="shared" si="3"/>
        <v>0</v>
      </c>
      <c r="M19" s="265">
        <f t="shared" si="4"/>
        <v>0</v>
      </c>
      <c r="N19" s="261" t="e">
        <f t="shared" si="7"/>
        <v>#DIV/0!</v>
      </c>
    </row>
    <row r="20" spans="1:14" x14ac:dyDescent="0.3">
      <c r="A20" s="264" t="str">
        <f>'TAB3'!A14</f>
        <v>Cotisations de responsabilisation de l’ONSSAPL</v>
      </c>
      <c r="B20" s="248">
        <f>'TAB3'!B14</f>
        <v>0</v>
      </c>
      <c r="C20" s="248">
        <f>'TAB3'!C14</f>
        <v>0</v>
      </c>
      <c r="D20" s="248">
        <f>'TAB3'!D14</f>
        <v>0</v>
      </c>
      <c r="E20" s="248">
        <f>'TAB3'!E14</f>
        <v>0</v>
      </c>
      <c r="F20" s="248">
        <f>'TAB3'!F14</f>
        <v>0</v>
      </c>
      <c r="G20" s="248">
        <f t="shared" si="5"/>
        <v>0</v>
      </c>
      <c r="H20" s="441" t="e">
        <f t="shared" si="1"/>
        <v>#DIV/0!</v>
      </c>
      <c r="J20" s="265">
        <f t="shared" si="6"/>
        <v>0</v>
      </c>
      <c r="K20" s="265">
        <f t="shared" si="2"/>
        <v>0</v>
      </c>
      <c r="L20" s="265">
        <f t="shared" si="3"/>
        <v>0</v>
      </c>
      <c r="M20" s="265">
        <f t="shared" si="4"/>
        <v>0</v>
      </c>
      <c r="N20" s="261" t="e">
        <f t="shared" si="7"/>
        <v>#DIV/0!</v>
      </c>
    </row>
    <row r="21" spans="1:14" x14ac:dyDescent="0.3">
      <c r="A21" s="264" t="str">
        <f>'TAB3'!A15</f>
        <v>Charges de pension non-capitalisées</v>
      </c>
      <c r="B21" s="248">
        <f>'TAB3'!B15</f>
        <v>0</v>
      </c>
      <c r="C21" s="248">
        <f>'TAB3'!C15</f>
        <v>0</v>
      </c>
      <c r="D21" s="248">
        <f>'TAB3'!D15</f>
        <v>0</v>
      </c>
      <c r="E21" s="248">
        <f>'TAB3'!E15</f>
        <v>0</v>
      </c>
      <c r="F21" s="248">
        <f>'TAB3'!F15</f>
        <v>0</v>
      </c>
      <c r="G21" s="248">
        <f t="shared" si="5"/>
        <v>0</v>
      </c>
      <c r="H21" s="441" t="e">
        <f t="shared" si="1"/>
        <v>#DIV/0!</v>
      </c>
      <c r="J21" s="265">
        <f t="shared" si="6"/>
        <v>0</v>
      </c>
      <c r="K21" s="265">
        <f t="shared" si="2"/>
        <v>0</v>
      </c>
      <c r="L21" s="265">
        <f t="shared" si="3"/>
        <v>0</v>
      </c>
      <c r="M21" s="265">
        <f t="shared" si="4"/>
        <v>0</v>
      </c>
      <c r="N21" s="261" t="e">
        <f t="shared" si="7"/>
        <v>#DIV/0!</v>
      </c>
    </row>
    <row r="22" spans="1:14" s="260" customFormat="1" x14ac:dyDescent="0.3">
      <c r="A22" s="263" t="s">
        <v>549</v>
      </c>
      <c r="B22" s="272">
        <f>SUM(B23:B28)</f>
        <v>0</v>
      </c>
      <c r="C22" s="272">
        <f t="shared" ref="C22:F22" si="11">SUM(C23:C28)</f>
        <v>0</v>
      </c>
      <c r="D22" s="272">
        <f t="shared" si="11"/>
        <v>0</v>
      </c>
      <c r="E22" s="272">
        <f t="shared" si="11"/>
        <v>0</v>
      </c>
      <c r="F22" s="272">
        <f t="shared" si="11"/>
        <v>0</v>
      </c>
      <c r="G22" s="272">
        <f t="shared" si="5"/>
        <v>0</v>
      </c>
      <c r="H22" s="440" t="e">
        <f t="shared" si="1"/>
        <v>#DIV/0!</v>
      </c>
      <c r="J22" s="261">
        <f t="shared" si="6"/>
        <v>0</v>
      </c>
      <c r="K22" s="261">
        <f t="shared" si="2"/>
        <v>0</v>
      </c>
      <c r="L22" s="261">
        <f t="shared" si="3"/>
        <v>0</v>
      </c>
      <c r="M22" s="261">
        <f t="shared" si="4"/>
        <v>0</v>
      </c>
      <c r="N22" s="261" t="e">
        <f t="shared" si="7"/>
        <v>#DIV/0!</v>
      </c>
    </row>
    <row r="23" spans="1:14" ht="30" x14ac:dyDescent="0.3">
      <c r="A23" s="264" t="str">
        <f>'TAB3'!A19</f>
        <v>Charges émanant de factures d’achat d'électricité émises par un fournisseur commercial pour l'alimentation de la clientèle propre du GRD</v>
      </c>
      <c r="B23" s="248">
        <f>'TAB3'!B19</f>
        <v>0</v>
      </c>
      <c r="C23" s="248">
        <f>'TAB3'!C19</f>
        <v>0</v>
      </c>
      <c r="D23" s="248">
        <f>'TAB3'!D19</f>
        <v>0</v>
      </c>
      <c r="E23" s="248">
        <f>'TAB3'!E19</f>
        <v>0</v>
      </c>
      <c r="F23" s="248">
        <f>'TAB3'!F19</f>
        <v>0</v>
      </c>
      <c r="G23" s="248">
        <f t="shared" si="5"/>
        <v>0</v>
      </c>
      <c r="H23" s="441" t="e">
        <f t="shared" si="1"/>
        <v>#DIV/0!</v>
      </c>
      <c r="J23" s="265">
        <f t="shared" si="6"/>
        <v>0</v>
      </c>
      <c r="K23" s="265">
        <f t="shared" si="2"/>
        <v>0</v>
      </c>
      <c r="L23" s="265">
        <f t="shared" si="3"/>
        <v>0</v>
      </c>
      <c r="M23" s="265">
        <f t="shared" si="4"/>
        <v>0</v>
      </c>
      <c r="N23" s="261" t="e">
        <f t="shared" si="7"/>
        <v>#DIV/0!</v>
      </c>
    </row>
    <row r="24" spans="1:14" x14ac:dyDescent="0.3">
      <c r="A24" s="264" t="str">
        <f>'TAB3'!A20</f>
        <v>Charges de distribution supportées par le GRD pour l'alimentation de clientèle propre</v>
      </c>
      <c r="B24" s="248">
        <f>'TAB3'!B20</f>
        <v>0</v>
      </c>
      <c r="C24" s="248">
        <f>'TAB3'!C20</f>
        <v>0</v>
      </c>
      <c r="D24" s="248">
        <f>'TAB3'!D20</f>
        <v>0</v>
      </c>
      <c r="E24" s="248">
        <f>'TAB3'!E20</f>
        <v>0</v>
      </c>
      <c r="F24" s="248">
        <f>'TAB3'!F20</f>
        <v>0</v>
      </c>
      <c r="G24" s="248">
        <f t="shared" si="5"/>
        <v>0</v>
      </c>
      <c r="H24" s="441" t="e">
        <f t="shared" si="1"/>
        <v>#DIV/0!</v>
      </c>
      <c r="J24" s="265">
        <f t="shared" si="6"/>
        <v>0</v>
      </c>
      <c r="K24" s="265">
        <f t="shared" si="2"/>
        <v>0</v>
      </c>
      <c r="L24" s="265">
        <f t="shared" si="3"/>
        <v>0</v>
      </c>
      <c r="M24" s="265">
        <f t="shared" si="4"/>
        <v>0</v>
      </c>
      <c r="N24" s="261" t="e">
        <f t="shared" si="7"/>
        <v>#DIV/0!</v>
      </c>
    </row>
    <row r="25" spans="1:14" s="260" customFormat="1" x14ac:dyDescent="0.3">
      <c r="A25" s="264" t="str">
        <f>'TAB3'!A21</f>
        <v>Charges de transport supportées par le GRD pour l'alimentation de clientèle propre</v>
      </c>
      <c r="B25" s="248">
        <f>'TAB3'!B21</f>
        <v>0</v>
      </c>
      <c r="C25" s="248">
        <f>'TAB3'!C21</f>
        <v>0</v>
      </c>
      <c r="D25" s="248">
        <f>'TAB3'!D21</f>
        <v>0</v>
      </c>
      <c r="E25" s="248">
        <f>'TAB3'!E21</f>
        <v>0</v>
      </c>
      <c r="F25" s="248">
        <f>'TAB3'!F21</f>
        <v>0</v>
      </c>
      <c r="G25" s="248">
        <f t="shared" si="5"/>
        <v>0</v>
      </c>
      <c r="H25" s="441" t="e">
        <f t="shared" si="1"/>
        <v>#DIV/0!</v>
      </c>
      <c r="I25" s="247"/>
      <c r="J25" s="265">
        <f t="shared" si="6"/>
        <v>0</v>
      </c>
      <c r="K25" s="265">
        <f t="shared" si="2"/>
        <v>0</v>
      </c>
      <c r="L25" s="265">
        <f t="shared" si="3"/>
        <v>0</v>
      </c>
      <c r="M25" s="265">
        <f t="shared" si="4"/>
        <v>0</v>
      </c>
      <c r="N25" s="261" t="e">
        <f t="shared" si="7"/>
        <v>#DIV/0!</v>
      </c>
    </row>
    <row r="26" spans="1:14" ht="30" x14ac:dyDescent="0.3">
      <c r="A26" s="264" t="str">
        <f>'TAB3'!A22</f>
        <v xml:space="preserve">Produits issus de la facturation de la fourniture de gaz à la clientèle propre du gestionnaire de réseau de distribution ainsi que le montant de la compensation perçue et résultant de l’application du tarif social </v>
      </c>
      <c r="B26" s="248">
        <f>'TAB3'!B22</f>
        <v>0</v>
      </c>
      <c r="C26" s="248">
        <f>'TAB3'!C22</f>
        <v>0</v>
      </c>
      <c r="D26" s="248">
        <f>'TAB3'!D22</f>
        <v>0</v>
      </c>
      <c r="E26" s="248">
        <f>'TAB3'!E22</f>
        <v>0</v>
      </c>
      <c r="F26" s="248">
        <f>'TAB3'!F22</f>
        <v>0</v>
      </c>
      <c r="G26" s="248">
        <f t="shared" si="5"/>
        <v>0</v>
      </c>
      <c r="H26" s="441" t="e">
        <f t="shared" si="1"/>
        <v>#DIV/0!</v>
      </c>
      <c r="J26" s="265">
        <f t="shared" si="6"/>
        <v>0</v>
      </c>
      <c r="K26" s="265">
        <f t="shared" si="2"/>
        <v>0</v>
      </c>
      <c r="L26" s="265">
        <f t="shared" si="3"/>
        <v>0</v>
      </c>
      <c r="M26" s="265">
        <f t="shared" si="4"/>
        <v>0</v>
      </c>
      <c r="N26" s="261" t="e">
        <f t="shared" si="7"/>
        <v>#DIV/0!</v>
      </c>
    </row>
    <row r="27" spans="1:14" x14ac:dyDescent="0.3">
      <c r="A27" s="264" t="str">
        <f>'TAB3'!A23</f>
        <v xml:space="preserve">Charges d’achat des certificats verts </v>
      </c>
      <c r="B27" s="248">
        <f>'TAB3'!B23</f>
        <v>0</v>
      </c>
      <c r="C27" s="248">
        <f>'TAB3'!C23</f>
        <v>0</v>
      </c>
      <c r="D27" s="248">
        <f>'TAB3'!D23</f>
        <v>0</v>
      </c>
      <c r="E27" s="248">
        <f>'TAB3'!E23</f>
        <v>0</v>
      </c>
      <c r="F27" s="248">
        <f>'TAB3'!F23</f>
        <v>0</v>
      </c>
      <c r="G27" s="248">
        <f t="shared" si="5"/>
        <v>0</v>
      </c>
      <c r="H27" s="441" t="e">
        <f t="shared" si="1"/>
        <v>#DIV/0!</v>
      </c>
      <c r="J27" s="265">
        <f t="shared" si="6"/>
        <v>0</v>
      </c>
      <c r="K27" s="265">
        <f t="shared" si="2"/>
        <v>0</v>
      </c>
      <c r="L27" s="265">
        <f t="shared" si="3"/>
        <v>0</v>
      </c>
      <c r="M27" s="265">
        <f t="shared" si="4"/>
        <v>0</v>
      </c>
      <c r="N27" s="261" t="e">
        <f t="shared" si="7"/>
        <v>#DIV/0!</v>
      </c>
    </row>
    <row r="28" spans="1:14" ht="31.5" customHeight="1" x14ac:dyDescent="0.3">
      <c r="A28" s="264" t="str">
        <f>'TAB3'!A24</f>
        <v xml:space="preserve">Charges émanant de factures émises par la société FeReSO ou d'autres sociétés dans le cadre du processus de réconciliation </v>
      </c>
      <c r="B28" s="248">
        <f>'TAB3'!B24</f>
        <v>0</v>
      </c>
      <c r="C28" s="248">
        <f>'TAB3'!C24</f>
        <v>0</v>
      </c>
      <c r="D28" s="248">
        <f>'TAB3'!D24</f>
        <v>0</v>
      </c>
      <c r="E28" s="248">
        <f>'TAB3'!E24</f>
        <v>0</v>
      </c>
      <c r="F28" s="248">
        <f>'TAB3'!F24</f>
        <v>0</v>
      </c>
      <c r="G28" s="248">
        <f t="shared" si="5"/>
        <v>0</v>
      </c>
      <c r="H28" s="441" t="e">
        <f t="shared" si="1"/>
        <v>#DIV/0!</v>
      </c>
      <c r="J28" s="265">
        <f>IF(AND(ROUND(B28,0)=0,C28&gt;B28),"INF",IF(AND(ROUND(B28,0)=0,ROUND(C28,0)=0),0,(C28-B28)/B28))</f>
        <v>0</v>
      </c>
      <c r="K28" s="265">
        <f t="shared" ref="K28:K31" si="12">IF(AND(ROUND(C28,0)=0,D28&gt;C28),"INF",IF(AND(ROUND(C28,0)=0,ROUND(D28,0)=0),0,(D28-C28)/C28))</f>
        <v>0</v>
      </c>
      <c r="L28" s="265">
        <f t="shared" ref="L28:L31" si="13">IF(AND(ROUND(D28,0)=0,E28&gt;D28),"INF",IF(AND(ROUND(D28,0)=0,ROUND(E28,0)=0),0,(E28-D28)/D28))</f>
        <v>0</v>
      </c>
      <c r="M28" s="265">
        <f t="shared" ref="M28:M31" si="14">IF(AND(ROUND(E28,0)=0,F28&gt;E28),"INF",IF(AND(ROUND(E28,0)=0,ROUND(F28,0)=0),0,(F28-E28)/E28))</f>
        <v>0</v>
      </c>
      <c r="N28" s="261" t="e">
        <f t="shared" si="7"/>
        <v>#DIV/0!</v>
      </c>
    </row>
    <row r="29" spans="1:14" ht="16.5" customHeight="1" x14ac:dyDescent="0.3">
      <c r="A29" s="258" t="s">
        <v>424</v>
      </c>
      <c r="B29" s="266"/>
      <c r="C29" s="266"/>
      <c r="D29" s="266"/>
      <c r="E29" s="266"/>
      <c r="F29" s="266"/>
      <c r="G29" s="266">
        <f t="shared" si="5"/>
        <v>0</v>
      </c>
      <c r="H29" s="442" t="e">
        <f t="shared" si="1"/>
        <v>#DIV/0!</v>
      </c>
      <c r="J29" s="261">
        <f>IF(AND(ROUND(B29,0)=0,C29&gt;B29),"INF",IF(AND(ROUND(B29,0)=0,ROUND(C29,0)=0),0,(C29-B29)/B29))</f>
        <v>0</v>
      </c>
      <c r="K29" s="261">
        <f t="shared" si="12"/>
        <v>0</v>
      </c>
      <c r="L29" s="261">
        <f t="shared" si="13"/>
        <v>0</v>
      </c>
      <c r="M29" s="261">
        <f t="shared" si="14"/>
        <v>0</v>
      </c>
      <c r="N29" s="261" t="e">
        <f t="shared" si="7"/>
        <v>#DIV/0!</v>
      </c>
    </row>
    <row r="30" spans="1:14" x14ac:dyDescent="0.3">
      <c r="A30" s="267" t="s">
        <v>422</v>
      </c>
      <c r="B30" s="272">
        <f>'TAB4'!C64</f>
        <v>0</v>
      </c>
      <c r="C30" s="272">
        <f>'TAB4'!D64</f>
        <v>0</v>
      </c>
      <c r="D30" s="272">
        <f>'TAB4'!E64</f>
        <v>0</v>
      </c>
      <c r="E30" s="272">
        <f>'TAB4'!F64</f>
        <v>0</v>
      </c>
      <c r="F30" s="272">
        <f>'TAB4'!G64</f>
        <v>0</v>
      </c>
      <c r="G30" s="272">
        <f t="shared" si="5"/>
        <v>0</v>
      </c>
      <c r="H30" s="440" t="e">
        <f t="shared" si="1"/>
        <v>#DIV/0!</v>
      </c>
      <c r="J30" s="261">
        <f>IF(AND(ROUND(B30,0)=0,C30&gt;B30),"INF",IF(AND(ROUND(B30,0)=0,ROUND(C30,0)=0),0,(C30-B30)/B30))</f>
        <v>0</v>
      </c>
      <c r="K30" s="261">
        <f t="shared" si="12"/>
        <v>0</v>
      </c>
      <c r="L30" s="261">
        <f t="shared" si="13"/>
        <v>0</v>
      </c>
      <c r="M30" s="261">
        <f t="shared" si="14"/>
        <v>0</v>
      </c>
      <c r="N30" s="261" t="e">
        <f t="shared" si="7"/>
        <v>#DIV/0!</v>
      </c>
    </row>
    <row r="31" spans="1:14" x14ac:dyDescent="0.3">
      <c r="A31" s="268" t="s">
        <v>423</v>
      </c>
      <c r="B31" s="272">
        <f>'TAB4'!C58</f>
        <v>0</v>
      </c>
      <c r="C31" s="272">
        <f>'TAB4'!D58</f>
        <v>0</v>
      </c>
      <c r="D31" s="272">
        <f>'TAB4'!E58</f>
        <v>0</v>
      </c>
      <c r="E31" s="272">
        <f>'TAB4'!F58</f>
        <v>0</v>
      </c>
      <c r="F31" s="272">
        <f>'TAB4'!G58</f>
        <v>0</v>
      </c>
      <c r="G31" s="272">
        <f t="shared" si="5"/>
        <v>0</v>
      </c>
      <c r="H31" s="440" t="e">
        <f t="shared" si="1"/>
        <v>#DIV/0!</v>
      </c>
      <c r="J31" s="261">
        <f>IF(AND(ROUND(B31,0)=0,C31&gt;B31),"INF",IF(AND(ROUND(B31,0)=0,ROUND(C31,0)=0),0,(C31-B31)/B31))</f>
        <v>0</v>
      </c>
      <c r="K31" s="261">
        <f t="shared" si="12"/>
        <v>0</v>
      </c>
      <c r="L31" s="261">
        <f t="shared" si="13"/>
        <v>0</v>
      </c>
      <c r="M31" s="261">
        <f t="shared" si="14"/>
        <v>0</v>
      </c>
      <c r="N31" s="261" t="e">
        <f t="shared" si="7"/>
        <v>#DIV/0!</v>
      </c>
    </row>
    <row r="32" spans="1:14" s="260" customFormat="1" x14ac:dyDescent="0.3">
      <c r="A32" s="266" t="s">
        <v>20</v>
      </c>
      <c r="B32" s="271">
        <f>SUM(B33:B34)</f>
        <v>0</v>
      </c>
      <c r="C32" s="271">
        <f t="shared" ref="C32" si="15">SUM(C33:C34)</f>
        <v>0</v>
      </c>
      <c r="D32" s="271">
        <f>SUM(D33:D34)</f>
        <v>0</v>
      </c>
      <c r="E32" s="271">
        <f>SUM(E33:E34)</f>
        <v>0</v>
      </c>
      <c r="F32" s="271">
        <f>SUM(F33:F34)</f>
        <v>0</v>
      </c>
      <c r="G32" s="271">
        <f t="shared" si="5"/>
        <v>0</v>
      </c>
      <c r="H32" s="439" t="e">
        <f t="shared" si="1"/>
        <v>#DIV/0!</v>
      </c>
      <c r="J32" s="261">
        <f t="shared" si="6"/>
        <v>0</v>
      </c>
      <c r="K32" s="261">
        <f t="shared" si="2"/>
        <v>0</v>
      </c>
      <c r="L32" s="261">
        <f t="shared" si="3"/>
        <v>0</v>
      </c>
      <c r="M32" s="261">
        <f>IF(AND(ROUND(E32,0)=0,F32&gt;E32),"INF",IF(AND(ROUND(E32,0)=0,ROUND(F32,0)=0),0,(F32-E32)/E32))</f>
        <v>0</v>
      </c>
      <c r="N32" s="261" t="e">
        <f t="shared" si="7"/>
        <v>#DIV/0!</v>
      </c>
    </row>
    <row r="33" spans="1:14" s="260" customFormat="1" x14ac:dyDescent="0.3">
      <c r="A33" s="267" t="s">
        <v>398</v>
      </c>
      <c r="B33" s="272">
        <f>'TAB5'!C9</f>
        <v>0</v>
      </c>
      <c r="C33" s="272">
        <f>'TAB5'!D9</f>
        <v>0</v>
      </c>
      <c r="D33" s="272">
        <f>'TAB5'!E9</f>
        <v>0</v>
      </c>
      <c r="E33" s="272">
        <f>'TAB5'!F9</f>
        <v>0</v>
      </c>
      <c r="F33" s="272">
        <f>'TAB5'!G9</f>
        <v>0</v>
      </c>
      <c r="G33" s="272">
        <f t="shared" si="5"/>
        <v>0</v>
      </c>
      <c r="H33" s="440" t="e">
        <f t="shared" si="1"/>
        <v>#DIV/0!</v>
      </c>
      <c r="J33" s="261">
        <f t="shared" si="6"/>
        <v>0</v>
      </c>
      <c r="K33" s="261">
        <f t="shared" si="2"/>
        <v>0</v>
      </c>
      <c r="L33" s="261">
        <f t="shared" si="3"/>
        <v>0</v>
      </c>
      <c r="M33" s="261">
        <f>IF(AND(ROUND(E33,0)=0,F33&gt;E33),"INF",IF(AND(ROUND(E33,0)=0,ROUND(F33,0)=0),0,(F33-E33)/E33))</f>
        <v>0</v>
      </c>
      <c r="N33" s="261" t="e">
        <f t="shared" si="7"/>
        <v>#DIV/0!</v>
      </c>
    </row>
    <row r="34" spans="1:14" s="260" customFormat="1" x14ac:dyDescent="0.3">
      <c r="A34" s="268" t="s">
        <v>399</v>
      </c>
      <c r="B34" s="272">
        <f>'TAB5'!C10</f>
        <v>0</v>
      </c>
      <c r="C34" s="272">
        <f>'TAB5'!D10</f>
        <v>0</v>
      </c>
      <c r="D34" s="272">
        <f>'TAB5'!E10</f>
        <v>0</v>
      </c>
      <c r="E34" s="272">
        <f>'TAB5'!F10</f>
        <v>0</v>
      </c>
      <c r="F34" s="272">
        <f>'TAB5'!G10</f>
        <v>0</v>
      </c>
      <c r="G34" s="272">
        <f t="shared" si="5"/>
        <v>0</v>
      </c>
      <c r="H34" s="440" t="e">
        <f t="shared" si="1"/>
        <v>#DIV/0!</v>
      </c>
      <c r="J34" s="261">
        <f t="shared" si="6"/>
        <v>0</v>
      </c>
      <c r="K34" s="261">
        <f t="shared" si="2"/>
        <v>0</v>
      </c>
      <c r="L34" s="261">
        <f t="shared" si="3"/>
        <v>0</v>
      </c>
      <c r="M34" s="261">
        <f>IF(AND(ROUND(E34,0)=0,F34&gt;E34),"INF",IF(AND(ROUND(E34,0)=0,ROUND(F34,0)=0),0,(F34-E34)/E34))</f>
        <v>0</v>
      </c>
      <c r="N34" s="261" t="e">
        <f t="shared" si="7"/>
        <v>#DIV/0!</v>
      </c>
    </row>
    <row r="35" spans="1:14" s="260" customFormat="1" x14ac:dyDescent="0.3">
      <c r="A35" s="268" t="s">
        <v>611</v>
      </c>
      <c r="B35" s="272">
        <f>'TAB5'!C11</f>
        <v>0</v>
      </c>
      <c r="C35" s="272">
        <f>'TAB5'!D11</f>
        <v>0</v>
      </c>
      <c r="D35" s="272">
        <f>'TAB5'!E11</f>
        <v>0</v>
      </c>
      <c r="E35" s="272">
        <f>'TAB5'!F11</f>
        <v>0</v>
      </c>
      <c r="F35" s="272">
        <f>'TAB5'!G11</f>
        <v>0</v>
      </c>
      <c r="G35" s="272">
        <f t="shared" ref="G35" si="16">SUM(B35:F35)</f>
        <v>0</v>
      </c>
      <c r="H35" s="440" t="e">
        <f t="shared" si="1"/>
        <v>#DIV/0!</v>
      </c>
      <c r="J35" s="261">
        <f t="shared" ref="J35" si="17">IF(AND(ROUND(B35,0)=0,C35&gt;B35),"INF",IF(AND(ROUND(B35,0)=0,ROUND(C35,0)=0),0,(C35-B35)/B35))</f>
        <v>0</v>
      </c>
      <c r="K35" s="261">
        <f t="shared" ref="K35" si="18">IF(AND(ROUND(C35,0)=0,D35&gt;C35),"INF",IF(AND(ROUND(C35,0)=0,ROUND(D35,0)=0),0,(D35-C35)/C35))</f>
        <v>0</v>
      </c>
      <c r="L35" s="261">
        <f t="shared" ref="L35" si="19">IF(AND(ROUND(D35,0)=0,E35&gt;D35),"INF",IF(AND(ROUND(D35,0)=0,ROUND(E35,0)=0),0,(E35-D35)/D35))</f>
        <v>0</v>
      </c>
      <c r="M35" s="261">
        <f>IF(AND(ROUND(E35,0)=0,F35&gt;E35),"INF",IF(AND(ROUND(E35,0)=0,ROUND(F35,0)=0),0,(F35-E35)/E35))</f>
        <v>0</v>
      </c>
      <c r="N35" s="261" t="e">
        <f t="shared" ref="N35" si="20">(F35-B35)/B35</f>
        <v>#DIV/0!</v>
      </c>
    </row>
    <row r="36" spans="1:14" s="260" customFormat="1" x14ac:dyDescent="0.3">
      <c r="A36" s="266" t="s">
        <v>551</v>
      </c>
      <c r="B36" s="271">
        <f>B37</f>
        <v>0</v>
      </c>
      <c r="C36" s="271">
        <f t="shared" ref="C36:F36" si="21">C37</f>
        <v>0</v>
      </c>
      <c r="D36" s="271">
        <f t="shared" si="21"/>
        <v>0</v>
      </c>
      <c r="E36" s="271">
        <f t="shared" si="21"/>
        <v>0</v>
      </c>
      <c r="F36" s="271">
        <f t="shared" si="21"/>
        <v>0</v>
      </c>
      <c r="G36" s="271">
        <f t="shared" si="5"/>
        <v>0</v>
      </c>
      <c r="H36" s="439" t="e">
        <f t="shared" si="1"/>
        <v>#DIV/0!</v>
      </c>
      <c r="I36" s="259"/>
      <c r="J36" s="261">
        <f t="shared" si="6"/>
        <v>0</v>
      </c>
      <c r="K36" s="261">
        <f t="shared" si="2"/>
        <v>0</v>
      </c>
      <c r="L36" s="261">
        <f t="shared" si="3"/>
        <v>0</v>
      </c>
      <c r="M36" s="261">
        <f>IF(AND(ROUND(E36,0)=0,F36&gt;E36),"INF",IF(AND(ROUND(E36,0)=0,ROUND(F36,0)=0),0,(F36-E36)/E36))</f>
        <v>0</v>
      </c>
      <c r="N36" s="261" t="e">
        <f t="shared" si="7"/>
        <v>#DIV/0!</v>
      </c>
    </row>
    <row r="37" spans="1:14" s="260" customFormat="1" x14ac:dyDescent="0.3">
      <c r="A37" s="267" t="s">
        <v>403</v>
      </c>
      <c r="B37" s="272">
        <f>'TAB6'!L28</f>
        <v>0</v>
      </c>
      <c r="C37" s="272">
        <f>'TAB6'!L289</f>
        <v>0</v>
      </c>
      <c r="D37" s="272">
        <f>'TAB6'!L30</f>
        <v>0</v>
      </c>
      <c r="E37" s="272">
        <f>'TAB6'!L31</f>
        <v>0</v>
      </c>
      <c r="F37" s="272">
        <f>'TAB6'!L32</f>
        <v>0</v>
      </c>
      <c r="G37" s="272">
        <f t="shared" si="5"/>
        <v>0</v>
      </c>
      <c r="H37" s="440" t="e">
        <f t="shared" si="1"/>
        <v>#DIV/0!</v>
      </c>
      <c r="J37" s="261"/>
      <c r="K37" s="261"/>
      <c r="L37" s="261"/>
      <c r="M37" s="261"/>
      <c r="N37" s="261"/>
    </row>
    <row r="38" spans="1:14" s="260" customFormat="1" x14ac:dyDescent="0.3">
      <c r="A38" s="269" t="s">
        <v>13</v>
      </c>
      <c r="B38" s="271">
        <f>SUM(B8,B12,B32,B36)</f>
        <v>0</v>
      </c>
      <c r="C38" s="271">
        <f>SUM(C8,C12,C32,C36)</f>
        <v>0</v>
      </c>
      <c r="D38" s="271">
        <f>SUM(D8,D12,D32,D36)</f>
        <v>0</v>
      </c>
      <c r="E38" s="271">
        <f>SUM(E8,E12,E32,E36)</f>
        <v>0</v>
      </c>
      <c r="F38" s="271">
        <f>SUM(F8,F12,F32,F36)</f>
        <v>0</v>
      </c>
      <c r="G38" s="271">
        <f t="shared" si="5"/>
        <v>0</v>
      </c>
      <c r="H38" s="439" t="e">
        <f t="shared" si="1"/>
        <v>#DIV/0!</v>
      </c>
      <c r="J38" s="261">
        <f t="shared" si="6"/>
        <v>0</v>
      </c>
      <c r="K38" s="261">
        <f t="shared" si="2"/>
        <v>0</v>
      </c>
      <c r="L38" s="261">
        <f t="shared" si="3"/>
        <v>0</v>
      </c>
      <c r="M38" s="261">
        <f>IF(AND(ROUND(E38,0)=0,F38&gt;E38),"INF",IF(AND(ROUND(E38,0)=0,ROUND(F38,0)=0),0,(F38-E38)/E38))</f>
        <v>0</v>
      </c>
      <c r="N38" s="261" t="e">
        <f t="shared" si="7"/>
        <v>#DIV/0!</v>
      </c>
    </row>
  </sheetData>
  <mergeCells count="2">
    <mergeCell ref="J6:N6"/>
    <mergeCell ref="A4:N4"/>
  </mergeCells>
  <phoneticPr fontId="23" type="noConversion"/>
  <conditionalFormatting sqref="D5:D6">
    <cfRule type="cellIs" dxfId="1" priority="17" operator="equal">
      <formula>"O"</formula>
    </cfRule>
    <cfRule type="cellIs" dxfId="0" priority="18" operator="equal">
      <formula>"P"</formula>
    </cfRule>
  </conditionalFormatting>
  <hyperlinks>
    <hyperlink ref="A1" location="TAB00!A1" display="Retour page de garde" xr:uid="{00000000-0004-0000-2B00-000000000000}"/>
  </hyperlinks>
  <pageMargins left="0.7" right="0.7" top="0.75" bottom="0.75" header="0.3" footer="0.3"/>
  <pageSetup paperSize="8" scale="78" fitToHeight="0" orientation="portrait" verticalDpi="300"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topLeftCell="A9" zoomScaleNormal="100" workbookViewId="0">
      <selection activeCell="B16" sqref="B16"/>
    </sheetView>
  </sheetViews>
  <sheetFormatPr baseColWidth="10" defaultColWidth="9.1640625" defaultRowHeight="13.5" x14ac:dyDescent="0.3"/>
  <cols>
    <col min="1" max="1" width="22.5" style="33" bestFit="1" customWidth="1"/>
    <col min="2" max="2" width="24.83203125" style="33" customWidth="1"/>
    <col min="3" max="3" width="139" style="33" customWidth="1"/>
    <col min="4" max="16384" width="9.1640625" style="33"/>
  </cols>
  <sheetData>
    <row r="1" spans="1:3" s="1" customFormat="1" ht="15" x14ac:dyDescent="0.3">
      <c r="A1" s="14" t="s">
        <v>61</v>
      </c>
      <c r="C1" s="4"/>
    </row>
    <row r="2" spans="1:3" s="1" customFormat="1" x14ac:dyDescent="0.3">
      <c r="A2" s="4"/>
      <c r="C2" s="4"/>
    </row>
    <row r="3" spans="1:3" s="1" customFormat="1" ht="22.15" customHeight="1" x14ac:dyDescent="0.35">
      <c r="A3" s="50" t="str">
        <f>TAB00!B46&amp;" : "&amp;TAB00!C46</f>
        <v>TAB A : Liste des annexes à fournir</v>
      </c>
      <c r="B3" s="50"/>
      <c r="C3" s="50"/>
    </row>
    <row r="4" spans="1:3" x14ac:dyDescent="0.3">
      <c r="A4" s="39"/>
      <c r="B4" s="40"/>
      <c r="C4" s="41"/>
    </row>
    <row r="5" spans="1:3" x14ac:dyDescent="0.3">
      <c r="A5" s="102" t="s">
        <v>222</v>
      </c>
      <c r="B5" s="154" t="s">
        <v>274</v>
      </c>
      <c r="C5" s="139" t="s">
        <v>220</v>
      </c>
    </row>
    <row r="7" spans="1:3" ht="42" customHeight="1" x14ac:dyDescent="0.3">
      <c r="A7" s="229" t="s">
        <v>408</v>
      </c>
      <c r="B7" s="229" t="s">
        <v>275</v>
      </c>
      <c r="C7" s="230" t="s">
        <v>416</v>
      </c>
    </row>
    <row r="8" spans="1:3" ht="42" customHeight="1" x14ac:dyDescent="0.3">
      <c r="A8" s="229" t="s">
        <v>276</v>
      </c>
      <c r="B8" s="229" t="s">
        <v>275</v>
      </c>
      <c r="C8" s="230" t="s">
        <v>540</v>
      </c>
    </row>
    <row r="9" spans="1:3" ht="42" customHeight="1" x14ac:dyDescent="0.3">
      <c r="A9" s="229" t="s">
        <v>409</v>
      </c>
      <c r="B9" s="229" t="s">
        <v>530</v>
      </c>
      <c r="C9" s="230" t="s">
        <v>406</v>
      </c>
    </row>
    <row r="10" spans="1:3" ht="42" customHeight="1" x14ac:dyDescent="0.3">
      <c r="A10" s="229" t="s">
        <v>410</v>
      </c>
      <c r="B10" s="229" t="s">
        <v>531</v>
      </c>
      <c r="C10" s="230" t="s">
        <v>277</v>
      </c>
    </row>
    <row r="11" spans="1:3" ht="42" customHeight="1" x14ac:dyDescent="0.3">
      <c r="A11" s="229" t="s">
        <v>411</v>
      </c>
      <c r="B11" s="229" t="s">
        <v>532</v>
      </c>
      <c r="C11" s="230" t="s">
        <v>279</v>
      </c>
    </row>
    <row r="12" spans="1:3" ht="42" customHeight="1" x14ac:dyDescent="0.3">
      <c r="A12" s="229" t="s">
        <v>412</v>
      </c>
      <c r="B12" s="229" t="s">
        <v>533</v>
      </c>
      <c r="C12" s="230" t="s">
        <v>417</v>
      </c>
    </row>
    <row r="13" spans="1:3" ht="42" customHeight="1" x14ac:dyDescent="0.3">
      <c r="A13" s="229" t="s">
        <v>413</v>
      </c>
      <c r="B13" s="229" t="s">
        <v>534</v>
      </c>
      <c r="C13" s="230" t="s">
        <v>282</v>
      </c>
    </row>
    <row r="14" spans="1:3" ht="42" customHeight="1" x14ac:dyDescent="0.3">
      <c r="A14" s="229" t="s">
        <v>414</v>
      </c>
      <c r="B14" s="229" t="s">
        <v>535</v>
      </c>
      <c r="C14" s="230" t="s">
        <v>539</v>
      </c>
    </row>
    <row r="15" spans="1:3" ht="42" customHeight="1" x14ac:dyDescent="0.3">
      <c r="A15" s="229" t="s">
        <v>415</v>
      </c>
      <c r="B15" s="229" t="s">
        <v>536</v>
      </c>
      <c r="C15" s="230" t="s">
        <v>284</v>
      </c>
    </row>
    <row r="16" spans="1:3" ht="42" customHeight="1" x14ac:dyDescent="0.3">
      <c r="A16" s="229" t="s">
        <v>278</v>
      </c>
      <c r="B16" s="229" t="s">
        <v>537</v>
      </c>
      <c r="C16" s="230" t="s">
        <v>582</v>
      </c>
    </row>
    <row r="17" spans="1:3" ht="42" customHeight="1" x14ac:dyDescent="0.3">
      <c r="A17" s="229" t="s">
        <v>280</v>
      </c>
      <c r="B17" s="229" t="s">
        <v>407</v>
      </c>
      <c r="C17" s="230" t="s">
        <v>603</v>
      </c>
    </row>
    <row r="18" spans="1:3" ht="42" customHeight="1" x14ac:dyDescent="0.3">
      <c r="A18" s="229" t="s">
        <v>281</v>
      </c>
      <c r="B18" s="229" t="s">
        <v>407</v>
      </c>
      <c r="C18" s="230" t="s">
        <v>604</v>
      </c>
    </row>
    <row r="19" spans="1:3" ht="42" customHeight="1" x14ac:dyDescent="0.3">
      <c r="A19" s="229" t="s">
        <v>283</v>
      </c>
      <c r="B19" s="229" t="s">
        <v>299</v>
      </c>
      <c r="C19" s="230" t="s">
        <v>538</v>
      </c>
    </row>
    <row r="20" spans="1:3" ht="48.75" customHeight="1" x14ac:dyDescent="0.3">
      <c r="A20" s="60" t="s">
        <v>583</v>
      </c>
      <c r="B20" s="229" t="s">
        <v>275</v>
      </c>
      <c r="C20" s="155" t="s">
        <v>601</v>
      </c>
    </row>
  </sheetData>
  <hyperlinks>
    <hyperlink ref="A1" location="TAB00!A1" display="Retour page de garde" xr:uid="{00000000-0004-0000-0100-000000000000}"/>
  </hyperlinks>
  <pageMargins left="0.7" right="0.7" top="0.75" bottom="0.75" header="0.3" footer="0.3"/>
  <pageSetup paperSize="9" scale="9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5"/>
  <sheetViews>
    <sheetView topLeftCell="A12" zoomScaleNormal="100" workbookViewId="0">
      <selection activeCell="C34" sqref="C34:C35"/>
    </sheetView>
  </sheetViews>
  <sheetFormatPr baseColWidth="10" defaultColWidth="9.1640625" defaultRowHeight="13.5" x14ac:dyDescent="0.3"/>
  <cols>
    <col min="1" max="1" width="26.83203125" style="39" customWidth="1"/>
    <col min="2" max="2" width="56.6640625" style="164" customWidth="1"/>
    <col min="3" max="3" width="123.6640625" style="33" customWidth="1"/>
    <col min="4" max="16384" width="9.1640625" style="33"/>
  </cols>
  <sheetData>
    <row r="1" spans="1:4" s="1" customFormat="1" ht="15" x14ac:dyDescent="0.3">
      <c r="A1" s="167" t="s">
        <v>61</v>
      </c>
      <c r="B1" s="162"/>
    </row>
    <row r="2" spans="1:4" s="1" customFormat="1" x14ac:dyDescent="0.3">
      <c r="A2" s="168"/>
      <c r="B2" s="163"/>
    </row>
    <row r="3" spans="1:4" s="1" customFormat="1" ht="22.15" customHeight="1" x14ac:dyDescent="0.35">
      <c r="A3" s="50" t="str">
        <f>TAB00!B47&amp;" : "&amp;TAB00!C47</f>
        <v>TAB B : Instructions pour compléter le modèle de rapport</v>
      </c>
      <c r="B3" s="50"/>
      <c r="C3" s="50"/>
    </row>
    <row r="4" spans="1:4" s="1" customFormat="1" ht="21.75" thickBot="1" x14ac:dyDescent="0.4">
      <c r="A4" s="159"/>
      <c r="B4" s="156"/>
      <c r="C4" s="156"/>
    </row>
    <row r="5" spans="1:4" s="1" customFormat="1" ht="54.75" customHeight="1" thickBot="1" x14ac:dyDescent="0.35">
      <c r="A5" s="459" t="s">
        <v>605</v>
      </c>
      <c r="B5" s="460"/>
      <c r="C5" s="461"/>
      <c r="D5" s="160"/>
    </row>
    <row r="6" spans="1:4" s="1" customFormat="1" ht="21.75" thickBot="1" x14ac:dyDescent="0.4">
      <c r="A6" s="159"/>
      <c r="B6" s="156"/>
      <c r="C6" s="170"/>
    </row>
    <row r="7" spans="1:4" s="1" customFormat="1" ht="34.5" customHeight="1" thickBot="1" x14ac:dyDescent="0.35">
      <c r="A7" s="462" t="s">
        <v>338</v>
      </c>
      <c r="B7" s="463"/>
      <c r="C7" s="464"/>
    </row>
    <row r="8" spans="1:4" x14ac:dyDescent="0.3">
      <c r="C8" s="40"/>
    </row>
    <row r="9" spans="1:4" x14ac:dyDescent="0.3">
      <c r="A9" s="102" t="s">
        <v>274</v>
      </c>
      <c r="B9" s="154"/>
      <c r="C9" s="154" t="s">
        <v>220</v>
      </c>
    </row>
    <row r="11" spans="1:4" ht="27" x14ac:dyDescent="0.3">
      <c r="A11" s="169" t="str">
        <f>TAB00!B48</f>
        <v>TAB1</v>
      </c>
      <c r="B11" s="161" t="str">
        <f>TAB00!C48</f>
        <v>Charges nettes contrôlables réelles 2019, 2020, 2021 et 2022</v>
      </c>
      <c r="C11" s="161" t="s">
        <v>421</v>
      </c>
    </row>
    <row r="12" spans="1:4" ht="121.5" x14ac:dyDescent="0.3">
      <c r="A12" s="169" t="str">
        <f>TAB00!B49</f>
        <v>TAB2.1</v>
      </c>
      <c r="B12" s="161" t="str">
        <f>TAB00!C49</f>
        <v>Charges nettes contrôlables autres - budget 2025-2029</v>
      </c>
      <c r="C12" s="161" t="s">
        <v>503</v>
      </c>
    </row>
    <row r="13" spans="1:4" ht="54" x14ac:dyDescent="0.3">
      <c r="A13" s="169" t="str">
        <f>TAB00!B50</f>
        <v>TAB2.2</v>
      </c>
      <c r="B13" s="161" t="str">
        <f>TAB00!C50</f>
        <v>Charges nettes contrôlables OSP - budget 2025-2029</v>
      </c>
      <c r="C13" s="161" t="s">
        <v>504</v>
      </c>
    </row>
    <row r="14" spans="1:4" ht="65.25" customHeight="1" x14ac:dyDescent="0.3">
      <c r="A14" s="169" t="str">
        <f>TAB00!B51</f>
        <v>TAB2.3</v>
      </c>
      <c r="B14" s="161" t="str">
        <f>TAB00!C51</f>
        <v>Charges nettes contrôlables relatives aux immobilisations - budget 2025-2029</v>
      </c>
      <c r="C14" s="161" t="s">
        <v>505</v>
      </c>
    </row>
    <row r="15" spans="1:4" ht="27" x14ac:dyDescent="0.3">
      <c r="A15" s="169" t="str">
        <f>TAB00!B52</f>
        <v>TAB3</v>
      </c>
      <c r="B15" s="161" t="str">
        <f>TAB00!C52</f>
        <v>Synthèse des charges et produits non-contrôlables</v>
      </c>
      <c r="C15" s="161" t="s">
        <v>584</v>
      </c>
    </row>
    <row r="16" spans="1:4" ht="108" x14ac:dyDescent="0.3">
      <c r="A16" s="242" t="str">
        <f>TAB00!B53</f>
        <v>TAB3.1</v>
      </c>
      <c r="B16" s="243" t="str">
        <f>TAB00!C53</f>
        <v>Charges et produits émanant de factures de transit émises ou reçues par le GRD</v>
      </c>
      <c r="C16" s="243" t="s">
        <v>585</v>
      </c>
    </row>
    <row r="17" spans="1:3" ht="54" x14ac:dyDescent="0.3">
      <c r="A17" s="242" t="str">
        <f>TAB00!B54</f>
        <v>TAB3.2</v>
      </c>
      <c r="B17" s="243" t="str">
        <f>TAB00!C54</f>
        <v xml:space="preserve">Charges émanant de factures d’achat d’électricité émises par un fournisseur commercial pour la couverture des pertes en réseau électrique </v>
      </c>
      <c r="C17" s="243" t="s">
        <v>586</v>
      </c>
    </row>
    <row r="18" spans="1:3" ht="40.5" x14ac:dyDescent="0.3">
      <c r="A18" s="242" t="str">
        <f>TAB00!B55</f>
        <v>TAB3.3</v>
      </c>
      <c r="B18" s="243" t="str">
        <f>TAB00!C55</f>
        <v xml:space="preserve">Charges émanant de factures émises par la société FeReSO ou d'autres sociétés dans le cadre du processus de réconciliation </v>
      </c>
      <c r="C18" s="243" t="s">
        <v>587</v>
      </c>
    </row>
    <row r="19" spans="1:3" ht="27" x14ac:dyDescent="0.3">
      <c r="A19" s="242" t="str">
        <f>TAB00!B56</f>
        <v>TAB3.4</v>
      </c>
      <c r="B19" s="243" t="str">
        <f>TAB00!C56</f>
        <v xml:space="preserve">Redevance de voirie </v>
      </c>
      <c r="C19" s="243" t="s">
        <v>588</v>
      </c>
    </row>
    <row r="20" spans="1:3" ht="40.5" x14ac:dyDescent="0.3">
      <c r="A20" s="242" t="str">
        <f>TAB00!B57</f>
        <v>TAB3.5</v>
      </c>
      <c r="B20" s="243" t="str">
        <f>TAB00!C57</f>
        <v>Charge fiscale résultant de l'application de l'impôt des sociétés sur la marge bénéficiaire équitable</v>
      </c>
      <c r="C20" s="243" t="s">
        <v>589</v>
      </c>
    </row>
    <row r="21" spans="1:3" ht="54" x14ac:dyDescent="0.3">
      <c r="A21" s="242" t="str">
        <f>TAB00!B58</f>
        <v>TAB3.6</v>
      </c>
      <c r="B21" s="243" t="str">
        <f>TAB00!C58</f>
        <v>Autres impôts, taxes, redevances, surcharges, précomptes immobiliers et mobiliers</v>
      </c>
      <c r="C21" s="243" t="s">
        <v>590</v>
      </c>
    </row>
    <row r="22" spans="1:3" ht="67.5" x14ac:dyDescent="0.3">
      <c r="A22" s="242" t="str">
        <f>TAB00!B59</f>
        <v>TAB3.7</v>
      </c>
      <c r="B22" s="243" t="str">
        <f>TAB00!C59</f>
        <v>Cotisations de responsabilisation de l’ONSSAPL</v>
      </c>
      <c r="C22" s="243" t="s">
        <v>591</v>
      </c>
    </row>
    <row r="23" spans="1:3" ht="40.5" x14ac:dyDescent="0.3">
      <c r="A23" s="242" t="str">
        <f>TAB00!B60</f>
        <v>TAB3.8</v>
      </c>
      <c r="B23" s="243" t="str">
        <f>TAB00!C60</f>
        <v>Charges de pension non-capitalisées</v>
      </c>
      <c r="C23" s="246" t="s">
        <v>401</v>
      </c>
    </row>
    <row r="24" spans="1:3" ht="54" x14ac:dyDescent="0.3">
      <c r="A24" s="242" t="str">
        <f>TAB00!B61</f>
        <v>TAB3.9</v>
      </c>
      <c r="B24" s="243" t="str">
        <f>TAB00!C61</f>
        <v>Charges émanant de factures d’achat d'électricité émises par un fournisseur commercial pour l'alimentation de la clientèle propre du GRD</v>
      </c>
      <c r="C24" s="243" t="s">
        <v>592</v>
      </c>
    </row>
    <row r="25" spans="1:3" ht="54" x14ac:dyDescent="0.3">
      <c r="A25" s="242" t="str">
        <f>TAB00!B62</f>
        <v>TAB3.10</v>
      </c>
      <c r="B25" s="243" t="str">
        <f>TAB00!C62</f>
        <v>Charges de distribution supportées par le GRD pour l'alimentation de clientèle propre</v>
      </c>
      <c r="C25" s="243" t="s">
        <v>593</v>
      </c>
    </row>
    <row r="26" spans="1:3" ht="54" x14ac:dyDescent="0.3">
      <c r="A26" s="242" t="str">
        <f>TAB00!B63</f>
        <v>TAB3.11</v>
      </c>
      <c r="B26" s="243" t="str">
        <f>TAB00!C63</f>
        <v>Charges de transport supportées par le GRD pour l'alimentation de clientèle propre</v>
      </c>
      <c r="C26" s="243" t="s">
        <v>594</v>
      </c>
    </row>
    <row r="27" spans="1:3" ht="81" x14ac:dyDescent="0.3">
      <c r="A27" s="242" t="str">
        <f>TAB00!B64</f>
        <v>TAB3.12</v>
      </c>
      <c r="B27" s="243" t="str">
        <f>TAB00!C64</f>
        <v xml:space="preserve">Produits issus de la facturation de la fourniture de gaz à la clientèle propre du gestionnaire de réseau de distribution ainsi que le montant de la compensation perçue et résultant de l’application du tarif social </v>
      </c>
      <c r="C27" s="243" t="s">
        <v>595</v>
      </c>
    </row>
    <row r="28" spans="1:3" ht="79.5" customHeight="1" x14ac:dyDescent="0.3">
      <c r="A28" s="242" t="str">
        <f>TAB00!B65</f>
        <v>TAB3.13</v>
      </c>
      <c r="B28" s="243" t="str">
        <f>TAB00!C65</f>
        <v xml:space="preserve">Charges d’achat des certificats verts </v>
      </c>
      <c r="C28" s="243" t="s">
        <v>596</v>
      </c>
    </row>
    <row r="29" spans="1:3" ht="79.5" customHeight="1" x14ac:dyDescent="0.3">
      <c r="A29" s="242" t="s">
        <v>151</v>
      </c>
      <c r="B29" s="243" t="str">
        <f>TAB00!C67</f>
        <v>Charges nettes relatives au déploiement des compteurs communicants</v>
      </c>
      <c r="C29" s="243" t="s">
        <v>602</v>
      </c>
    </row>
    <row r="30" spans="1:3" ht="54" x14ac:dyDescent="0.3">
      <c r="A30" s="169" t="str">
        <f>TAB00!B68</f>
        <v>TAB5</v>
      </c>
      <c r="B30" s="161" t="str">
        <f>TAB00!C68</f>
        <v>Marge équitable</v>
      </c>
      <c r="C30" s="166" t="s">
        <v>597</v>
      </c>
    </row>
    <row r="31" spans="1:3" ht="54" x14ac:dyDescent="0.3">
      <c r="A31" s="169" t="str">
        <f>TAB00!B69</f>
        <v>TAB5.1</v>
      </c>
      <c r="B31" s="161" t="str">
        <f>TAB00!C69</f>
        <v>Evolution des actifs régulés sur la période 2020-2025</v>
      </c>
      <c r="C31" s="161" t="s">
        <v>608</v>
      </c>
    </row>
    <row r="32" spans="1:3" ht="67.5" x14ac:dyDescent="0.3">
      <c r="A32" s="169" t="str">
        <f>TAB00!B70</f>
        <v>TAB5.2</v>
      </c>
      <c r="B32" s="161" t="str">
        <f>TAB00!C70</f>
        <v>Evolution des actifs régulés sur la période 2025-2029</v>
      </c>
      <c r="C32" s="161" t="s">
        <v>609</v>
      </c>
    </row>
    <row r="33" spans="1:3" ht="40.5" x14ac:dyDescent="0.3">
      <c r="A33" s="169" t="str">
        <f>TAB00!B71</f>
        <v>TAB5.3</v>
      </c>
      <c r="B33" s="161" t="str">
        <f>TAB00!C71</f>
        <v>Interventions de tiers dans le financement des actifs régulés</v>
      </c>
      <c r="C33" s="165" t="s">
        <v>598</v>
      </c>
    </row>
    <row r="34" spans="1:3" ht="121.5" x14ac:dyDescent="0.3">
      <c r="A34" s="242" t="str">
        <f>TAB00!B72</f>
        <v>TAB6</v>
      </c>
      <c r="B34" s="243" t="str">
        <f>TAB00!C72</f>
        <v>Soldes régulatoires déjà affectés</v>
      </c>
      <c r="C34" s="243" t="s">
        <v>599</v>
      </c>
    </row>
    <row r="35" spans="1:3" ht="40.5" x14ac:dyDescent="0.3">
      <c r="A35" s="242" t="str">
        <f>TAB00!B73</f>
        <v>TAB7</v>
      </c>
      <c r="B35" s="243" t="str">
        <f>TAB00!C73</f>
        <v>Synthèse du revenu autorisé des années 2025 à 2029</v>
      </c>
      <c r="C35" s="243" t="s">
        <v>600</v>
      </c>
    </row>
  </sheetData>
  <mergeCells count="2">
    <mergeCell ref="A5:C5"/>
    <mergeCell ref="A7:C7"/>
  </mergeCells>
  <hyperlinks>
    <hyperlink ref="A1" location="TAB00!A1" display="Retour page de garde" xr:uid="{00000000-0004-0000-0200-000000000000}"/>
  </hyperlinks>
  <pageMargins left="0.7" right="0.7" top="0.75" bottom="0.75" header="0.3" footer="0.3"/>
  <pageSetup paperSize="9" scale="65" orientation="landscape" r:id="rId1"/>
  <rowBreaks count="2" manualBreakCount="2">
    <brk id="24" max="2" man="1"/>
    <brk id="33" max="2" man="1"/>
  </rowBreaks>
  <colBreaks count="1" manualBreakCount="1">
    <brk id="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93"/>
  <sheetViews>
    <sheetView zoomScale="85" zoomScaleNormal="85" workbookViewId="0"/>
  </sheetViews>
  <sheetFormatPr baseColWidth="10" defaultColWidth="9.1640625" defaultRowHeight="13.5" x14ac:dyDescent="0.3"/>
  <cols>
    <col min="1" max="1" width="57.33203125" style="45" customWidth="1"/>
    <col min="2" max="2" width="23.5" style="45" bestFit="1" customWidth="1"/>
    <col min="3" max="3" width="9.1640625" style="33"/>
    <col min="4" max="4" width="26.1640625" style="33" customWidth="1"/>
    <col min="5" max="5" width="9.1640625" style="33"/>
    <col min="6" max="6" width="23.83203125" style="33" bestFit="1" customWidth="1"/>
    <col min="7" max="7" width="9.1640625" style="33"/>
    <col min="8" max="8" width="23.5" style="33" bestFit="1" customWidth="1"/>
    <col min="9" max="16384" width="9.1640625" style="33"/>
  </cols>
  <sheetData>
    <row r="1" spans="1:8" ht="15" x14ac:dyDescent="0.3">
      <c r="A1" s="52" t="s">
        <v>61</v>
      </c>
    </row>
    <row r="2" spans="1:8" ht="15" x14ac:dyDescent="0.3">
      <c r="A2" s="52"/>
    </row>
    <row r="3" spans="1:8" ht="22.15" customHeight="1" x14ac:dyDescent="0.35">
      <c r="A3" s="466" t="str">
        <f>TAB00!B48&amp;" : "&amp;TAB00!C48</f>
        <v>TAB1 : Charges nettes contrôlables réelles 2019, 2020, 2021 et 2022</v>
      </c>
      <c r="B3" s="466"/>
      <c r="C3" s="466"/>
      <c r="D3" s="466"/>
      <c r="E3" s="466"/>
      <c r="F3" s="466"/>
      <c r="G3" s="466"/>
      <c r="H3" s="466"/>
    </row>
    <row r="5" spans="1:8" s="46" customFormat="1" ht="16.149999999999999" customHeight="1" x14ac:dyDescent="0.3">
      <c r="A5" s="63"/>
      <c r="B5" s="63"/>
    </row>
    <row r="6" spans="1:8" s="64" customFormat="1" ht="12" customHeight="1" x14ac:dyDescent="0.3">
      <c r="A6" s="465" t="s">
        <v>2</v>
      </c>
      <c r="B6" s="185" t="s">
        <v>355</v>
      </c>
      <c r="D6" s="185" t="s">
        <v>356</v>
      </c>
      <c r="F6" s="185" t="s">
        <v>419</v>
      </c>
      <c r="H6" s="185" t="s">
        <v>420</v>
      </c>
    </row>
    <row r="7" spans="1:8" s="127" customFormat="1" ht="43.15" customHeight="1" x14ac:dyDescent="0.3">
      <c r="A7" s="465"/>
      <c r="B7" s="56">
        <v>2019</v>
      </c>
      <c r="D7" s="56">
        <v>2020</v>
      </c>
      <c r="F7" s="56">
        <v>2021</v>
      </c>
      <c r="H7" s="56">
        <v>2022</v>
      </c>
    </row>
    <row r="8" spans="1:8" x14ac:dyDescent="0.3">
      <c r="A8" s="186" t="s">
        <v>22</v>
      </c>
      <c r="B8" s="187">
        <f>SUM(B9:B20)</f>
        <v>0</v>
      </c>
      <c r="D8" s="187">
        <f>SUM(D9:D20)</f>
        <v>0</v>
      </c>
      <c r="F8" s="187">
        <f>SUM(F9:F20)</f>
        <v>0</v>
      </c>
      <c r="H8" s="187">
        <f>SUM(H9:H20)</f>
        <v>0</v>
      </c>
    </row>
    <row r="9" spans="1:8" x14ac:dyDescent="0.3">
      <c r="A9" s="129" t="s">
        <v>353</v>
      </c>
      <c r="B9" s="123"/>
      <c r="D9" s="123"/>
      <c r="F9" s="123"/>
      <c r="H9" s="123"/>
    </row>
    <row r="10" spans="1:8" x14ac:dyDescent="0.3">
      <c r="A10" s="129" t="s">
        <v>353</v>
      </c>
      <c r="B10" s="123"/>
      <c r="D10" s="123"/>
      <c r="F10" s="123"/>
      <c r="H10" s="123"/>
    </row>
    <row r="11" spans="1:8" x14ac:dyDescent="0.3">
      <c r="A11" s="129" t="s">
        <v>353</v>
      </c>
      <c r="B11" s="123"/>
      <c r="D11" s="123"/>
      <c r="F11" s="123"/>
      <c r="H11" s="123"/>
    </row>
    <row r="12" spans="1:8" x14ac:dyDescent="0.3">
      <c r="A12" s="129" t="s">
        <v>353</v>
      </c>
      <c r="B12" s="123"/>
      <c r="D12" s="123"/>
      <c r="F12" s="123"/>
      <c r="H12" s="123"/>
    </row>
    <row r="13" spans="1:8" x14ac:dyDescent="0.3">
      <c r="A13" s="129" t="s">
        <v>353</v>
      </c>
      <c r="B13" s="123"/>
      <c r="D13" s="123"/>
      <c r="F13" s="123"/>
      <c r="H13" s="123"/>
    </row>
    <row r="14" spans="1:8" x14ac:dyDescent="0.3">
      <c r="A14" s="129" t="s">
        <v>353</v>
      </c>
      <c r="B14" s="123"/>
      <c r="D14" s="123"/>
      <c r="F14" s="123"/>
      <c r="H14" s="123"/>
    </row>
    <row r="15" spans="1:8" x14ac:dyDescent="0.3">
      <c r="A15" s="129" t="s">
        <v>353</v>
      </c>
      <c r="B15" s="123"/>
      <c r="D15" s="123"/>
      <c r="F15" s="123"/>
      <c r="H15" s="123"/>
    </row>
    <row r="16" spans="1:8" x14ac:dyDescent="0.3">
      <c r="A16" s="129" t="s">
        <v>353</v>
      </c>
      <c r="B16" s="123"/>
      <c r="D16" s="123"/>
      <c r="F16" s="123"/>
      <c r="H16" s="123"/>
    </row>
    <row r="17" spans="1:8" x14ac:dyDescent="0.3">
      <c r="A17" s="129" t="s">
        <v>353</v>
      </c>
      <c r="B17" s="123"/>
      <c r="D17" s="123"/>
      <c r="F17" s="123"/>
      <c r="H17" s="123"/>
    </row>
    <row r="18" spans="1:8" x14ac:dyDescent="0.3">
      <c r="A18" s="129" t="s">
        <v>353</v>
      </c>
      <c r="B18" s="123"/>
      <c r="D18" s="123"/>
      <c r="F18" s="123"/>
      <c r="H18" s="123"/>
    </row>
    <row r="19" spans="1:8" x14ac:dyDescent="0.3">
      <c r="A19" s="129" t="s">
        <v>353</v>
      </c>
      <c r="B19" s="123"/>
      <c r="D19" s="123"/>
      <c r="F19" s="123"/>
      <c r="H19" s="123"/>
    </row>
    <row r="20" spans="1:8" x14ac:dyDescent="0.3">
      <c r="A20" s="129" t="s">
        <v>353</v>
      </c>
      <c r="B20" s="123"/>
      <c r="D20" s="123"/>
      <c r="F20" s="123"/>
      <c r="H20" s="123"/>
    </row>
    <row r="21" spans="1:8" x14ac:dyDescent="0.3">
      <c r="A21" s="186" t="s">
        <v>24</v>
      </c>
      <c r="B21" s="187">
        <f>SUM(B22:B33)</f>
        <v>0</v>
      </c>
      <c r="D21" s="187">
        <f>SUM(D22:D33)</f>
        <v>0</v>
      </c>
      <c r="F21" s="187">
        <f>SUM(F22:F33)</f>
        <v>0</v>
      </c>
      <c r="H21" s="187">
        <f>SUM(H22:H33)</f>
        <v>0</v>
      </c>
    </row>
    <row r="22" spans="1:8" x14ac:dyDescent="0.3">
      <c r="A22" s="129" t="s">
        <v>353</v>
      </c>
      <c r="B22" s="123"/>
      <c r="D22" s="123"/>
      <c r="F22" s="123"/>
      <c r="H22" s="123"/>
    </row>
    <row r="23" spans="1:8" x14ac:dyDescent="0.3">
      <c r="A23" s="129" t="s">
        <v>353</v>
      </c>
      <c r="B23" s="123"/>
      <c r="D23" s="123"/>
      <c r="F23" s="123"/>
      <c r="H23" s="123"/>
    </row>
    <row r="24" spans="1:8" x14ac:dyDescent="0.3">
      <c r="A24" s="129" t="s">
        <v>353</v>
      </c>
      <c r="B24" s="123"/>
      <c r="D24" s="123"/>
      <c r="F24" s="123"/>
      <c r="H24" s="123"/>
    </row>
    <row r="25" spans="1:8" x14ac:dyDescent="0.3">
      <c r="A25" s="129" t="s">
        <v>353</v>
      </c>
      <c r="B25" s="123"/>
      <c r="D25" s="123"/>
      <c r="F25" s="123"/>
      <c r="H25" s="123"/>
    </row>
    <row r="26" spans="1:8" x14ac:dyDescent="0.3">
      <c r="A26" s="129" t="s">
        <v>353</v>
      </c>
      <c r="B26" s="123"/>
      <c r="D26" s="123"/>
      <c r="F26" s="123"/>
      <c r="H26" s="123"/>
    </row>
    <row r="27" spans="1:8" x14ac:dyDescent="0.3">
      <c r="A27" s="129" t="s">
        <v>353</v>
      </c>
      <c r="B27" s="123"/>
      <c r="D27" s="123"/>
      <c r="F27" s="123"/>
      <c r="H27" s="123"/>
    </row>
    <row r="28" spans="1:8" x14ac:dyDescent="0.3">
      <c r="A28" s="129" t="s">
        <v>353</v>
      </c>
      <c r="B28" s="123"/>
      <c r="D28" s="123"/>
      <c r="F28" s="123"/>
      <c r="H28" s="123"/>
    </row>
    <row r="29" spans="1:8" x14ac:dyDescent="0.3">
      <c r="A29" s="129" t="s">
        <v>353</v>
      </c>
      <c r="B29" s="123"/>
      <c r="D29" s="123"/>
      <c r="F29" s="123"/>
      <c r="H29" s="123"/>
    </row>
    <row r="30" spans="1:8" x14ac:dyDescent="0.3">
      <c r="A30" s="129" t="s">
        <v>353</v>
      </c>
      <c r="B30" s="123"/>
      <c r="D30" s="123"/>
      <c r="F30" s="123"/>
      <c r="H30" s="123"/>
    </row>
    <row r="31" spans="1:8" x14ac:dyDescent="0.3">
      <c r="A31" s="129" t="s">
        <v>353</v>
      </c>
      <c r="B31" s="123"/>
      <c r="D31" s="123"/>
      <c r="F31" s="123"/>
      <c r="H31" s="123"/>
    </row>
    <row r="32" spans="1:8" x14ac:dyDescent="0.3">
      <c r="A32" s="129" t="s">
        <v>353</v>
      </c>
      <c r="B32" s="123"/>
      <c r="D32" s="123"/>
      <c r="F32" s="123"/>
      <c r="H32" s="123"/>
    </row>
    <row r="33" spans="1:8" x14ac:dyDescent="0.3">
      <c r="A33" s="129" t="s">
        <v>353</v>
      </c>
      <c r="B33" s="123"/>
      <c r="D33" s="123"/>
      <c r="F33" s="123"/>
      <c r="H33" s="123"/>
    </row>
    <row r="34" spans="1:8" x14ac:dyDescent="0.3">
      <c r="A34" s="186" t="s">
        <v>23</v>
      </c>
      <c r="B34" s="188">
        <f>SUM(B35:B47)</f>
        <v>0</v>
      </c>
      <c r="D34" s="188">
        <f>SUM(D35:D47)</f>
        <v>0</v>
      </c>
      <c r="F34" s="188">
        <f>SUM(F35:F47)</f>
        <v>0</v>
      </c>
      <c r="H34" s="188">
        <f>SUM(H35:H47)</f>
        <v>0</v>
      </c>
    </row>
    <row r="35" spans="1:8" x14ac:dyDescent="0.3">
      <c r="A35" s="129" t="s">
        <v>353</v>
      </c>
      <c r="B35" s="123"/>
      <c r="D35" s="123"/>
      <c r="F35" s="123"/>
      <c r="H35" s="123"/>
    </row>
    <row r="36" spans="1:8" x14ac:dyDescent="0.3">
      <c r="A36" s="129" t="s">
        <v>353</v>
      </c>
      <c r="B36" s="123"/>
      <c r="D36" s="123"/>
      <c r="F36" s="123"/>
      <c r="H36" s="123"/>
    </row>
    <row r="37" spans="1:8" x14ac:dyDescent="0.3">
      <c r="A37" s="129" t="s">
        <v>353</v>
      </c>
      <c r="B37" s="123"/>
      <c r="D37" s="123"/>
      <c r="F37" s="123"/>
      <c r="H37" s="123"/>
    </row>
    <row r="38" spans="1:8" x14ac:dyDescent="0.3">
      <c r="A38" s="129" t="s">
        <v>353</v>
      </c>
      <c r="B38" s="123"/>
      <c r="D38" s="123"/>
      <c r="F38" s="123"/>
      <c r="H38" s="123"/>
    </row>
    <row r="39" spans="1:8" s="55" customFormat="1" x14ac:dyDescent="0.3">
      <c r="A39" s="129" t="s">
        <v>353</v>
      </c>
      <c r="B39" s="124"/>
      <c r="D39" s="124"/>
      <c r="F39" s="124"/>
      <c r="H39" s="124"/>
    </row>
    <row r="40" spans="1:8" s="55" customFormat="1" x14ac:dyDescent="0.3">
      <c r="A40" s="129" t="s">
        <v>353</v>
      </c>
      <c r="B40" s="124"/>
      <c r="D40" s="124"/>
      <c r="F40" s="124"/>
      <c r="H40" s="124"/>
    </row>
    <row r="41" spans="1:8" s="55" customFormat="1" x14ac:dyDescent="0.3">
      <c r="A41" s="129" t="s">
        <v>353</v>
      </c>
      <c r="B41" s="124"/>
      <c r="D41" s="124"/>
      <c r="F41" s="124"/>
      <c r="H41" s="124"/>
    </row>
    <row r="42" spans="1:8" s="55" customFormat="1" x14ac:dyDescent="0.3">
      <c r="A42" s="129" t="s">
        <v>353</v>
      </c>
      <c r="B42" s="124"/>
      <c r="D42" s="124"/>
      <c r="F42" s="124"/>
      <c r="H42" s="124"/>
    </row>
    <row r="43" spans="1:8" s="55" customFormat="1" x14ac:dyDescent="0.3">
      <c r="A43" s="129" t="s">
        <v>353</v>
      </c>
      <c r="B43" s="124"/>
      <c r="D43" s="124"/>
      <c r="F43" s="124"/>
      <c r="H43" s="124"/>
    </row>
    <row r="44" spans="1:8" s="55" customFormat="1" x14ac:dyDescent="0.3">
      <c r="A44" s="129" t="s">
        <v>353</v>
      </c>
      <c r="B44" s="124"/>
      <c r="D44" s="124"/>
      <c r="F44" s="124"/>
      <c r="H44" s="124"/>
    </row>
    <row r="45" spans="1:8" s="55" customFormat="1" x14ac:dyDescent="0.3">
      <c r="A45" s="129" t="s">
        <v>353</v>
      </c>
      <c r="B45" s="124"/>
      <c r="D45" s="124"/>
      <c r="F45" s="124"/>
      <c r="H45" s="124"/>
    </row>
    <row r="46" spans="1:8" x14ac:dyDescent="0.3">
      <c r="A46" s="129" t="s">
        <v>353</v>
      </c>
      <c r="B46" s="123"/>
      <c r="D46" s="123"/>
      <c r="F46" s="123"/>
      <c r="H46" s="123"/>
    </row>
    <row r="47" spans="1:8" x14ac:dyDescent="0.3">
      <c r="A47" s="129" t="s">
        <v>353</v>
      </c>
      <c r="B47" s="123"/>
      <c r="D47" s="123"/>
      <c r="F47" s="123"/>
      <c r="H47" s="123"/>
    </row>
    <row r="48" spans="1:8" x14ac:dyDescent="0.3">
      <c r="A48" s="186" t="s">
        <v>30</v>
      </c>
      <c r="B48" s="189">
        <f>SUM(B49:B56)</f>
        <v>0</v>
      </c>
      <c r="D48" s="189">
        <f>SUM(D49:D56)</f>
        <v>0</v>
      </c>
      <c r="F48" s="189">
        <f>SUM(F49:F56)</f>
        <v>0</v>
      </c>
      <c r="H48" s="189">
        <f>SUM(H49:H56)</f>
        <v>0</v>
      </c>
    </row>
    <row r="49" spans="1:8" x14ac:dyDescent="0.3">
      <c r="A49" s="129" t="s">
        <v>353</v>
      </c>
      <c r="B49" s="123"/>
      <c r="D49" s="123"/>
      <c r="F49" s="123"/>
      <c r="H49" s="123"/>
    </row>
    <row r="50" spans="1:8" x14ac:dyDescent="0.3">
      <c r="A50" s="129" t="s">
        <v>353</v>
      </c>
      <c r="B50" s="123"/>
      <c r="D50" s="123"/>
      <c r="F50" s="123"/>
      <c r="H50" s="123"/>
    </row>
    <row r="51" spans="1:8" x14ac:dyDescent="0.3">
      <c r="A51" s="129" t="s">
        <v>353</v>
      </c>
      <c r="B51" s="123"/>
      <c r="D51" s="123"/>
      <c r="F51" s="123"/>
      <c r="H51" s="123"/>
    </row>
    <row r="52" spans="1:8" x14ac:dyDescent="0.3">
      <c r="A52" s="129" t="s">
        <v>353</v>
      </c>
      <c r="B52" s="123"/>
      <c r="D52" s="123"/>
      <c r="F52" s="123"/>
      <c r="H52" s="123"/>
    </row>
    <row r="53" spans="1:8" x14ac:dyDescent="0.3">
      <c r="A53" s="129" t="s">
        <v>353</v>
      </c>
      <c r="B53" s="123"/>
      <c r="D53" s="123"/>
      <c r="F53" s="123"/>
      <c r="H53" s="123"/>
    </row>
    <row r="54" spans="1:8" x14ac:dyDescent="0.3">
      <c r="A54" s="129" t="s">
        <v>353</v>
      </c>
      <c r="B54" s="123"/>
      <c r="D54" s="123"/>
      <c r="F54" s="123"/>
      <c r="H54" s="123"/>
    </row>
    <row r="55" spans="1:8" x14ac:dyDescent="0.3">
      <c r="A55" s="129" t="s">
        <v>353</v>
      </c>
      <c r="B55" s="123"/>
      <c r="D55" s="123"/>
      <c r="F55" s="123"/>
      <c r="H55" s="123"/>
    </row>
    <row r="56" spans="1:8" x14ac:dyDescent="0.3">
      <c r="A56" s="129" t="s">
        <v>353</v>
      </c>
      <c r="B56" s="123"/>
      <c r="D56" s="123"/>
      <c r="F56" s="123"/>
      <c r="H56" s="123"/>
    </row>
    <row r="57" spans="1:8" x14ac:dyDescent="0.3">
      <c r="A57" s="186" t="s">
        <v>152</v>
      </c>
      <c r="B57" s="188">
        <f>SUM(B58:B61)</f>
        <v>0</v>
      </c>
      <c r="D57" s="188">
        <f>SUM(D58:D59)</f>
        <v>0</v>
      </c>
      <c r="F57" s="188">
        <f>SUM(F58:F59)</f>
        <v>0</v>
      </c>
      <c r="H57" s="188">
        <f>SUM(H58:H59)</f>
        <v>0</v>
      </c>
    </row>
    <row r="58" spans="1:8" ht="18.75" customHeight="1" x14ac:dyDescent="0.3">
      <c r="A58" s="129" t="s">
        <v>353</v>
      </c>
      <c r="B58" s="123"/>
      <c r="D58" s="123"/>
      <c r="F58" s="123"/>
      <c r="H58" s="123"/>
    </row>
    <row r="59" spans="1:8" x14ac:dyDescent="0.3">
      <c r="A59" s="129" t="s">
        <v>353</v>
      </c>
      <c r="B59" s="123"/>
      <c r="D59" s="123"/>
      <c r="F59" s="123"/>
      <c r="H59" s="123"/>
    </row>
    <row r="60" spans="1:8" x14ac:dyDescent="0.3">
      <c r="A60" s="129" t="s">
        <v>353</v>
      </c>
      <c r="B60" s="123"/>
      <c r="D60" s="123"/>
      <c r="F60" s="123"/>
      <c r="H60" s="123"/>
    </row>
    <row r="61" spans="1:8" x14ac:dyDescent="0.3">
      <c r="A61" s="129" t="s">
        <v>353</v>
      </c>
      <c r="B61" s="123"/>
      <c r="D61" s="123"/>
      <c r="F61" s="123"/>
      <c r="H61" s="123"/>
    </row>
    <row r="62" spans="1:8" x14ac:dyDescent="0.3">
      <c r="A62" s="186" t="s">
        <v>193</v>
      </c>
      <c r="B62" s="186"/>
      <c r="D62" s="186"/>
      <c r="F62" s="186"/>
      <c r="H62" s="186"/>
    </row>
    <row r="63" spans="1:8" x14ac:dyDescent="0.3">
      <c r="A63" s="68" t="s">
        <v>223</v>
      </c>
      <c r="B63" s="186"/>
      <c r="D63" s="186"/>
      <c r="F63" s="186"/>
      <c r="H63" s="186"/>
    </row>
    <row r="64" spans="1:8" x14ac:dyDescent="0.3">
      <c r="A64" s="186" t="s">
        <v>354</v>
      </c>
      <c r="B64" s="186"/>
      <c r="D64" s="186"/>
      <c r="F64" s="186"/>
      <c r="H64" s="186"/>
    </row>
    <row r="65" spans="1:8" x14ac:dyDescent="0.3">
      <c r="A65" s="68" t="s">
        <v>331</v>
      </c>
      <c r="B65" s="186"/>
      <c r="D65" s="186"/>
      <c r="F65" s="186"/>
      <c r="H65" s="186"/>
    </row>
    <row r="66" spans="1:8" s="127" customFormat="1" ht="30" customHeight="1" x14ac:dyDescent="0.3">
      <c r="A66" s="125" t="s">
        <v>309</v>
      </c>
      <c r="B66" s="126">
        <f>SUM(B8,B21,B34,B48,B57,B62:B65)</f>
        <v>0</v>
      </c>
      <c r="D66" s="126">
        <f>SUM(D8,D21,D34,D48,D57,D62:D65)</f>
        <v>0</v>
      </c>
      <c r="F66" s="126">
        <f>SUM(F8,F21,F34,F48,F57,F62:F65)</f>
        <v>0</v>
      </c>
      <c r="H66" s="126">
        <f>SUM(H8,H21,H34,H48,H57,H62:H65)</f>
        <v>0</v>
      </c>
    </row>
    <row r="67" spans="1:8" s="55" customFormat="1" x14ac:dyDescent="0.3">
      <c r="A67" s="186" t="s">
        <v>264</v>
      </c>
      <c r="B67" s="186"/>
      <c r="D67" s="186"/>
      <c r="F67" s="186"/>
      <c r="H67" s="276"/>
    </row>
    <row r="68" spans="1:8" s="55" customFormat="1" ht="27" x14ac:dyDescent="0.3">
      <c r="A68" s="186" t="s">
        <v>265</v>
      </c>
      <c r="B68" s="186"/>
      <c r="D68" s="186"/>
      <c r="F68" s="186"/>
      <c r="H68" s="186"/>
    </row>
    <row r="69" spans="1:8" s="55" customFormat="1" ht="28.15" customHeight="1" x14ac:dyDescent="0.3">
      <c r="A69" s="186" t="s">
        <v>339</v>
      </c>
      <c r="B69" s="186"/>
      <c r="D69" s="186"/>
      <c r="F69" s="186"/>
      <c r="H69" s="186"/>
    </row>
    <row r="70" spans="1:8" ht="27" x14ac:dyDescent="0.3">
      <c r="A70" s="186" t="s">
        <v>127</v>
      </c>
      <c r="B70" s="186"/>
      <c r="D70" s="186"/>
      <c r="F70" s="186"/>
      <c r="H70" s="186"/>
    </row>
    <row r="71" spans="1:8" x14ac:dyDescent="0.3">
      <c r="A71" s="186" t="s">
        <v>233</v>
      </c>
      <c r="B71" s="186"/>
      <c r="D71" s="186"/>
      <c r="F71" s="186"/>
      <c r="H71" s="186"/>
    </row>
    <row r="72" spans="1:8" x14ac:dyDescent="0.3">
      <c r="A72" s="186" t="s">
        <v>128</v>
      </c>
      <c r="B72" s="186"/>
      <c r="D72" s="186"/>
      <c r="F72" s="186"/>
      <c r="H72" s="186"/>
    </row>
    <row r="73" spans="1:8" s="55" customFormat="1" x14ac:dyDescent="0.3">
      <c r="A73" s="125" t="s">
        <v>451</v>
      </c>
      <c r="B73" s="126">
        <f>SUM(B67:B72)</f>
        <v>0</v>
      </c>
      <c r="D73" s="126">
        <f>SUM(D67:D72)</f>
        <v>0</v>
      </c>
      <c r="F73" s="126">
        <f>SUM(F67:F72)</f>
        <v>0</v>
      </c>
      <c r="H73" s="126">
        <f>SUM(H67:H72)</f>
        <v>0</v>
      </c>
    </row>
    <row r="74" spans="1:8" x14ac:dyDescent="0.3">
      <c r="D74" s="45"/>
      <c r="F74" s="45"/>
      <c r="H74" s="45"/>
    </row>
    <row r="75" spans="1:8" x14ac:dyDescent="0.3">
      <c r="A75" s="66" t="s">
        <v>286</v>
      </c>
      <c r="B75" s="67">
        <f t="shared" ref="B75:D75" si="0">SUM(B66,B73)</f>
        <v>0</v>
      </c>
      <c r="D75" s="67">
        <f t="shared" si="0"/>
        <v>0</v>
      </c>
      <c r="F75" s="67">
        <f t="shared" ref="F75:H75" si="1">SUM(F66,F73)</f>
        <v>0</v>
      </c>
      <c r="H75" s="67">
        <f t="shared" si="1"/>
        <v>0</v>
      </c>
    </row>
    <row r="78" spans="1:8" x14ac:dyDescent="0.3">
      <c r="A78" s="465" t="s">
        <v>2</v>
      </c>
      <c r="B78" s="185" t="s">
        <v>355</v>
      </c>
      <c r="C78" s="64"/>
      <c r="D78" s="185" t="s">
        <v>356</v>
      </c>
      <c r="F78" s="185" t="s">
        <v>419</v>
      </c>
      <c r="H78" s="185" t="s">
        <v>420</v>
      </c>
    </row>
    <row r="79" spans="1:8" x14ac:dyDescent="0.3">
      <c r="A79" s="465"/>
      <c r="B79" s="56">
        <v>2019</v>
      </c>
      <c r="C79" s="127"/>
      <c r="D79" s="56">
        <v>2020</v>
      </c>
      <c r="F79" s="56">
        <v>2021</v>
      </c>
      <c r="H79" s="56">
        <v>2022</v>
      </c>
    </row>
    <row r="80" spans="1:8" x14ac:dyDescent="0.3">
      <c r="A80" s="186" t="s">
        <v>15</v>
      </c>
      <c r="B80" s="186"/>
      <c r="D80" s="186"/>
      <c r="F80" s="186"/>
      <c r="H80" s="186"/>
    </row>
    <row r="81" spans="1:8" x14ac:dyDescent="0.3">
      <c r="A81" s="186" t="s">
        <v>14</v>
      </c>
      <c r="B81" s="186"/>
      <c r="D81" s="186"/>
      <c r="F81" s="186"/>
      <c r="H81" s="186"/>
    </row>
    <row r="82" spans="1:8" x14ac:dyDescent="0.3">
      <c r="A82" s="186" t="s">
        <v>16</v>
      </c>
      <c r="B82" s="186"/>
      <c r="D82" s="186"/>
      <c r="F82" s="186"/>
      <c r="H82" s="186"/>
    </row>
    <row r="83" spans="1:8" x14ac:dyDescent="0.3">
      <c r="A83" s="186" t="s">
        <v>17</v>
      </c>
      <c r="B83" s="186"/>
      <c r="D83" s="186"/>
      <c r="F83" s="186"/>
      <c r="H83" s="186"/>
    </row>
    <row r="84" spans="1:8" x14ac:dyDescent="0.3">
      <c r="A84" s="186" t="s">
        <v>224</v>
      </c>
      <c r="B84" s="186"/>
      <c r="D84" s="186"/>
      <c r="F84" s="186"/>
      <c r="H84" s="186"/>
    </row>
    <row r="85" spans="1:8" x14ac:dyDescent="0.3">
      <c r="A85" s="186" t="s">
        <v>18</v>
      </c>
      <c r="B85" s="186"/>
      <c r="D85" s="186"/>
      <c r="F85" s="186"/>
      <c r="H85" s="186"/>
    </row>
    <row r="86" spans="1:8" x14ac:dyDescent="0.3">
      <c r="A86" s="66" t="s">
        <v>455</v>
      </c>
      <c r="B86" s="67">
        <f>SUM(B80:B85)</f>
        <v>0</v>
      </c>
      <c r="D86" s="67">
        <f>SUM(D80:D85)</f>
        <v>0</v>
      </c>
      <c r="F86" s="67">
        <f>SUM(F80:F85)</f>
        <v>0</v>
      </c>
      <c r="H86" s="67">
        <f>SUM(H80:H85)</f>
        <v>0</v>
      </c>
    </row>
    <row r="87" spans="1:8" x14ac:dyDescent="0.3">
      <c r="A87" s="186" t="s">
        <v>452</v>
      </c>
      <c r="B87" s="186"/>
      <c r="D87" s="186"/>
      <c r="F87" s="186"/>
      <c r="H87" s="186"/>
    </row>
    <row r="88" spans="1:8" x14ac:dyDescent="0.3">
      <c r="A88" s="186" t="s">
        <v>453</v>
      </c>
      <c r="B88" s="186"/>
      <c r="D88" s="186"/>
      <c r="F88" s="186"/>
      <c r="H88" s="186"/>
    </row>
    <row r="89" spans="1:8" x14ac:dyDescent="0.3">
      <c r="A89" s="125" t="s">
        <v>454</v>
      </c>
      <c r="B89" s="275">
        <f>SUM(B87:B88)</f>
        <v>0</v>
      </c>
      <c r="D89" s="275">
        <f>SUM(D87:D88)</f>
        <v>0</v>
      </c>
      <c r="F89" s="275">
        <f>SUM(F87:F88)</f>
        <v>0</v>
      </c>
      <c r="H89" s="275">
        <f>SUM(H87:H88)</f>
        <v>0</v>
      </c>
    </row>
    <row r="90" spans="1:8" x14ac:dyDescent="0.3">
      <c r="D90" s="45"/>
      <c r="F90" s="45"/>
      <c r="H90" s="45"/>
    </row>
    <row r="91" spans="1:8" x14ac:dyDescent="0.3">
      <c r="A91" s="66" t="s">
        <v>357</v>
      </c>
      <c r="B91" s="67">
        <f>B89+B86</f>
        <v>0</v>
      </c>
      <c r="D91" s="67">
        <f>D89+D86</f>
        <v>0</v>
      </c>
      <c r="F91" s="67">
        <f>F89+F86</f>
        <v>0</v>
      </c>
      <c r="H91" s="67">
        <f>H89+H86</f>
        <v>0</v>
      </c>
    </row>
    <row r="93" spans="1:8" x14ac:dyDescent="0.3">
      <c r="A93" s="66" t="s">
        <v>358</v>
      </c>
      <c r="B93" s="67">
        <f>B91+B75</f>
        <v>0</v>
      </c>
      <c r="D93" s="67">
        <f>D91+D75</f>
        <v>0</v>
      </c>
      <c r="F93" s="67">
        <f>F91+F75</f>
        <v>0</v>
      </c>
      <c r="H93" s="67">
        <f>H91+H75</f>
        <v>0</v>
      </c>
    </row>
  </sheetData>
  <mergeCells count="3">
    <mergeCell ref="A78:A79"/>
    <mergeCell ref="A6:A7"/>
    <mergeCell ref="A3:H3"/>
  </mergeCells>
  <conditionalFormatting sqref="B36">
    <cfRule type="containsText" dxfId="1131" priority="55" operator="containsText" text="ntitulé">
      <formula>NOT(ISERROR(SEARCH("ntitulé",B36)))</formula>
    </cfRule>
    <cfRule type="containsBlanks" dxfId="1130" priority="56">
      <formula>LEN(TRIM(B36))=0</formula>
    </cfRule>
  </conditionalFormatting>
  <conditionalFormatting sqref="B22:B33 B9:B20 B35:B45 B58:B61 B47:B56">
    <cfRule type="containsText" dxfId="1129" priority="59" operator="containsText" text="ntitulé">
      <formula>NOT(ISERROR(SEARCH("ntitulé",B9)))</formula>
    </cfRule>
    <cfRule type="containsBlanks" dxfId="1128" priority="60">
      <formula>LEN(TRIM(B9))=0</formula>
    </cfRule>
  </conditionalFormatting>
  <conditionalFormatting sqref="B37">
    <cfRule type="containsText" dxfId="1127" priority="57" operator="containsText" text="ntitulé">
      <formula>NOT(ISERROR(SEARCH("ntitulé",B37)))</formula>
    </cfRule>
    <cfRule type="containsBlanks" dxfId="1126" priority="58">
      <formula>LEN(TRIM(B37))=0</formula>
    </cfRule>
  </conditionalFormatting>
  <conditionalFormatting sqref="B46">
    <cfRule type="containsText" dxfId="1125" priority="49" operator="containsText" text="ntitulé">
      <formula>NOT(ISERROR(SEARCH("ntitulé",B46)))</formula>
    </cfRule>
    <cfRule type="containsBlanks" dxfId="1124" priority="50">
      <formula>LEN(TRIM(B46))=0</formula>
    </cfRule>
  </conditionalFormatting>
  <conditionalFormatting sqref="A9:A20">
    <cfRule type="containsText" dxfId="1123" priority="45" operator="containsText" text="ntitulé">
      <formula>NOT(ISERROR(SEARCH("ntitulé",A9)))</formula>
    </cfRule>
    <cfRule type="containsBlanks" dxfId="1122" priority="46">
      <formula>LEN(TRIM(A9))=0</formula>
    </cfRule>
  </conditionalFormatting>
  <conditionalFormatting sqref="A22:A33">
    <cfRule type="containsText" dxfId="1121" priority="41" operator="containsText" text="ntitulé">
      <formula>NOT(ISERROR(SEARCH("ntitulé",A22)))</formula>
    </cfRule>
    <cfRule type="containsBlanks" dxfId="1120" priority="42">
      <formula>LEN(TRIM(A22))=0</formula>
    </cfRule>
  </conditionalFormatting>
  <conditionalFormatting sqref="A35:A47">
    <cfRule type="containsText" dxfId="1119" priority="39" operator="containsText" text="ntitulé">
      <formula>NOT(ISERROR(SEARCH("ntitulé",A35)))</formula>
    </cfRule>
    <cfRule type="containsBlanks" dxfId="1118" priority="40">
      <formula>LEN(TRIM(A35))=0</formula>
    </cfRule>
  </conditionalFormatting>
  <conditionalFormatting sqref="A49:A56">
    <cfRule type="containsText" dxfId="1117" priority="37" operator="containsText" text="ntitulé">
      <formula>NOT(ISERROR(SEARCH("ntitulé",A49)))</formula>
    </cfRule>
    <cfRule type="containsBlanks" dxfId="1116" priority="38">
      <formula>LEN(TRIM(A49))=0</formula>
    </cfRule>
  </conditionalFormatting>
  <conditionalFormatting sqref="D36">
    <cfRule type="containsText" dxfId="1115" priority="31" operator="containsText" text="ntitulé">
      <formula>NOT(ISERROR(SEARCH("ntitulé",D36)))</formula>
    </cfRule>
    <cfRule type="containsBlanks" dxfId="1114" priority="32">
      <formula>LEN(TRIM(D36))=0</formula>
    </cfRule>
  </conditionalFormatting>
  <conditionalFormatting sqref="D22:D33 D9:D20 D35:D45 D58:D61 D47 D49:D56">
    <cfRule type="containsText" dxfId="1113" priority="35" operator="containsText" text="ntitulé">
      <formula>NOT(ISERROR(SEARCH("ntitulé",D9)))</formula>
    </cfRule>
    <cfRule type="containsBlanks" dxfId="1112" priority="36">
      <formula>LEN(TRIM(D9))=0</formula>
    </cfRule>
  </conditionalFormatting>
  <conditionalFormatting sqref="D37">
    <cfRule type="containsText" dxfId="1111" priority="33" operator="containsText" text="ntitulé">
      <formula>NOT(ISERROR(SEARCH("ntitulé",D37)))</formula>
    </cfRule>
    <cfRule type="containsBlanks" dxfId="1110" priority="34">
      <formula>LEN(TRIM(D37))=0</formula>
    </cfRule>
  </conditionalFormatting>
  <conditionalFormatting sqref="D46">
    <cfRule type="containsText" dxfId="1109" priority="25" operator="containsText" text="ntitulé">
      <formula>NOT(ISERROR(SEARCH("ntitulé",D46)))</formula>
    </cfRule>
    <cfRule type="containsBlanks" dxfId="1108" priority="26">
      <formula>LEN(TRIM(D46))=0</formula>
    </cfRule>
  </conditionalFormatting>
  <conditionalFormatting sqref="A58:A61">
    <cfRule type="containsText" dxfId="1107" priority="23" operator="containsText" text="ntitulé">
      <formula>NOT(ISERROR(SEARCH("ntitulé",A58)))</formula>
    </cfRule>
    <cfRule type="containsBlanks" dxfId="1106" priority="24">
      <formula>LEN(TRIM(A58))=0</formula>
    </cfRule>
  </conditionalFormatting>
  <conditionalFormatting sqref="D48">
    <cfRule type="containsText" dxfId="1105" priority="21" operator="containsText" text="ntitulé">
      <formula>NOT(ISERROR(SEARCH("ntitulé",D48)))</formula>
    </cfRule>
    <cfRule type="containsBlanks" dxfId="1104" priority="22">
      <formula>LEN(TRIM(D48))=0</formula>
    </cfRule>
  </conditionalFormatting>
  <conditionalFormatting sqref="F36">
    <cfRule type="containsText" dxfId="1103" priority="15" operator="containsText" text="ntitulé">
      <formula>NOT(ISERROR(SEARCH("ntitulé",F36)))</formula>
    </cfRule>
    <cfRule type="containsBlanks" dxfId="1102" priority="16">
      <formula>LEN(TRIM(F36))=0</formula>
    </cfRule>
  </conditionalFormatting>
  <conditionalFormatting sqref="F22:F33 F9:F20 F35:F45 F58:F61 F47 F49:F56">
    <cfRule type="containsText" dxfId="1101" priority="19" operator="containsText" text="ntitulé">
      <formula>NOT(ISERROR(SEARCH("ntitulé",F9)))</formula>
    </cfRule>
    <cfRule type="containsBlanks" dxfId="1100" priority="20">
      <formula>LEN(TRIM(F9))=0</formula>
    </cfRule>
  </conditionalFormatting>
  <conditionalFormatting sqref="F37">
    <cfRule type="containsText" dxfId="1099" priority="17" operator="containsText" text="ntitulé">
      <formula>NOT(ISERROR(SEARCH("ntitulé",F37)))</formula>
    </cfRule>
    <cfRule type="containsBlanks" dxfId="1098" priority="18">
      <formula>LEN(TRIM(F37))=0</formula>
    </cfRule>
  </conditionalFormatting>
  <conditionalFormatting sqref="F46">
    <cfRule type="containsText" dxfId="1097" priority="13" operator="containsText" text="ntitulé">
      <formula>NOT(ISERROR(SEARCH("ntitulé",F46)))</formula>
    </cfRule>
    <cfRule type="containsBlanks" dxfId="1096" priority="14">
      <formula>LEN(TRIM(F46))=0</formula>
    </cfRule>
  </conditionalFormatting>
  <conditionalFormatting sqref="F48">
    <cfRule type="containsText" dxfId="1095" priority="11" operator="containsText" text="ntitulé">
      <formula>NOT(ISERROR(SEARCH("ntitulé",F48)))</formula>
    </cfRule>
    <cfRule type="containsBlanks" dxfId="1094" priority="12">
      <formula>LEN(TRIM(F48))=0</formula>
    </cfRule>
  </conditionalFormatting>
  <conditionalFormatting sqref="H36">
    <cfRule type="containsText" dxfId="1093" priority="5" operator="containsText" text="ntitulé">
      <formula>NOT(ISERROR(SEARCH("ntitulé",H36)))</formula>
    </cfRule>
    <cfRule type="containsBlanks" dxfId="1092" priority="6">
      <formula>LEN(TRIM(H36))=0</formula>
    </cfRule>
  </conditionalFormatting>
  <conditionalFormatting sqref="H22:H33 H9:H20 H35:H45 H58:H61 H47 H49:H56">
    <cfRule type="containsText" dxfId="1091" priority="9" operator="containsText" text="ntitulé">
      <formula>NOT(ISERROR(SEARCH("ntitulé",H9)))</formula>
    </cfRule>
    <cfRule type="containsBlanks" dxfId="1090" priority="10">
      <formula>LEN(TRIM(H9))=0</formula>
    </cfRule>
  </conditionalFormatting>
  <conditionalFormatting sqref="H37">
    <cfRule type="containsText" dxfId="1089" priority="7" operator="containsText" text="ntitulé">
      <formula>NOT(ISERROR(SEARCH("ntitulé",H37)))</formula>
    </cfRule>
    <cfRule type="containsBlanks" dxfId="1088" priority="8">
      <formula>LEN(TRIM(H37))=0</formula>
    </cfRule>
  </conditionalFormatting>
  <conditionalFormatting sqref="H46">
    <cfRule type="containsText" dxfId="1087" priority="3" operator="containsText" text="ntitulé">
      <formula>NOT(ISERROR(SEARCH("ntitulé",H46)))</formula>
    </cfRule>
    <cfRule type="containsBlanks" dxfId="1086" priority="4">
      <formula>LEN(TRIM(H46))=0</formula>
    </cfRule>
  </conditionalFormatting>
  <conditionalFormatting sqref="H48">
    <cfRule type="containsText" dxfId="1085" priority="1" operator="containsText" text="ntitulé">
      <formula>NOT(ISERROR(SEARCH("ntitulé",H48)))</formula>
    </cfRule>
    <cfRule type="containsBlanks" dxfId="1084" priority="2">
      <formula>LEN(TRIM(H48))=0</formula>
    </cfRule>
  </conditionalFormatting>
  <hyperlinks>
    <hyperlink ref="A1" location="TAB00!A1" display="Retour page de garde" xr:uid="{00000000-0004-0000-0500-000000000000}"/>
  </hyperlinks>
  <pageMargins left="0.7" right="0.7" top="0.75" bottom="0.75" header="0.3" footer="0.3"/>
  <pageSetup paperSize="8" scale="72" fitToHeight="0"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6"/>
  <sheetViews>
    <sheetView zoomScaleNormal="100" workbookViewId="0"/>
  </sheetViews>
  <sheetFormatPr baseColWidth="10" defaultColWidth="9.1640625" defaultRowHeight="13.5" x14ac:dyDescent="0.3"/>
  <cols>
    <col min="1" max="1" width="11.6640625" style="45" customWidth="1"/>
    <col min="2" max="2" width="75.33203125" style="33" customWidth="1"/>
    <col min="3" max="4" width="29.33203125" style="33" customWidth="1"/>
    <col min="5" max="5" width="36.6640625" style="33" customWidth="1"/>
    <col min="6" max="7" width="29.33203125" style="33" customWidth="1"/>
    <col min="8" max="8" width="16.6640625" style="33" customWidth="1"/>
    <col min="9" max="16384" width="9.1640625" style="33"/>
  </cols>
  <sheetData>
    <row r="1" spans="1:8" ht="15" x14ac:dyDescent="0.3">
      <c r="A1" s="54" t="s">
        <v>61</v>
      </c>
    </row>
    <row r="2" spans="1:8" x14ac:dyDescent="0.3">
      <c r="A2" s="33"/>
    </row>
    <row r="3" spans="1:8" ht="22.15" customHeight="1" x14ac:dyDescent="0.35">
      <c r="A3" s="244" t="str">
        <f>TAB00!B49&amp;" : "&amp;TAB00!C49</f>
        <v>TAB2.1 : Charges nettes contrôlables autres - budget 2025-2029</v>
      </c>
      <c r="B3" s="244"/>
      <c r="C3" s="244"/>
      <c r="D3" s="244"/>
      <c r="E3" s="244"/>
      <c r="F3" s="244"/>
      <c r="G3" s="244"/>
    </row>
    <row r="4" spans="1:8" ht="16.5" x14ac:dyDescent="0.3">
      <c r="A4" s="135"/>
      <c r="B4" s="44"/>
      <c r="C4" s="44"/>
      <c r="D4" s="44"/>
      <c r="E4" s="44"/>
      <c r="F4" s="44"/>
      <c r="G4" s="44"/>
      <c r="H4" s="44"/>
    </row>
    <row r="5" spans="1:8" ht="16.5" x14ac:dyDescent="0.3">
      <c r="A5" s="135"/>
      <c r="B5" s="44"/>
      <c r="C5" s="44"/>
      <c r="D5" s="44"/>
      <c r="E5" s="44"/>
      <c r="F5" s="44"/>
      <c r="G5" s="44"/>
      <c r="H5" s="44"/>
    </row>
    <row r="6" spans="1:8" s="46" customFormat="1" x14ac:dyDescent="0.3">
      <c r="A6" s="184"/>
      <c r="B6" s="195" t="s">
        <v>492</v>
      </c>
      <c r="C6" s="195"/>
      <c r="D6" s="47"/>
      <c r="E6" s="47"/>
      <c r="F6" s="195"/>
      <c r="G6" s="47"/>
      <c r="H6" s="47"/>
    </row>
    <row r="7" spans="1:8" s="46" customFormat="1" x14ac:dyDescent="0.3">
      <c r="A7" s="184"/>
      <c r="B7" s="195"/>
      <c r="C7" s="195"/>
      <c r="D7" s="47"/>
      <c r="E7" s="47"/>
      <c r="F7" s="47"/>
      <c r="G7" s="47"/>
      <c r="H7" s="47"/>
    </row>
    <row r="8" spans="1:8" s="46" customFormat="1" x14ac:dyDescent="0.3">
      <c r="A8" s="184"/>
      <c r="B8" s="198" t="s">
        <v>463</v>
      </c>
      <c r="C8" s="123">
        <f>'TAB1'!B66</f>
        <v>0</v>
      </c>
      <c r="D8" s="47"/>
      <c r="G8" s="47"/>
      <c r="H8" s="47"/>
    </row>
    <row r="9" spans="1:8" s="46" customFormat="1" x14ac:dyDescent="0.3">
      <c r="A9" s="184"/>
      <c r="B9" s="198" t="s">
        <v>459</v>
      </c>
      <c r="C9" s="123"/>
      <c r="D9" s="47"/>
      <c r="G9" s="47"/>
      <c r="H9" s="47"/>
    </row>
    <row r="10" spans="1:8" s="46" customFormat="1" x14ac:dyDescent="0.3">
      <c r="A10" s="184"/>
      <c r="B10" s="277" t="s">
        <v>464</v>
      </c>
      <c r="C10" s="278">
        <f>C8-C9</f>
        <v>0</v>
      </c>
      <c r="D10" s="47"/>
    </row>
    <row r="11" spans="1:8" s="46" customFormat="1" x14ac:dyDescent="0.3">
      <c r="A11" s="184"/>
      <c r="B11" s="198" t="s">
        <v>465</v>
      </c>
      <c r="C11" s="196">
        <f>'TAB1'!D66</f>
        <v>0</v>
      </c>
      <c r="D11" s="47"/>
    </row>
    <row r="12" spans="1:8" s="46" customFormat="1" x14ac:dyDescent="0.3">
      <c r="A12" s="184"/>
      <c r="B12" s="198" t="s">
        <v>460</v>
      </c>
      <c r="C12" s="123"/>
      <c r="D12" s="47"/>
    </row>
    <row r="13" spans="1:8" s="46" customFormat="1" x14ac:dyDescent="0.3">
      <c r="A13" s="184"/>
      <c r="B13" s="277" t="s">
        <v>466</v>
      </c>
      <c r="C13" s="278">
        <f>C11-C12</f>
        <v>0</v>
      </c>
      <c r="D13" s="47"/>
    </row>
    <row r="14" spans="1:8" s="46" customFormat="1" x14ac:dyDescent="0.3">
      <c r="A14" s="184"/>
      <c r="B14" s="198" t="s">
        <v>467</v>
      </c>
      <c r="C14" s="196">
        <f>'TAB1'!F66</f>
        <v>0</v>
      </c>
      <c r="D14" s="47"/>
    </row>
    <row r="15" spans="1:8" s="46" customFormat="1" x14ac:dyDescent="0.3">
      <c r="A15" s="184"/>
      <c r="B15" s="198" t="s">
        <v>461</v>
      </c>
      <c r="C15" s="123"/>
      <c r="D15" s="47"/>
    </row>
    <row r="16" spans="1:8" s="46" customFormat="1" x14ac:dyDescent="0.3">
      <c r="A16" s="184"/>
      <c r="B16" s="277" t="s">
        <v>468</v>
      </c>
      <c r="C16" s="278">
        <f>C14-C15</f>
        <v>0</v>
      </c>
      <c r="D16" s="47"/>
    </row>
    <row r="17" spans="1:8" s="46" customFormat="1" x14ac:dyDescent="0.3">
      <c r="A17" s="184"/>
      <c r="B17" s="198" t="s">
        <v>469</v>
      </c>
      <c r="C17" s="196">
        <f>'TAB1'!H66</f>
        <v>0</v>
      </c>
      <c r="D17" s="47"/>
    </row>
    <row r="18" spans="1:8" s="46" customFormat="1" x14ac:dyDescent="0.3">
      <c r="A18" s="184"/>
      <c r="B18" s="198" t="s">
        <v>462</v>
      </c>
      <c r="C18" s="123"/>
      <c r="D18" s="47"/>
    </row>
    <row r="19" spans="1:8" s="46" customFormat="1" x14ac:dyDescent="0.3">
      <c r="A19" s="184"/>
      <c r="B19" s="277" t="s">
        <v>470</v>
      </c>
      <c r="C19" s="278">
        <f>C17-C18</f>
        <v>0</v>
      </c>
      <c r="D19" s="47"/>
    </row>
    <row r="20" spans="1:8" s="46" customFormat="1" x14ac:dyDescent="0.3">
      <c r="A20" s="184"/>
      <c r="B20" s="190" t="s">
        <v>359</v>
      </c>
      <c r="C20" s="205">
        <f>TAB00!C32</f>
        <v>9.8499999999999994E-3</v>
      </c>
      <c r="D20" s="47"/>
    </row>
    <row r="21" spans="1:8" s="46" customFormat="1" x14ac:dyDescent="0.3">
      <c r="A21" s="184"/>
      <c r="B21" s="190" t="s">
        <v>360</v>
      </c>
      <c r="C21" s="205">
        <f>TAB00!D32</f>
        <v>2.009E-2</v>
      </c>
      <c r="D21" s="47"/>
    </row>
    <row r="22" spans="1:8" s="46" customFormat="1" x14ac:dyDescent="0.3">
      <c r="A22" s="184"/>
      <c r="B22" s="190" t="s">
        <v>425</v>
      </c>
      <c r="C22" s="205">
        <f>TAB00!E32</f>
        <v>9.2520000000000005E-2</v>
      </c>
      <c r="D22" s="47"/>
    </row>
    <row r="23" spans="1:8" s="46" customFormat="1" x14ac:dyDescent="0.3">
      <c r="A23" s="184"/>
      <c r="B23" s="190" t="s">
        <v>471</v>
      </c>
      <c r="C23" s="196">
        <f>C10*(1+C20)*(1+C21)*(1+C22)</f>
        <v>0</v>
      </c>
      <c r="D23" s="47"/>
    </row>
    <row r="24" spans="1:8" s="46" customFormat="1" x14ac:dyDescent="0.3">
      <c r="A24" s="184"/>
      <c r="B24" s="190" t="s">
        <v>472</v>
      </c>
      <c r="C24" s="196">
        <f>C13*(1+C21)*(1+C22)</f>
        <v>0</v>
      </c>
      <c r="D24" s="47"/>
    </row>
    <row r="25" spans="1:8" s="46" customFormat="1" x14ac:dyDescent="0.3">
      <c r="A25" s="184"/>
      <c r="B25" s="190" t="s">
        <v>473</v>
      </c>
      <c r="C25" s="196">
        <f>C16*(1+C22)</f>
        <v>0</v>
      </c>
      <c r="D25" s="47"/>
    </row>
    <row r="26" spans="1:8" s="46" customFormat="1" x14ac:dyDescent="0.3">
      <c r="A26" s="184"/>
      <c r="B26" s="277" t="s">
        <v>474</v>
      </c>
      <c r="C26" s="278">
        <f>AVERAGE(C23:C25,C19)</f>
        <v>0</v>
      </c>
      <c r="D26" s="47"/>
      <c r="G26" s="47"/>
      <c r="H26" s="47"/>
    </row>
    <row r="27" spans="1:8" s="46" customFormat="1" x14ac:dyDescent="0.3">
      <c r="A27" s="184"/>
      <c r="B27" s="190" t="s">
        <v>361</v>
      </c>
      <c r="C27" s="205">
        <f>TAB00!F32</f>
        <v>0</v>
      </c>
      <c r="D27" s="47"/>
      <c r="G27" s="47"/>
      <c r="H27" s="47"/>
    </row>
    <row r="28" spans="1:8" s="46" customFormat="1" x14ac:dyDescent="0.3">
      <c r="A28" s="184"/>
      <c r="B28" s="190" t="s">
        <v>362</v>
      </c>
      <c r="C28" s="205">
        <f>TAB00!G32</f>
        <v>0</v>
      </c>
      <c r="D28" s="47"/>
      <c r="G28" s="47"/>
      <c r="H28" s="47"/>
    </row>
    <row r="29" spans="1:8" s="46" customFormat="1" x14ac:dyDescent="0.3">
      <c r="A29" s="184"/>
      <c r="B29" s="190" t="s">
        <v>432</v>
      </c>
      <c r="C29" s="205">
        <f>TAB00!H32</f>
        <v>0</v>
      </c>
      <c r="D29" s="47"/>
      <c r="G29" s="47"/>
      <c r="H29" s="47"/>
    </row>
    <row r="30" spans="1:8" s="46" customFormat="1" ht="36" customHeight="1" x14ac:dyDescent="0.3">
      <c r="A30" s="184"/>
      <c r="B30" s="200" t="s">
        <v>475</v>
      </c>
      <c r="C30" s="201">
        <f>C26*(1+C27)*(1+C28)*(1+C29)</f>
        <v>0</v>
      </c>
      <c r="D30" s="47"/>
      <c r="G30" s="207"/>
      <c r="H30" s="47"/>
    </row>
    <row r="31" spans="1:8" s="46" customFormat="1" ht="36" customHeight="1" x14ac:dyDescent="0.3">
      <c r="A31" s="184"/>
      <c r="B31" s="190" t="s">
        <v>350</v>
      </c>
      <c r="C31" s="205">
        <f>TAB00!H33</f>
        <v>0</v>
      </c>
      <c r="D31" s="47"/>
      <c r="E31" s="274"/>
      <c r="F31" s="207"/>
      <c r="G31" s="207"/>
      <c r="H31" s="47"/>
    </row>
    <row r="32" spans="1:8" s="46" customFormat="1" ht="36" customHeight="1" x14ac:dyDescent="0.3">
      <c r="A32" s="184"/>
      <c r="B32" s="190" t="s">
        <v>476</v>
      </c>
      <c r="C32" s="279">
        <f>TAB00!H35</f>
        <v>0</v>
      </c>
      <c r="D32" s="47"/>
      <c r="E32" s="274"/>
      <c r="F32" s="207"/>
      <c r="G32" s="207"/>
      <c r="H32" s="47"/>
    </row>
    <row r="33" spans="1:8" s="46" customFormat="1" x14ac:dyDescent="0.3">
      <c r="A33" s="184"/>
      <c r="B33" s="47"/>
      <c r="C33" s="47"/>
      <c r="D33" s="47"/>
      <c r="E33" s="274"/>
      <c r="F33" s="207"/>
      <c r="G33" s="47"/>
      <c r="H33" s="47"/>
    </row>
    <row r="34" spans="1:8" s="46" customFormat="1" ht="25.5" customHeight="1" x14ac:dyDescent="0.3">
      <c r="A34" s="184"/>
      <c r="B34" s="202" t="s">
        <v>477</v>
      </c>
      <c r="C34" s="203">
        <f>(C30*(1+$C$31))+C32</f>
        <v>0</v>
      </c>
      <c r="D34" s="399"/>
      <c r="E34" s="47"/>
      <c r="F34" s="47"/>
      <c r="G34" s="47"/>
      <c r="H34" s="47"/>
    </row>
    <row r="35" spans="1:8" s="46" customFormat="1" x14ac:dyDescent="0.3">
      <c r="A35" s="184"/>
      <c r="B35" s="47"/>
      <c r="C35" s="47"/>
      <c r="D35" s="47"/>
      <c r="E35" s="47"/>
      <c r="F35" s="47"/>
      <c r="G35" s="47"/>
      <c r="H35" s="47"/>
    </row>
    <row r="36" spans="1:8" s="46" customFormat="1" x14ac:dyDescent="0.3">
      <c r="A36" s="184"/>
      <c r="B36" s="190" t="s">
        <v>434</v>
      </c>
      <c r="C36" s="197">
        <f>TAB00!I32</f>
        <v>0</v>
      </c>
      <c r="D36" s="47"/>
      <c r="E36" s="47"/>
      <c r="F36" s="47"/>
      <c r="G36" s="47"/>
      <c r="H36" s="47"/>
    </row>
    <row r="37" spans="1:8" x14ac:dyDescent="0.3">
      <c r="A37" s="184"/>
      <c r="B37" s="47"/>
      <c r="C37" s="47"/>
      <c r="D37" s="47"/>
      <c r="E37" s="47"/>
      <c r="F37" s="47"/>
      <c r="G37" s="47"/>
      <c r="H37" s="47"/>
    </row>
    <row r="38" spans="1:8" x14ac:dyDescent="0.3">
      <c r="A38" s="184"/>
      <c r="B38" s="190" t="s">
        <v>478</v>
      </c>
      <c r="C38" s="279">
        <f>TAB00!I35</f>
        <v>0</v>
      </c>
      <c r="D38" s="47"/>
      <c r="E38" s="47"/>
      <c r="F38" s="47"/>
      <c r="G38" s="47"/>
      <c r="H38" s="47"/>
    </row>
    <row r="39" spans="1:8" x14ac:dyDescent="0.3">
      <c r="A39" s="184"/>
      <c r="B39" s="190" t="s">
        <v>479</v>
      </c>
      <c r="C39" s="279">
        <f>C38*(1+$C$36)</f>
        <v>0</v>
      </c>
      <c r="D39" s="47"/>
      <c r="E39" s="47"/>
      <c r="F39" s="47"/>
      <c r="G39" s="47"/>
      <c r="H39" s="47"/>
    </row>
    <row r="40" spans="1:8" x14ac:dyDescent="0.3">
      <c r="A40" s="184"/>
      <c r="B40" s="47"/>
      <c r="C40" s="47"/>
      <c r="D40" s="47"/>
      <c r="E40" s="47"/>
      <c r="F40" s="47"/>
      <c r="G40" s="47"/>
      <c r="H40" s="47"/>
    </row>
    <row r="41" spans="1:8" ht="32.25" customHeight="1" x14ac:dyDescent="0.3">
      <c r="A41" s="184"/>
      <c r="B41" s="202" t="s">
        <v>480</v>
      </c>
      <c r="C41" s="203">
        <f>((C34-C32)*(1+$C$36)*(1+C31))+C39</f>
        <v>0</v>
      </c>
      <c r="D41" s="47"/>
      <c r="E41" s="47"/>
      <c r="F41" s="47"/>
      <c r="G41" s="47"/>
      <c r="H41" s="47"/>
    </row>
    <row r="42" spans="1:8" x14ac:dyDescent="0.3">
      <c r="A42" s="184"/>
      <c r="B42" s="47"/>
      <c r="C42" s="47"/>
      <c r="D42" s="47"/>
      <c r="E42" s="47"/>
      <c r="F42" s="47"/>
      <c r="G42" s="47"/>
      <c r="H42" s="47"/>
    </row>
    <row r="43" spans="1:8" x14ac:dyDescent="0.3">
      <c r="A43" s="184"/>
      <c r="B43" s="190" t="s">
        <v>484</v>
      </c>
      <c r="C43" s="279">
        <f>TAB00!J35</f>
        <v>0</v>
      </c>
      <c r="D43" s="47"/>
      <c r="E43" s="47"/>
      <c r="F43" s="47"/>
      <c r="G43" s="47"/>
      <c r="H43" s="47"/>
    </row>
    <row r="44" spans="1:8" x14ac:dyDescent="0.3">
      <c r="A44" s="184"/>
      <c r="B44" s="190" t="s">
        <v>485</v>
      </c>
      <c r="C44" s="279">
        <f>C43*(1+$C$36)*(1+$C$36)</f>
        <v>0</v>
      </c>
      <c r="D44" s="47"/>
      <c r="E44" s="47"/>
      <c r="F44" s="47"/>
      <c r="G44" s="47"/>
      <c r="H44" s="47"/>
    </row>
    <row r="45" spans="1:8" x14ac:dyDescent="0.3">
      <c r="A45" s="184"/>
      <c r="B45" s="47"/>
      <c r="C45" s="47"/>
      <c r="D45" s="47"/>
      <c r="E45" s="47"/>
      <c r="F45" s="47"/>
      <c r="G45" s="47"/>
      <c r="H45" s="47"/>
    </row>
    <row r="46" spans="1:8" ht="28.5" customHeight="1" x14ac:dyDescent="0.3">
      <c r="A46" s="184"/>
      <c r="B46" s="202" t="s">
        <v>481</v>
      </c>
      <c r="C46" s="203">
        <f>((C41-C39)*(1+$C$36)*(1+$C$31))+C44</f>
        <v>0</v>
      </c>
      <c r="D46" s="47"/>
      <c r="E46" s="47"/>
      <c r="F46" s="47"/>
      <c r="G46" s="47"/>
      <c r="H46" s="47"/>
    </row>
    <row r="47" spans="1:8" x14ac:dyDescent="0.3">
      <c r="A47" s="184"/>
      <c r="B47" s="47"/>
      <c r="C47" s="47"/>
      <c r="D47" s="47"/>
      <c r="E47" s="47"/>
      <c r="F47" s="47"/>
      <c r="G47" s="47"/>
      <c r="H47" s="47"/>
    </row>
    <row r="48" spans="1:8" x14ac:dyDescent="0.3">
      <c r="A48" s="184"/>
      <c r="B48" s="190" t="s">
        <v>486</v>
      </c>
      <c r="C48" s="279">
        <f>TAB00!K35</f>
        <v>0</v>
      </c>
      <c r="D48" s="47"/>
      <c r="E48" s="47"/>
      <c r="F48" s="47"/>
      <c r="G48" s="47"/>
      <c r="H48" s="47"/>
    </row>
    <row r="49" spans="1:8" x14ac:dyDescent="0.3">
      <c r="A49" s="184"/>
      <c r="B49" s="190" t="s">
        <v>487</v>
      </c>
      <c r="C49" s="279">
        <f>C48*(1+$C$36)*(1+$C$36)*(1+$C$36)</f>
        <v>0</v>
      </c>
      <c r="D49" s="47"/>
      <c r="E49" s="47"/>
      <c r="F49" s="47"/>
      <c r="G49" s="47"/>
      <c r="H49" s="47"/>
    </row>
    <row r="50" spans="1:8" x14ac:dyDescent="0.3">
      <c r="A50" s="184"/>
      <c r="B50" s="47"/>
      <c r="C50" s="47"/>
      <c r="D50" s="47"/>
      <c r="E50" s="47"/>
      <c r="F50" s="47"/>
      <c r="G50" s="47"/>
      <c r="H50" s="47"/>
    </row>
    <row r="51" spans="1:8" ht="33" customHeight="1" x14ac:dyDescent="0.3">
      <c r="A51" s="184"/>
      <c r="B51" s="202" t="s">
        <v>482</v>
      </c>
      <c r="C51" s="203">
        <f>((C46-C44)*(1+$C$36)*(1+$C$31))+C49</f>
        <v>0</v>
      </c>
      <c r="D51" s="47"/>
      <c r="E51" s="47"/>
      <c r="F51" s="47"/>
      <c r="G51" s="47"/>
      <c r="H51" s="47"/>
    </row>
    <row r="52" spans="1:8" x14ac:dyDescent="0.3">
      <c r="A52" s="184"/>
      <c r="B52" s="47"/>
      <c r="C52" s="47"/>
      <c r="D52" s="47"/>
      <c r="E52" s="47"/>
      <c r="F52" s="47"/>
      <c r="G52" s="47"/>
      <c r="H52" s="47"/>
    </row>
    <row r="53" spans="1:8" x14ac:dyDescent="0.3">
      <c r="A53" s="184"/>
      <c r="B53" s="190" t="s">
        <v>488</v>
      </c>
      <c r="C53" s="279">
        <f>TAB00!L35</f>
        <v>0</v>
      </c>
      <c r="D53" s="47"/>
      <c r="E53" s="47"/>
      <c r="F53" s="47"/>
      <c r="G53" s="47"/>
      <c r="H53" s="47"/>
    </row>
    <row r="54" spans="1:8" x14ac:dyDescent="0.3">
      <c r="A54" s="184"/>
      <c r="B54" s="190" t="s">
        <v>489</v>
      </c>
      <c r="C54" s="279">
        <f>C53*(1+$C$36)*(1+$C$36)*(1+$C$36)*(1+$C$36)</f>
        <v>0</v>
      </c>
      <c r="D54" s="47"/>
      <c r="E54" s="47"/>
      <c r="F54" s="47"/>
      <c r="G54" s="47"/>
      <c r="H54" s="47"/>
    </row>
    <row r="55" spans="1:8" ht="12" customHeight="1" x14ac:dyDescent="0.3">
      <c r="A55" s="184"/>
      <c r="B55" s="47"/>
      <c r="C55" s="47"/>
      <c r="D55" s="47"/>
      <c r="E55" s="47"/>
      <c r="F55" s="47"/>
      <c r="G55" s="47"/>
      <c r="H55" s="47"/>
    </row>
    <row r="56" spans="1:8" ht="29.25" customHeight="1" x14ac:dyDescent="0.3">
      <c r="A56" s="184"/>
      <c r="B56" s="202" t="s">
        <v>483</v>
      </c>
      <c r="C56" s="203">
        <f>((C51-C49)*(1+$C$36)*(1+$C$31))+C54</f>
        <v>0</v>
      </c>
      <c r="D56" s="47"/>
      <c r="E56" s="47"/>
      <c r="F56" s="47"/>
      <c r="G56" s="47"/>
      <c r="H56" s="47"/>
    </row>
    <row r="57" spans="1:8" ht="12" customHeight="1" x14ac:dyDescent="0.3">
      <c r="A57" s="184"/>
      <c r="B57" s="47"/>
      <c r="C57" s="47"/>
      <c r="D57" s="47"/>
      <c r="E57" s="47"/>
      <c r="F57" s="47"/>
      <c r="G57" s="47"/>
      <c r="H57" s="47"/>
    </row>
    <row r="58" spans="1:8" ht="12" customHeight="1" x14ac:dyDescent="0.3">
      <c r="A58" s="184"/>
      <c r="B58" s="47"/>
      <c r="C58" s="47"/>
      <c r="D58" s="47"/>
      <c r="E58" s="47"/>
      <c r="F58" s="47"/>
      <c r="G58" s="47"/>
      <c r="H58" s="47"/>
    </row>
    <row r="59" spans="1:8" ht="12" customHeight="1" x14ac:dyDescent="0.3">
      <c r="A59" s="184"/>
      <c r="B59" s="195" t="s">
        <v>490</v>
      </c>
      <c r="C59" s="47"/>
      <c r="D59" s="47"/>
      <c r="E59" s="47"/>
      <c r="F59" s="47"/>
      <c r="G59" s="47"/>
      <c r="H59" s="47"/>
    </row>
    <row r="60" spans="1:8" ht="12" customHeight="1" x14ac:dyDescent="0.3">
      <c r="A60" s="184"/>
      <c r="B60" s="47"/>
      <c r="C60" s="47"/>
      <c r="D60" s="47"/>
      <c r="E60" s="47"/>
      <c r="F60" s="47"/>
      <c r="G60" s="47"/>
      <c r="H60" s="47"/>
    </row>
    <row r="61" spans="1:8" ht="36" customHeight="1" x14ac:dyDescent="0.3">
      <c r="A61" s="184"/>
      <c r="B61" s="208"/>
      <c r="C61" s="208" t="s">
        <v>340</v>
      </c>
      <c r="D61" s="208" t="s">
        <v>341</v>
      </c>
      <c r="E61" s="208" t="s">
        <v>342</v>
      </c>
      <c r="F61" s="208" t="s">
        <v>343</v>
      </c>
      <c r="G61" s="209" t="s">
        <v>441</v>
      </c>
      <c r="H61" s="47"/>
    </row>
    <row r="62" spans="1:8" ht="32.25" customHeight="1" x14ac:dyDescent="0.3">
      <c r="A62" s="184"/>
      <c r="B62" s="210" t="s">
        <v>384</v>
      </c>
      <c r="C62" s="199"/>
      <c r="D62" s="199"/>
      <c r="E62" s="199"/>
      <c r="F62" s="199"/>
      <c r="G62" s="211"/>
      <c r="H62" s="47"/>
    </row>
    <row r="63" spans="1:8" ht="35.25" customHeight="1" x14ac:dyDescent="0.3">
      <c r="A63" s="184"/>
      <c r="B63" s="212" t="s">
        <v>491</v>
      </c>
      <c r="C63" s="213">
        <f>C34</f>
        <v>0</v>
      </c>
      <c r="D63" s="213">
        <f>C41</f>
        <v>0</v>
      </c>
      <c r="E63" s="213">
        <f>C46</f>
        <v>0</v>
      </c>
      <c r="F63" s="213">
        <f>C51</f>
        <v>0</v>
      </c>
      <c r="G63" s="214">
        <f>C56</f>
        <v>0</v>
      </c>
      <c r="H63" s="47"/>
    </row>
    <row r="64" spans="1:8" ht="33.75" customHeight="1" x14ac:dyDescent="0.3">
      <c r="A64" s="184"/>
      <c r="B64" s="215" t="s">
        <v>385</v>
      </c>
      <c r="C64" s="216">
        <f>MIN(C62,C63)</f>
        <v>0</v>
      </c>
      <c r="D64" s="216">
        <f>MIN(D62,D63)</f>
        <v>0</v>
      </c>
      <c r="E64" s="216">
        <f>MIN(E62,E63)</f>
        <v>0</v>
      </c>
      <c r="F64" s="216">
        <f>MIN(F62,F63)</f>
        <v>0</v>
      </c>
      <c r="G64" s="217">
        <f>MIN(G62,G63)</f>
        <v>0</v>
      </c>
      <c r="H64" s="47"/>
    </row>
    <row r="65" spans="1:8" x14ac:dyDescent="0.3">
      <c r="A65" s="184"/>
      <c r="B65" s="47"/>
      <c r="C65" s="47"/>
      <c r="D65" s="47"/>
      <c r="E65" s="47"/>
      <c r="F65" s="47"/>
      <c r="G65" s="47"/>
      <c r="H65" s="47"/>
    </row>
    <row r="66" spans="1:8" x14ac:dyDescent="0.3">
      <c r="A66" s="184"/>
      <c r="B66" s="47"/>
      <c r="C66" s="47"/>
      <c r="D66" s="47"/>
      <c r="E66" s="47"/>
      <c r="F66" s="47"/>
      <c r="G66" s="47"/>
      <c r="H66" s="47"/>
    </row>
  </sheetData>
  <conditionalFormatting sqref="C62">
    <cfRule type="containsText" dxfId="1083" priority="21" operator="containsText" text="ntitulé">
      <formula>NOT(ISERROR(SEARCH("ntitulé",C62)))</formula>
    </cfRule>
    <cfRule type="containsBlanks" dxfId="1082" priority="22">
      <formula>LEN(TRIM(C62))=0</formula>
    </cfRule>
  </conditionalFormatting>
  <conditionalFormatting sqref="D62">
    <cfRule type="containsText" dxfId="1081" priority="19" operator="containsText" text="ntitulé">
      <formula>NOT(ISERROR(SEARCH("ntitulé",D62)))</formula>
    </cfRule>
    <cfRule type="containsBlanks" dxfId="1080" priority="20">
      <formula>LEN(TRIM(D62))=0</formula>
    </cfRule>
  </conditionalFormatting>
  <conditionalFormatting sqref="E62">
    <cfRule type="containsText" dxfId="1079" priority="17" operator="containsText" text="ntitulé">
      <formula>NOT(ISERROR(SEARCH("ntitulé",E62)))</formula>
    </cfRule>
    <cfRule type="containsBlanks" dxfId="1078" priority="18">
      <formula>LEN(TRIM(E62))=0</formula>
    </cfRule>
  </conditionalFormatting>
  <conditionalFormatting sqref="F62">
    <cfRule type="containsText" dxfId="1077" priority="15" operator="containsText" text="ntitulé">
      <formula>NOT(ISERROR(SEARCH("ntitulé",F62)))</formula>
    </cfRule>
    <cfRule type="containsBlanks" dxfId="1076" priority="16">
      <formula>LEN(TRIM(F62))=0</formula>
    </cfRule>
  </conditionalFormatting>
  <conditionalFormatting sqref="G62">
    <cfRule type="containsText" dxfId="1075" priority="13" operator="containsText" text="ntitulé">
      <formula>NOT(ISERROR(SEARCH("ntitulé",G62)))</formula>
    </cfRule>
    <cfRule type="containsBlanks" dxfId="1074" priority="14">
      <formula>LEN(TRIM(G62))=0</formula>
    </cfRule>
  </conditionalFormatting>
  <conditionalFormatting sqref="C8:C19">
    <cfRule type="containsText" dxfId="1073" priority="7" operator="containsText" text="ntitulé">
      <formula>NOT(ISERROR(SEARCH("ntitulé",C8)))</formula>
    </cfRule>
    <cfRule type="containsBlanks" dxfId="1072" priority="8">
      <formula>LEN(TRIM(C8))=0</formula>
    </cfRule>
  </conditionalFormatting>
  <conditionalFormatting sqref="B8:B19">
    <cfRule type="containsText" dxfId="1071" priority="5" operator="containsText" text="ntitulé">
      <formula>NOT(ISERROR(SEARCH("ntitulé",B8)))</formula>
    </cfRule>
    <cfRule type="containsBlanks" dxfId="1070" priority="6">
      <formula>LEN(TRIM(B8))=0</formula>
    </cfRule>
  </conditionalFormatting>
  <conditionalFormatting sqref="C26">
    <cfRule type="containsText" dxfId="1069" priority="3" operator="containsText" text="ntitulé">
      <formula>NOT(ISERROR(SEARCH("ntitulé",C26)))</formula>
    </cfRule>
    <cfRule type="containsBlanks" dxfId="1068" priority="4">
      <formula>LEN(TRIM(C26))=0</formula>
    </cfRule>
  </conditionalFormatting>
  <conditionalFormatting sqref="B26">
    <cfRule type="containsText" dxfId="1067" priority="1" operator="containsText" text="ntitulé">
      <formula>NOT(ISERROR(SEARCH("ntitulé",B26)))</formula>
    </cfRule>
    <cfRule type="containsBlanks" dxfId="1066" priority="2">
      <formula>LEN(TRIM(B26))=0</formula>
    </cfRule>
  </conditionalFormatting>
  <hyperlinks>
    <hyperlink ref="A1" location="TAB00!A1" display="TAB00!A1" xr:uid="{00000000-0004-0000-0600-000000000000}"/>
  </hyperlinks>
  <pageMargins left="0.7" right="0.7" top="0.75" bottom="0.75" header="0.3" footer="0.3"/>
  <pageSetup paperSize="9" scale="74" orientation="landscape" r:id="rId1"/>
  <rowBreaks count="1" manualBreakCount="1">
    <brk id="44" max="11" man="1"/>
  </rowBreaks>
  <ignoredErrors>
    <ignoredError sqref="C8 C10:C11 C13:C14 C16:C17 C19:C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C634-C15B-412D-98ED-2CAC6A9B5FF5}">
  <dimension ref="A1:H48"/>
  <sheetViews>
    <sheetView topLeftCell="A3" zoomScaleNormal="100" workbookViewId="0">
      <selection activeCell="E25" sqref="E25"/>
    </sheetView>
  </sheetViews>
  <sheetFormatPr baseColWidth="10" defaultColWidth="9.1640625" defaultRowHeight="13.5" x14ac:dyDescent="0.3"/>
  <cols>
    <col min="1" max="1" width="11.6640625" style="45" customWidth="1"/>
    <col min="2" max="2" width="53.1640625" style="33" customWidth="1"/>
    <col min="3" max="7" width="29.33203125" style="33" customWidth="1"/>
    <col min="8" max="8" width="16.6640625" style="33" customWidth="1"/>
    <col min="9" max="16384" width="9.1640625" style="33"/>
  </cols>
  <sheetData>
    <row r="1" spans="1:8" ht="15" x14ac:dyDescent="0.3">
      <c r="A1" s="54" t="s">
        <v>61</v>
      </c>
    </row>
    <row r="2" spans="1:8" x14ac:dyDescent="0.3">
      <c r="A2" s="33"/>
    </row>
    <row r="3" spans="1:8" ht="22.15" customHeight="1" x14ac:dyDescent="0.35">
      <c r="A3" s="50" t="str">
        <f>TAB00!B50&amp;" : "&amp;TAB00!C50</f>
        <v>TAB2.2 : Charges nettes contrôlables OSP - budget 2025-2029</v>
      </c>
      <c r="B3" s="58"/>
      <c r="C3" s="58"/>
      <c r="D3" s="58"/>
      <c r="E3" s="58"/>
      <c r="F3" s="58"/>
      <c r="G3" s="58"/>
    </row>
    <row r="4" spans="1:8" ht="16.5" x14ac:dyDescent="0.3">
      <c r="A4" s="135"/>
      <c r="B4" s="44"/>
      <c r="C4" s="44"/>
      <c r="D4" s="44"/>
      <c r="E4" s="44"/>
      <c r="F4" s="44"/>
      <c r="G4" s="44"/>
      <c r="H4" s="44"/>
    </row>
    <row r="5" spans="1:8" ht="16.5" x14ac:dyDescent="0.3">
      <c r="A5" s="135"/>
      <c r="B5" s="44"/>
      <c r="C5" s="44"/>
      <c r="D5" s="44"/>
      <c r="E5" s="44"/>
      <c r="F5" s="44"/>
      <c r="G5" s="44"/>
      <c r="H5" s="44"/>
    </row>
    <row r="6" spans="1:8" s="46" customFormat="1" x14ac:dyDescent="0.3">
      <c r="A6" s="184"/>
      <c r="B6" s="195" t="s">
        <v>442</v>
      </c>
      <c r="C6" s="195"/>
      <c r="D6" s="47"/>
      <c r="E6" s="47"/>
      <c r="F6" s="195"/>
      <c r="G6" s="47"/>
      <c r="H6" s="47"/>
    </row>
    <row r="7" spans="1:8" s="46" customFormat="1" x14ac:dyDescent="0.3">
      <c r="A7" s="184"/>
      <c r="B7" s="195"/>
      <c r="C7" s="195"/>
      <c r="D7" s="47"/>
      <c r="E7" s="47"/>
      <c r="F7" s="47"/>
      <c r="G7" s="47"/>
      <c r="H7" s="47"/>
    </row>
    <row r="8" spans="1:8" s="46" customFormat="1" x14ac:dyDescent="0.3">
      <c r="A8" s="184"/>
      <c r="B8" s="198" t="s">
        <v>386</v>
      </c>
      <c r="C8" s="123">
        <f>'TAB1'!B86</f>
        <v>0</v>
      </c>
      <c r="D8" s="47"/>
      <c r="E8" s="47"/>
      <c r="F8" s="47"/>
      <c r="G8" s="47"/>
      <c r="H8" s="47"/>
    </row>
    <row r="9" spans="1:8" s="46" customFormat="1" x14ac:dyDescent="0.3">
      <c r="A9" s="184"/>
      <c r="B9" s="190" t="s">
        <v>387</v>
      </c>
      <c r="C9" s="196">
        <f>'TAB1'!D86</f>
        <v>0</v>
      </c>
      <c r="D9" s="47"/>
      <c r="E9" s="47"/>
      <c r="F9" s="47"/>
      <c r="G9" s="47"/>
      <c r="H9" s="47"/>
    </row>
    <row r="10" spans="1:8" s="46" customFormat="1" x14ac:dyDescent="0.3">
      <c r="A10" s="184"/>
      <c r="B10" s="190" t="s">
        <v>428</v>
      </c>
      <c r="C10" s="196">
        <f>'TAB1'!F86</f>
        <v>0</v>
      </c>
      <c r="D10" s="47"/>
      <c r="E10" s="47"/>
      <c r="F10" s="47"/>
      <c r="G10" s="47"/>
      <c r="H10" s="47"/>
    </row>
    <row r="11" spans="1:8" s="46" customFormat="1" x14ac:dyDescent="0.3">
      <c r="A11" s="184"/>
      <c r="B11" s="190" t="s">
        <v>429</v>
      </c>
      <c r="C11" s="196">
        <f>'TAB1'!H86</f>
        <v>0</v>
      </c>
      <c r="D11" s="47"/>
      <c r="E11" s="47"/>
      <c r="F11" s="47"/>
      <c r="G11" s="47"/>
      <c r="H11" s="47"/>
    </row>
    <row r="12" spans="1:8" s="46" customFormat="1" x14ac:dyDescent="0.3">
      <c r="A12" s="184"/>
      <c r="B12" s="190" t="s">
        <v>359</v>
      </c>
      <c r="C12" s="205">
        <f>TAB00!C32</f>
        <v>9.8499999999999994E-3</v>
      </c>
      <c r="D12" s="47"/>
      <c r="E12" s="47"/>
    </row>
    <row r="13" spans="1:8" s="46" customFormat="1" x14ac:dyDescent="0.3">
      <c r="A13" s="184"/>
      <c r="B13" s="190" t="s">
        <v>360</v>
      </c>
      <c r="C13" s="205">
        <f>TAB00!D32</f>
        <v>2.009E-2</v>
      </c>
      <c r="D13" s="47"/>
      <c r="E13" s="47"/>
    </row>
    <row r="14" spans="1:8" s="46" customFormat="1" x14ac:dyDescent="0.3">
      <c r="A14" s="184"/>
      <c r="B14" s="190" t="s">
        <v>425</v>
      </c>
      <c r="C14" s="205">
        <f>TAB00!E32</f>
        <v>9.2520000000000005E-2</v>
      </c>
      <c r="D14" s="47"/>
      <c r="E14" s="47"/>
    </row>
    <row r="15" spans="1:8" s="46" customFormat="1" ht="27" x14ac:dyDescent="0.3">
      <c r="A15" s="184"/>
      <c r="B15" s="190" t="s">
        <v>426</v>
      </c>
      <c r="C15" s="196">
        <f>C8*(1+$C$12)*(1+$C$13)*(1+$C$14)</f>
        <v>0</v>
      </c>
      <c r="D15" s="47"/>
      <c r="E15" s="47"/>
    </row>
    <row r="16" spans="1:8" s="46" customFormat="1" ht="27" x14ac:dyDescent="0.3">
      <c r="A16" s="184"/>
      <c r="B16" s="190" t="s">
        <v>427</v>
      </c>
      <c r="C16" s="196">
        <f>C9*(1+$C$13)*(1+$C$14)</f>
        <v>0</v>
      </c>
      <c r="D16" s="47"/>
      <c r="E16" s="47"/>
    </row>
    <row r="17" spans="1:8" s="46" customFormat="1" ht="27" x14ac:dyDescent="0.3">
      <c r="A17" s="184"/>
      <c r="B17" s="190" t="s">
        <v>430</v>
      </c>
      <c r="C17" s="196">
        <f>C10*(1+$C$14)</f>
        <v>0</v>
      </c>
      <c r="D17" s="47"/>
      <c r="E17" s="47"/>
    </row>
    <row r="18" spans="1:8" s="46" customFormat="1" ht="27" x14ac:dyDescent="0.3">
      <c r="A18" s="184"/>
      <c r="B18" s="190" t="s">
        <v>431</v>
      </c>
      <c r="C18" s="196">
        <f>AVERAGE(C15:C17,C11)</f>
        <v>0</v>
      </c>
      <c r="D18" s="47"/>
      <c r="E18" s="47"/>
    </row>
    <row r="19" spans="1:8" s="46" customFormat="1" x14ac:dyDescent="0.3">
      <c r="A19" s="184"/>
      <c r="B19" s="190" t="s">
        <v>361</v>
      </c>
      <c r="C19" s="205">
        <f>TAB00!F32</f>
        <v>0</v>
      </c>
      <c r="D19" s="47"/>
      <c r="E19" s="47"/>
    </row>
    <row r="20" spans="1:8" s="46" customFormat="1" x14ac:dyDescent="0.3">
      <c r="A20" s="184"/>
      <c r="B20" s="190" t="s">
        <v>362</v>
      </c>
      <c r="C20" s="205">
        <f>TAB00!G32</f>
        <v>0</v>
      </c>
      <c r="D20" s="47"/>
      <c r="E20" s="47"/>
    </row>
    <row r="21" spans="1:8" s="46" customFormat="1" x14ac:dyDescent="0.3">
      <c r="A21" s="184"/>
      <c r="B21" s="190" t="s">
        <v>432</v>
      </c>
      <c r="C21" s="205">
        <f>TAB00!H32</f>
        <v>0</v>
      </c>
      <c r="D21" s="47"/>
      <c r="E21" s="47"/>
    </row>
    <row r="22" spans="1:8" s="46" customFormat="1" ht="27" x14ac:dyDescent="0.3">
      <c r="A22" s="184"/>
      <c r="B22" s="200" t="s">
        <v>433</v>
      </c>
      <c r="C22" s="201">
        <f>C18*(1+$C$19)*(1+$C$20)*(1+$C$21)</f>
        <v>0</v>
      </c>
      <c r="D22" s="47"/>
      <c r="E22" s="47"/>
    </row>
    <row r="23" spans="1:8" s="46" customFormat="1" x14ac:dyDescent="0.3">
      <c r="A23" s="184"/>
      <c r="B23" s="47"/>
      <c r="C23" s="47"/>
      <c r="D23" s="47"/>
      <c r="E23" s="47"/>
    </row>
    <row r="24" spans="1:8" s="46" customFormat="1" ht="36" customHeight="1" x14ac:dyDescent="0.3">
      <c r="A24" s="184"/>
      <c r="B24" s="190" t="s">
        <v>349</v>
      </c>
      <c r="C24" s="205">
        <f>TAB00!G34</f>
        <v>0</v>
      </c>
      <c r="D24" s="47"/>
      <c r="E24" s="47"/>
      <c r="F24" s="206"/>
      <c r="G24" s="207"/>
      <c r="H24" s="47"/>
    </row>
    <row r="25" spans="1:8" s="46" customFormat="1" x14ac:dyDescent="0.3">
      <c r="A25" s="184"/>
      <c r="B25" s="47"/>
      <c r="C25" s="47"/>
      <c r="D25" s="47"/>
      <c r="E25" s="47"/>
      <c r="F25" s="47"/>
      <c r="G25" s="47"/>
      <c r="H25" s="47"/>
    </row>
    <row r="26" spans="1:8" s="46" customFormat="1" ht="27" x14ac:dyDescent="0.3">
      <c r="A26" s="184"/>
      <c r="B26" s="202" t="s">
        <v>477</v>
      </c>
      <c r="C26" s="203">
        <f>C22*(1+C24)</f>
        <v>0</v>
      </c>
      <c r="D26" s="47"/>
      <c r="E26" s="47"/>
      <c r="F26" s="47"/>
      <c r="G26" s="47"/>
      <c r="H26" s="47"/>
    </row>
    <row r="27" spans="1:8" s="46" customFormat="1" x14ac:dyDescent="0.3">
      <c r="A27" s="184"/>
      <c r="B27" s="47"/>
      <c r="C27" s="47"/>
      <c r="D27" s="47"/>
      <c r="E27" s="47"/>
      <c r="F27" s="47"/>
      <c r="G27" s="47"/>
      <c r="H27" s="47"/>
    </row>
    <row r="28" spans="1:8" s="46" customFormat="1" x14ac:dyDescent="0.3">
      <c r="A28" s="184"/>
      <c r="B28" s="190" t="s">
        <v>434</v>
      </c>
      <c r="C28" s="205">
        <f>TAB00!I32</f>
        <v>0</v>
      </c>
      <c r="D28" s="47"/>
      <c r="E28" s="47"/>
      <c r="F28" s="47"/>
      <c r="G28" s="47"/>
      <c r="H28" s="47"/>
    </row>
    <row r="29" spans="1:8" x14ac:dyDescent="0.3">
      <c r="A29" s="184"/>
      <c r="B29" s="47"/>
      <c r="C29" s="47"/>
      <c r="D29" s="47"/>
      <c r="E29" s="47"/>
      <c r="F29" s="47"/>
      <c r="G29" s="47"/>
      <c r="H29" s="47"/>
    </row>
    <row r="30" spans="1:8" x14ac:dyDescent="0.3">
      <c r="A30" s="184"/>
      <c r="B30" s="190" t="s">
        <v>349</v>
      </c>
      <c r="C30" s="205">
        <f>TAB00!H34</f>
        <v>0</v>
      </c>
      <c r="D30" s="47"/>
      <c r="E30" s="47"/>
      <c r="F30" s="47"/>
      <c r="G30" s="47"/>
      <c r="H30" s="47"/>
    </row>
    <row r="31" spans="1:8" x14ac:dyDescent="0.3">
      <c r="A31" s="184"/>
      <c r="B31" s="47"/>
      <c r="C31" s="47"/>
      <c r="D31" s="47"/>
      <c r="E31" s="47"/>
      <c r="F31" s="47"/>
      <c r="G31" s="47"/>
      <c r="H31" s="47"/>
    </row>
    <row r="32" spans="1:8" ht="32.25" customHeight="1" x14ac:dyDescent="0.3">
      <c r="A32" s="184"/>
      <c r="B32" s="202" t="s">
        <v>436</v>
      </c>
      <c r="C32" s="203">
        <f>C26*(1+$C$28)*(1+$C$30)</f>
        <v>0</v>
      </c>
      <c r="D32" s="47"/>
      <c r="E32" s="47"/>
      <c r="F32" s="47"/>
      <c r="G32" s="47"/>
      <c r="H32" s="47"/>
    </row>
    <row r="33" spans="1:8" x14ac:dyDescent="0.3">
      <c r="A33" s="184"/>
      <c r="B33" s="47"/>
      <c r="C33" s="47"/>
      <c r="D33" s="47"/>
      <c r="E33" s="47"/>
      <c r="F33" s="47"/>
      <c r="G33" s="47"/>
      <c r="H33" s="47"/>
    </row>
    <row r="34" spans="1:8" ht="27" x14ac:dyDescent="0.3">
      <c r="A34" s="184"/>
      <c r="B34" s="202" t="s">
        <v>437</v>
      </c>
      <c r="C34" s="203">
        <f>C32*(1+$C$28)*(1+$C$30)</f>
        <v>0</v>
      </c>
      <c r="D34" s="47"/>
      <c r="E34" s="47"/>
      <c r="F34" s="47"/>
      <c r="G34" s="47"/>
      <c r="H34" s="47"/>
    </row>
    <row r="35" spans="1:8" x14ac:dyDescent="0.3">
      <c r="A35" s="184"/>
      <c r="B35" s="47"/>
      <c r="C35" s="47"/>
      <c r="D35" s="47"/>
      <c r="E35" s="47"/>
      <c r="F35" s="47"/>
      <c r="G35" s="47"/>
      <c r="H35" s="47"/>
    </row>
    <row r="36" spans="1:8" ht="33" customHeight="1" x14ac:dyDescent="0.3">
      <c r="A36" s="184"/>
      <c r="B36" s="202" t="s">
        <v>438</v>
      </c>
      <c r="C36" s="203">
        <f>C34*(1+$C$28)*(1+$C$30)</f>
        <v>0</v>
      </c>
      <c r="D36" s="47"/>
      <c r="E36" s="47"/>
      <c r="F36" s="47"/>
      <c r="G36" s="47"/>
      <c r="H36" s="47"/>
    </row>
    <row r="37" spans="1:8" ht="12" customHeight="1" x14ac:dyDescent="0.3">
      <c r="A37" s="184"/>
      <c r="B37" s="47"/>
      <c r="C37" s="47"/>
      <c r="D37" s="47"/>
      <c r="E37" s="47"/>
      <c r="F37" s="47"/>
      <c r="G37" s="47"/>
      <c r="H37" s="47"/>
    </row>
    <row r="38" spans="1:8" ht="29.25" customHeight="1" x14ac:dyDescent="0.3">
      <c r="A38" s="184"/>
      <c r="B38" s="202" t="s">
        <v>439</v>
      </c>
      <c r="C38" s="203">
        <f>C36*(1+$C$28)*(1+$C$30)</f>
        <v>0</v>
      </c>
      <c r="D38" s="47"/>
      <c r="E38" s="47"/>
      <c r="F38" s="47"/>
      <c r="G38" s="47"/>
      <c r="H38" s="47"/>
    </row>
    <row r="39" spans="1:8" ht="12" customHeight="1" x14ac:dyDescent="0.3">
      <c r="A39" s="184"/>
      <c r="B39" s="47"/>
      <c r="C39" s="47"/>
      <c r="D39" s="47"/>
      <c r="E39" s="47"/>
      <c r="F39" s="47"/>
      <c r="G39" s="47"/>
      <c r="H39" s="47"/>
    </row>
    <row r="40" spans="1:8" ht="12" customHeight="1" x14ac:dyDescent="0.3">
      <c r="A40" s="184"/>
      <c r="B40" s="47"/>
      <c r="C40" s="47"/>
      <c r="D40" s="47"/>
      <c r="E40" s="47"/>
      <c r="F40" s="47"/>
      <c r="G40" s="47"/>
      <c r="H40" s="47"/>
    </row>
    <row r="41" spans="1:8" ht="12" customHeight="1" x14ac:dyDescent="0.3">
      <c r="A41" s="184"/>
      <c r="B41" s="195" t="s">
        <v>440</v>
      </c>
      <c r="C41" s="47"/>
      <c r="D41" s="47"/>
      <c r="E41" s="47"/>
      <c r="F41" s="47"/>
      <c r="G41" s="47"/>
      <c r="H41" s="47"/>
    </row>
    <row r="42" spans="1:8" ht="12" customHeight="1" x14ac:dyDescent="0.3">
      <c r="A42" s="184"/>
      <c r="B42" s="47"/>
      <c r="C42" s="47"/>
      <c r="D42" s="47"/>
      <c r="E42" s="47"/>
      <c r="F42" s="47"/>
      <c r="G42" s="47"/>
      <c r="H42" s="47"/>
    </row>
    <row r="43" spans="1:8" ht="39" customHeight="1" x14ac:dyDescent="0.3">
      <c r="A43" s="184"/>
      <c r="B43" s="208"/>
      <c r="C43" s="208" t="s">
        <v>340</v>
      </c>
      <c r="D43" s="208" t="s">
        <v>341</v>
      </c>
      <c r="E43" s="208" t="s">
        <v>342</v>
      </c>
      <c r="F43" s="208" t="s">
        <v>343</v>
      </c>
      <c r="G43" s="209" t="s">
        <v>441</v>
      </c>
      <c r="H43" s="47"/>
    </row>
    <row r="44" spans="1:8" ht="32.25" customHeight="1" x14ac:dyDescent="0.3">
      <c r="A44" s="184"/>
      <c r="B44" s="210" t="s">
        <v>384</v>
      </c>
      <c r="C44" s="199"/>
      <c r="D44" s="199"/>
      <c r="E44" s="199"/>
      <c r="F44" s="199"/>
      <c r="G44" s="211"/>
      <c r="H44" s="47"/>
    </row>
    <row r="45" spans="1:8" ht="35.25" customHeight="1" x14ac:dyDescent="0.3">
      <c r="A45" s="184"/>
      <c r="B45" s="212" t="s">
        <v>388</v>
      </c>
      <c r="C45" s="213">
        <f>C26</f>
        <v>0</v>
      </c>
      <c r="D45" s="213">
        <f>C32</f>
        <v>0</v>
      </c>
      <c r="E45" s="213">
        <f>C34</f>
        <v>0</v>
      </c>
      <c r="F45" s="213">
        <f>C36</f>
        <v>0</v>
      </c>
      <c r="G45" s="214">
        <f>C38</f>
        <v>0</v>
      </c>
      <c r="H45" s="47"/>
    </row>
    <row r="46" spans="1:8" ht="33.75" customHeight="1" x14ac:dyDescent="0.3">
      <c r="A46" s="184"/>
      <c r="B46" s="215" t="s">
        <v>385</v>
      </c>
      <c r="C46" s="216">
        <f>MIN(C44,C45)</f>
        <v>0</v>
      </c>
      <c r="D46" s="216">
        <f>MIN(D44,D45)</f>
        <v>0</v>
      </c>
      <c r="E46" s="216">
        <f>MIN(E44,E45)</f>
        <v>0</v>
      </c>
      <c r="F46" s="216">
        <f>MIN(F44,F45)</f>
        <v>0</v>
      </c>
      <c r="G46" s="217">
        <f>MIN(G44,G45)</f>
        <v>0</v>
      </c>
      <c r="H46" s="47"/>
    </row>
    <row r="47" spans="1:8" x14ac:dyDescent="0.3">
      <c r="A47" s="184"/>
      <c r="B47" s="47"/>
      <c r="C47" s="47"/>
      <c r="D47" s="47"/>
      <c r="E47" s="47"/>
      <c r="F47" s="47"/>
      <c r="G47" s="47"/>
      <c r="H47" s="47"/>
    </row>
    <row r="48" spans="1:8" x14ac:dyDescent="0.3">
      <c r="A48" s="184"/>
      <c r="B48" s="47"/>
      <c r="C48" s="47"/>
      <c r="D48" s="47"/>
      <c r="E48" s="47"/>
      <c r="F48" s="47"/>
      <c r="G48" s="47"/>
      <c r="H48" s="47"/>
    </row>
  </sheetData>
  <conditionalFormatting sqref="C8:C11">
    <cfRule type="containsText" dxfId="1065" priority="17" operator="containsText" text="ntitulé">
      <formula>NOT(ISERROR(SEARCH("ntitulé",C8)))</formula>
    </cfRule>
    <cfRule type="containsBlanks" dxfId="1064" priority="18">
      <formula>LEN(TRIM(C8))=0</formula>
    </cfRule>
  </conditionalFormatting>
  <conditionalFormatting sqref="B8:B11">
    <cfRule type="containsText" dxfId="1063" priority="15" operator="containsText" text="ntitulé">
      <formula>NOT(ISERROR(SEARCH("ntitulé",B8)))</formula>
    </cfRule>
    <cfRule type="containsBlanks" dxfId="1062" priority="16">
      <formula>LEN(TRIM(B8))=0</formula>
    </cfRule>
  </conditionalFormatting>
  <conditionalFormatting sqref="C44">
    <cfRule type="containsText" dxfId="1061" priority="13" operator="containsText" text="ntitulé">
      <formula>NOT(ISERROR(SEARCH("ntitulé",C44)))</formula>
    </cfRule>
    <cfRule type="containsBlanks" dxfId="1060" priority="14">
      <formula>LEN(TRIM(C44))=0</formula>
    </cfRule>
  </conditionalFormatting>
  <conditionalFormatting sqref="D44">
    <cfRule type="containsText" dxfId="1059" priority="11" operator="containsText" text="ntitulé">
      <formula>NOT(ISERROR(SEARCH("ntitulé",D44)))</formula>
    </cfRule>
    <cfRule type="containsBlanks" dxfId="1058" priority="12">
      <formula>LEN(TRIM(D44))=0</formula>
    </cfRule>
  </conditionalFormatting>
  <conditionalFormatting sqref="E44">
    <cfRule type="containsText" dxfId="1057" priority="9" operator="containsText" text="ntitulé">
      <formula>NOT(ISERROR(SEARCH("ntitulé",E44)))</formula>
    </cfRule>
    <cfRule type="containsBlanks" dxfId="1056" priority="10">
      <formula>LEN(TRIM(E44))=0</formula>
    </cfRule>
  </conditionalFormatting>
  <conditionalFormatting sqref="F44">
    <cfRule type="containsText" dxfId="1055" priority="7" operator="containsText" text="ntitulé">
      <formula>NOT(ISERROR(SEARCH("ntitulé",F44)))</formula>
    </cfRule>
    <cfRule type="containsBlanks" dxfId="1054" priority="8">
      <formula>LEN(TRIM(F44))=0</formula>
    </cfRule>
  </conditionalFormatting>
  <conditionalFormatting sqref="G44">
    <cfRule type="containsText" dxfId="1053" priority="5" operator="containsText" text="ntitulé">
      <formula>NOT(ISERROR(SEARCH("ntitulé",G44)))</formula>
    </cfRule>
    <cfRule type="containsBlanks" dxfId="1052" priority="6">
      <formula>LEN(TRIM(G44))=0</formula>
    </cfRule>
  </conditionalFormatting>
  <hyperlinks>
    <hyperlink ref="A1" location="TAB00!A1" display="TAB00!A1" xr:uid="{CA937CD2-89CE-46CE-AF66-16FCD2173A21}"/>
  </hyperlinks>
  <pageMargins left="0.7" right="0.7" top="0.75" bottom="0.75" header="0.3" footer="0.3"/>
  <pageSetup paperSize="9" scale="74" orientation="landscape" verticalDpi="300" r:id="rId1"/>
  <rowBreaks count="1" manualBreakCount="1">
    <brk id="32"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531D-EA69-4CA3-B14E-765EF096C25A}">
  <dimension ref="A1:H44"/>
  <sheetViews>
    <sheetView topLeftCell="A16" zoomScaleNormal="100" workbookViewId="0">
      <selection activeCell="C8" sqref="C8"/>
    </sheetView>
  </sheetViews>
  <sheetFormatPr baseColWidth="10" defaultColWidth="9.1640625" defaultRowHeight="13.5" x14ac:dyDescent="0.3"/>
  <cols>
    <col min="1" max="1" width="11.6640625" style="45" customWidth="1"/>
    <col min="2" max="2" width="53.1640625" style="33" customWidth="1"/>
    <col min="3" max="7" width="29.33203125" style="33" customWidth="1"/>
    <col min="8" max="8" width="16.6640625" style="33" customWidth="1"/>
    <col min="9" max="16384" width="9.1640625" style="33"/>
  </cols>
  <sheetData>
    <row r="1" spans="1:8" ht="15" x14ac:dyDescent="0.3">
      <c r="A1" s="54" t="s">
        <v>61</v>
      </c>
    </row>
    <row r="2" spans="1:8" x14ac:dyDescent="0.3">
      <c r="A2" s="33"/>
    </row>
    <row r="3" spans="1:8" ht="22.15" customHeight="1" x14ac:dyDescent="0.35">
      <c r="A3" s="50" t="str">
        <f>TAB00!B51&amp;" : "&amp;TAB00!C51</f>
        <v>TAB2.3 : Charges nettes contrôlables relatives aux immobilisations - budget 2025-2029</v>
      </c>
      <c r="B3" s="58"/>
      <c r="C3" s="58"/>
      <c r="D3" s="58"/>
      <c r="E3" s="58"/>
      <c r="F3" s="58"/>
      <c r="G3" s="58"/>
    </row>
    <row r="4" spans="1:8" ht="16.5" x14ac:dyDescent="0.3">
      <c r="A4" s="135"/>
      <c r="B4" s="44"/>
      <c r="C4" s="44"/>
      <c r="D4" s="44"/>
      <c r="E4" s="44"/>
      <c r="F4" s="44"/>
      <c r="G4" s="44"/>
      <c r="H4" s="44"/>
    </row>
    <row r="5" spans="1:8" ht="16.5" x14ac:dyDescent="0.3">
      <c r="A5" s="135"/>
      <c r="B5" s="44"/>
      <c r="C5" s="44"/>
      <c r="D5" s="44"/>
      <c r="E5" s="44"/>
      <c r="F5" s="44"/>
      <c r="G5" s="44"/>
      <c r="H5" s="44"/>
    </row>
    <row r="6" spans="1:8" s="46" customFormat="1" x14ac:dyDescent="0.3">
      <c r="A6" s="184"/>
      <c r="B6" s="195" t="s">
        <v>456</v>
      </c>
      <c r="C6" s="195"/>
      <c r="D6" s="47"/>
      <c r="E6" s="47"/>
      <c r="F6" s="195"/>
      <c r="G6" s="47"/>
      <c r="H6" s="47"/>
    </row>
    <row r="7" spans="1:8" s="46" customFormat="1" x14ac:dyDescent="0.3">
      <c r="A7" s="184"/>
      <c r="B7" s="195"/>
      <c r="C7" s="195"/>
      <c r="D7" s="47"/>
      <c r="E7" s="47"/>
      <c r="F7" s="47"/>
      <c r="G7" s="47"/>
      <c r="H7" s="47"/>
    </row>
    <row r="8" spans="1:8" s="46" customFormat="1" x14ac:dyDescent="0.3">
      <c r="A8" s="184"/>
      <c r="B8" s="198" t="s">
        <v>443</v>
      </c>
      <c r="C8" s="123">
        <f>'TAB1'!B73+'TAB1'!B89</f>
        <v>0</v>
      </c>
      <c r="D8" s="47"/>
      <c r="E8" s="47"/>
      <c r="F8" s="47"/>
      <c r="G8" s="47"/>
      <c r="H8" s="47"/>
    </row>
    <row r="9" spans="1:8" s="46" customFormat="1" x14ac:dyDescent="0.3">
      <c r="A9" s="184"/>
      <c r="B9" s="198" t="s">
        <v>444</v>
      </c>
      <c r="C9" s="196">
        <f>'TAB1'!D73+'TAB1'!D89</f>
        <v>0</v>
      </c>
      <c r="D9" s="47"/>
      <c r="E9" s="47"/>
      <c r="F9" s="47"/>
      <c r="G9" s="47"/>
      <c r="H9" s="47"/>
    </row>
    <row r="10" spans="1:8" s="46" customFormat="1" x14ac:dyDescent="0.3">
      <c r="A10" s="184"/>
      <c r="B10" s="198" t="s">
        <v>445</v>
      </c>
      <c r="C10" s="196">
        <f>'TAB1'!F73+'TAB1'!F89</f>
        <v>0</v>
      </c>
      <c r="D10" s="47"/>
      <c r="E10" s="47"/>
      <c r="F10" s="47"/>
      <c r="G10" s="47"/>
      <c r="H10" s="47"/>
    </row>
    <row r="11" spans="1:8" s="46" customFormat="1" x14ac:dyDescent="0.3">
      <c r="A11" s="184"/>
      <c r="B11" s="198" t="s">
        <v>446</v>
      </c>
      <c r="C11" s="196">
        <f>'TAB1'!H73+'TAB1'!H89</f>
        <v>0</v>
      </c>
      <c r="D11" s="47"/>
      <c r="E11" s="47"/>
      <c r="F11" s="47"/>
      <c r="G11" s="47"/>
      <c r="H11" s="47"/>
    </row>
    <row r="12" spans="1:8" s="46" customFormat="1" x14ac:dyDescent="0.3">
      <c r="A12" s="184"/>
      <c r="B12" s="190" t="s">
        <v>359</v>
      </c>
      <c r="C12" s="205">
        <f>TAB00!C32</f>
        <v>9.8499999999999994E-3</v>
      </c>
      <c r="D12" s="47"/>
      <c r="E12" s="47"/>
    </row>
    <row r="13" spans="1:8" s="46" customFormat="1" x14ac:dyDescent="0.3">
      <c r="A13" s="184"/>
      <c r="B13" s="190" t="s">
        <v>360</v>
      </c>
      <c r="C13" s="205">
        <f>TAB00!D32</f>
        <v>2.009E-2</v>
      </c>
      <c r="D13" s="47"/>
      <c r="E13" s="47"/>
    </row>
    <row r="14" spans="1:8" s="46" customFormat="1" x14ac:dyDescent="0.3">
      <c r="A14" s="184"/>
      <c r="B14" s="190" t="s">
        <v>425</v>
      </c>
      <c r="C14" s="205">
        <f>TAB00!E32</f>
        <v>9.2520000000000005E-2</v>
      </c>
      <c r="D14" s="47"/>
      <c r="E14" s="47"/>
    </row>
    <row r="15" spans="1:8" s="46" customFormat="1" ht="27" x14ac:dyDescent="0.3">
      <c r="A15" s="184"/>
      <c r="B15" s="190" t="s">
        <v>447</v>
      </c>
      <c r="C15" s="196">
        <f>C8*(1+$C$12)*(1+$C$13)*(1+$C$14)</f>
        <v>0</v>
      </c>
      <c r="D15" s="47"/>
      <c r="E15" s="47"/>
    </row>
    <row r="16" spans="1:8" s="46" customFormat="1" ht="27" x14ac:dyDescent="0.3">
      <c r="A16" s="184"/>
      <c r="B16" s="190" t="s">
        <v>448</v>
      </c>
      <c r="C16" s="196">
        <f>C9*(1+$C$13)*(1+$C$14)</f>
        <v>0</v>
      </c>
      <c r="D16" s="47"/>
      <c r="E16" s="47"/>
    </row>
    <row r="17" spans="1:8" s="46" customFormat="1" ht="27" x14ac:dyDescent="0.3">
      <c r="A17" s="184"/>
      <c r="B17" s="190" t="s">
        <v>449</v>
      </c>
      <c r="C17" s="196">
        <f>C10*(1+$C$14)</f>
        <v>0</v>
      </c>
      <c r="D17" s="47"/>
      <c r="E17" s="47"/>
    </row>
    <row r="18" spans="1:8" s="46" customFormat="1" ht="27" x14ac:dyDescent="0.3">
      <c r="A18" s="184"/>
      <c r="B18" s="190" t="s">
        <v>450</v>
      </c>
      <c r="C18" s="196">
        <f>AVERAGE(C15:C17,C11)</f>
        <v>0</v>
      </c>
      <c r="D18" s="47"/>
      <c r="E18" s="47"/>
    </row>
    <row r="19" spans="1:8" s="46" customFormat="1" x14ac:dyDescent="0.3">
      <c r="A19" s="184"/>
      <c r="B19" s="190" t="s">
        <v>361</v>
      </c>
      <c r="C19" s="205">
        <f>TAB00!F32</f>
        <v>0</v>
      </c>
      <c r="D19" s="47"/>
      <c r="E19" s="47"/>
    </row>
    <row r="20" spans="1:8" s="46" customFormat="1" x14ac:dyDescent="0.3">
      <c r="A20" s="184"/>
      <c r="B20" s="190" t="s">
        <v>362</v>
      </c>
      <c r="C20" s="205">
        <f>TAB00!G32</f>
        <v>0</v>
      </c>
      <c r="D20" s="47"/>
      <c r="E20" s="47"/>
    </row>
    <row r="21" spans="1:8" s="46" customFormat="1" x14ac:dyDescent="0.3">
      <c r="A21" s="184"/>
      <c r="B21" s="190" t="s">
        <v>432</v>
      </c>
      <c r="C21" s="205">
        <f>TAB00!H32</f>
        <v>0</v>
      </c>
      <c r="D21" s="47"/>
      <c r="E21" s="47"/>
    </row>
    <row r="22" spans="1:8" s="46" customFormat="1" ht="27" x14ac:dyDescent="0.3">
      <c r="A22" s="184"/>
      <c r="B22" s="200" t="s">
        <v>493</v>
      </c>
      <c r="C22" s="201">
        <f>C18*(1+$C$19)*(1+$C$20)*(1+$C$21)</f>
        <v>0</v>
      </c>
      <c r="D22" s="47"/>
      <c r="E22" s="47"/>
    </row>
    <row r="23" spans="1:8" s="46" customFormat="1" x14ac:dyDescent="0.3">
      <c r="A23" s="184"/>
      <c r="B23" s="47"/>
      <c r="C23" s="47"/>
      <c r="D23" s="47"/>
      <c r="E23" s="47"/>
    </row>
    <row r="24" spans="1:8" s="46" customFormat="1" ht="27" x14ac:dyDescent="0.3">
      <c r="A24" s="184"/>
      <c r="B24" s="202" t="s">
        <v>477</v>
      </c>
      <c r="C24" s="203">
        <f>C22</f>
        <v>0</v>
      </c>
      <c r="D24" s="47"/>
      <c r="E24" s="47"/>
      <c r="F24" s="47"/>
      <c r="G24" s="47"/>
      <c r="H24" s="47"/>
    </row>
    <row r="25" spans="1:8" s="46" customFormat="1" x14ac:dyDescent="0.3">
      <c r="A25" s="184"/>
      <c r="B25" s="47"/>
      <c r="C25" s="47"/>
      <c r="D25" s="47"/>
      <c r="E25" s="47"/>
      <c r="F25" s="47"/>
      <c r="G25" s="47"/>
      <c r="H25" s="47"/>
    </row>
    <row r="26" spans="1:8" s="46" customFormat="1" x14ac:dyDescent="0.3">
      <c r="A26" s="184"/>
      <c r="B26" s="190" t="s">
        <v>434</v>
      </c>
      <c r="C26" s="205">
        <f>TAB00!I32</f>
        <v>0</v>
      </c>
      <c r="D26" s="47"/>
      <c r="E26" s="47"/>
      <c r="F26" s="47"/>
      <c r="G26" s="47"/>
      <c r="H26" s="47"/>
    </row>
    <row r="27" spans="1:8" x14ac:dyDescent="0.3">
      <c r="A27" s="184"/>
      <c r="B27" s="47"/>
      <c r="C27" s="47"/>
      <c r="D27" s="47"/>
      <c r="E27" s="47"/>
      <c r="F27" s="47"/>
      <c r="G27" s="47"/>
      <c r="H27" s="47"/>
    </row>
    <row r="28" spans="1:8" ht="32.25" customHeight="1" x14ac:dyDescent="0.3">
      <c r="A28" s="184"/>
      <c r="B28" s="202" t="s">
        <v>436</v>
      </c>
      <c r="C28" s="203">
        <f>C24*(1+$C$26)</f>
        <v>0</v>
      </c>
      <c r="D28" s="47"/>
      <c r="E28" s="47"/>
      <c r="F28" s="47"/>
      <c r="G28" s="47"/>
      <c r="H28" s="47"/>
    </row>
    <row r="29" spans="1:8" x14ac:dyDescent="0.3">
      <c r="A29" s="184"/>
      <c r="B29" s="47"/>
      <c r="C29" s="47"/>
      <c r="D29" s="47"/>
      <c r="E29" s="47"/>
      <c r="F29" s="47"/>
      <c r="G29" s="47"/>
      <c r="H29" s="47"/>
    </row>
    <row r="30" spans="1:8" ht="27" x14ac:dyDescent="0.3">
      <c r="A30" s="184"/>
      <c r="B30" s="202" t="s">
        <v>437</v>
      </c>
      <c r="C30" s="203">
        <f>C28*(1+$C$26)</f>
        <v>0</v>
      </c>
      <c r="D30" s="47"/>
      <c r="E30" s="47"/>
      <c r="F30" s="47"/>
      <c r="G30" s="47"/>
      <c r="H30" s="47"/>
    </row>
    <row r="31" spans="1:8" x14ac:dyDescent="0.3">
      <c r="A31" s="184"/>
      <c r="B31" s="47"/>
      <c r="C31" s="47"/>
      <c r="D31" s="47"/>
      <c r="E31" s="47"/>
      <c r="F31" s="47"/>
      <c r="G31" s="47"/>
      <c r="H31" s="47"/>
    </row>
    <row r="32" spans="1:8" ht="33" customHeight="1" x14ac:dyDescent="0.3">
      <c r="A32" s="184"/>
      <c r="B32" s="202" t="s">
        <v>438</v>
      </c>
      <c r="C32" s="203">
        <f>C30*(1+$C$26)</f>
        <v>0</v>
      </c>
      <c r="D32" s="47"/>
      <c r="E32" s="47"/>
      <c r="F32" s="47"/>
      <c r="G32" s="47"/>
      <c r="H32" s="47"/>
    </row>
    <row r="33" spans="1:8" ht="12" customHeight="1" x14ac:dyDescent="0.3">
      <c r="A33" s="184"/>
      <c r="B33" s="47"/>
      <c r="C33" s="47"/>
      <c r="D33" s="47"/>
      <c r="E33" s="47"/>
      <c r="F33" s="47"/>
      <c r="G33" s="47"/>
      <c r="H33" s="47"/>
    </row>
    <row r="34" spans="1:8" ht="29.25" customHeight="1" x14ac:dyDescent="0.3">
      <c r="A34" s="184"/>
      <c r="B34" s="202" t="s">
        <v>439</v>
      </c>
      <c r="C34" s="203">
        <f>C32*(1+$C$26)</f>
        <v>0</v>
      </c>
      <c r="D34" s="47"/>
      <c r="E34" s="47"/>
      <c r="F34" s="47"/>
      <c r="G34" s="47"/>
      <c r="H34" s="47"/>
    </row>
    <row r="35" spans="1:8" ht="12" customHeight="1" x14ac:dyDescent="0.3">
      <c r="A35" s="184"/>
      <c r="B35" s="47"/>
      <c r="C35" s="47"/>
      <c r="D35" s="47"/>
      <c r="E35" s="47"/>
      <c r="F35" s="47"/>
      <c r="G35" s="47"/>
      <c r="H35" s="47"/>
    </row>
    <row r="36" spans="1:8" ht="12" customHeight="1" x14ac:dyDescent="0.3">
      <c r="A36" s="184"/>
      <c r="B36" s="47"/>
      <c r="C36" s="47"/>
      <c r="D36" s="47"/>
      <c r="E36" s="47"/>
      <c r="F36" s="47"/>
      <c r="G36" s="47"/>
      <c r="H36" s="47"/>
    </row>
    <row r="37" spans="1:8" ht="12" customHeight="1" x14ac:dyDescent="0.3">
      <c r="A37" s="184"/>
      <c r="B37" s="195" t="s">
        <v>457</v>
      </c>
      <c r="C37" s="47"/>
      <c r="D37" s="47"/>
      <c r="E37" s="47"/>
      <c r="F37" s="47"/>
      <c r="G37" s="47"/>
      <c r="H37" s="47"/>
    </row>
    <row r="38" spans="1:8" ht="12" customHeight="1" x14ac:dyDescent="0.3">
      <c r="A38" s="184"/>
      <c r="B38" s="47"/>
      <c r="C38" s="47"/>
      <c r="D38" s="47"/>
      <c r="E38" s="47"/>
      <c r="F38" s="47"/>
      <c r="G38" s="47"/>
      <c r="H38" s="47"/>
    </row>
    <row r="39" spans="1:8" ht="39" customHeight="1" x14ac:dyDescent="0.3">
      <c r="A39" s="184"/>
      <c r="B39" s="208"/>
      <c r="C39" s="208" t="s">
        <v>340</v>
      </c>
      <c r="D39" s="208" t="s">
        <v>341</v>
      </c>
      <c r="E39" s="208" t="s">
        <v>342</v>
      </c>
      <c r="F39" s="208" t="s">
        <v>343</v>
      </c>
      <c r="G39" s="209" t="s">
        <v>441</v>
      </c>
      <c r="H39" s="47"/>
    </row>
    <row r="40" spans="1:8" ht="32.25" customHeight="1" x14ac:dyDescent="0.3">
      <c r="A40" s="184"/>
      <c r="B40" s="210" t="s">
        <v>384</v>
      </c>
      <c r="C40" s="199"/>
      <c r="D40" s="199"/>
      <c r="E40" s="199"/>
      <c r="F40" s="199"/>
      <c r="G40" s="211"/>
      <c r="H40" s="47"/>
    </row>
    <row r="41" spans="1:8" ht="35.25" customHeight="1" x14ac:dyDescent="0.3">
      <c r="A41" s="184"/>
      <c r="B41" s="212" t="s">
        <v>458</v>
      </c>
      <c r="C41" s="213">
        <f>C24</f>
        <v>0</v>
      </c>
      <c r="D41" s="213">
        <f>C28</f>
        <v>0</v>
      </c>
      <c r="E41" s="213">
        <f>C30</f>
        <v>0</v>
      </c>
      <c r="F41" s="213">
        <f>C32</f>
        <v>0</v>
      </c>
      <c r="G41" s="214">
        <f>C34</f>
        <v>0</v>
      </c>
      <c r="H41" s="47"/>
    </row>
    <row r="42" spans="1:8" ht="33.75" customHeight="1" x14ac:dyDescent="0.3">
      <c r="A42" s="184"/>
      <c r="B42" s="215" t="s">
        <v>385</v>
      </c>
      <c r="C42" s="216">
        <f>MIN(C40,C41)</f>
        <v>0</v>
      </c>
      <c r="D42" s="216">
        <f>MIN(D40,D41)</f>
        <v>0</v>
      </c>
      <c r="E42" s="216">
        <f>MIN(E40,E41)</f>
        <v>0</v>
      </c>
      <c r="F42" s="216">
        <f>MIN(F40,F41)</f>
        <v>0</v>
      </c>
      <c r="G42" s="217">
        <f>MIN(G40,G41)</f>
        <v>0</v>
      </c>
      <c r="H42" s="47"/>
    </row>
    <row r="43" spans="1:8" x14ac:dyDescent="0.3">
      <c r="A43" s="184"/>
      <c r="B43" s="47"/>
      <c r="C43" s="47"/>
      <c r="D43" s="47"/>
      <c r="E43" s="47"/>
      <c r="F43" s="47"/>
      <c r="G43" s="47"/>
      <c r="H43" s="47"/>
    </row>
    <row r="44" spans="1:8" x14ac:dyDescent="0.3">
      <c r="A44" s="184"/>
      <c r="B44" s="47"/>
      <c r="C44" s="47"/>
      <c r="D44" s="47"/>
      <c r="E44" s="47"/>
      <c r="F44" s="47"/>
      <c r="G44" s="47"/>
      <c r="H44" s="47"/>
    </row>
  </sheetData>
  <conditionalFormatting sqref="C8:C11">
    <cfRule type="containsText" dxfId="1051" priority="21" operator="containsText" text="ntitulé">
      <formula>NOT(ISERROR(SEARCH("ntitulé",C8)))</formula>
    </cfRule>
    <cfRule type="containsBlanks" dxfId="1050" priority="22">
      <formula>LEN(TRIM(C8))=0</formula>
    </cfRule>
  </conditionalFormatting>
  <conditionalFormatting sqref="C40">
    <cfRule type="containsText" dxfId="1049" priority="17" operator="containsText" text="ntitulé">
      <formula>NOT(ISERROR(SEARCH("ntitulé",C40)))</formula>
    </cfRule>
    <cfRule type="containsBlanks" dxfId="1048" priority="18">
      <formula>LEN(TRIM(C40))=0</formula>
    </cfRule>
  </conditionalFormatting>
  <conditionalFormatting sqref="D40">
    <cfRule type="containsText" dxfId="1047" priority="15" operator="containsText" text="ntitulé">
      <formula>NOT(ISERROR(SEARCH("ntitulé",D40)))</formula>
    </cfRule>
    <cfRule type="containsBlanks" dxfId="1046" priority="16">
      <formula>LEN(TRIM(D40))=0</formula>
    </cfRule>
  </conditionalFormatting>
  <conditionalFormatting sqref="E40">
    <cfRule type="containsText" dxfId="1045" priority="13" operator="containsText" text="ntitulé">
      <formula>NOT(ISERROR(SEARCH("ntitulé",E40)))</formula>
    </cfRule>
    <cfRule type="containsBlanks" dxfId="1044" priority="14">
      <formula>LEN(TRIM(E40))=0</formula>
    </cfRule>
  </conditionalFormatting>
  <conditionalFormatting sqref="F40">
    <cfRule type="containsText" dxfId="1043" priority="11" operator="containsText" text="ntitulé">
      <formula>NOT(ISERROR(SEARCH("ntitulé",F40)))</formula>
    </cfRule>
    <cfRule type="containsBlanks" dxfId="1042" priority="12">
      <formula>LEN(TRIM(F40))=0</formula>
    </cfRule>
  </conditionalFormatting>
  <conditionalFormatting sqref="G40">
    <cfRule type="containsText" dxfId="1041" priority="9" operator="containsText" text="ntitulé">
      <formula>NOT(ISERROR(SEARCH("ntitulé",G40)))</formula>
    </cfRule>
    <cfRule type="containsBlanks" dxfId="1040" priority="10">
      <formula>LEN(TRIM(G40))=0</formula>
    </cfRule>
  </conditionalFormatting>
  <conditionalFormatting sqref="B8">
    <cfRule type="containsText" dxfId="1039" priority="7" operator="containsText" text="ntitulé">
      <formula>NOT(ISERROR(SEARCH("ntitulé",B8)))</formula>
    </cfRule>
    <cfRule type="containsBlanks" dxfId="1038" priority="8">
      <formula>LEN(TRIM(B8))=0</formula>
    </cfRule>
  </conditionalFormatting>
  <conditionalFormatting sqref="B9">
    <cfRule type="containsText" dxfId="1037" priority="5" operator="containsText" text="ntitulé">
      <formula>NOT(ISERROR(SEARCH("ntitulé",B9)))</formula>
    </cfRule>
    <cfRule type="containsBlanks" dxfId="1036" priority="6">
      <formula>LEN(TRIM(B9))=0</formula>
    </cfRule>
  </conditionalFormatting>
  <conditionalFormatting sqref="B10">
    <cfRule type="containsText" dxfId="1035" priority="3" operator="containsText" text="ntitulé">
      <formula>NOT(ISERROR(SEARCH("ntitulé",B10)))</formula>
    </cfRule>
    <cfRule type="containsBlanks" dxfId="1034" priority="4">
      <formula>LEN(TRIM(B10))=0</formula>
    </cfRule>
  </conditionalFormatting>
  <conditionalFormatting sqref="B11">
    <cfRule type="containsText" dxfId="1033" priority="1" operator="containsText" text="ntitulé">
      <formula>NOT(ISERROR(SEARCH("ntitulé",B11)))</formula>
    </cfRule>
    <cfRule type="containsBlanks" dxfId="1032" priority="2">
      <formula>LEN(TRIM(B11))=0</formula>
    </cfRule>
  </conditionalFormatting>
  <hyperlinks>
    <hyperlink ref="A1" location="TAB00!A1" display="TAB00!A1" xr:uid="{AEA60306-305D-48BB-BDED-51F03BF5924B}"/>
  </hyperlinks>
  <pageMargins left="0.7" right="0.7" top="0.75" bottom="0.75" header="0.3" footer="0.3"/>
  <pageSetup paperSize="9" scale="74" orientation="landscape" verticalDpi="300" r:id="rId1"/>
  <rowBreaks count="1" manualBreakCount="1">
    <brk id="28"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F31"/>
  <sheetViews>
    <sheetView topLeftCell="A14" zoomScale="90" zoomScaleNormal="90" workbookViewId="0">
      <selection activeCell="Q11" sqref="Q11"/>
    </sheetView>
  </sheetViews>
  <sheetFormatPr baseColWidth="10" defaultColWidth="9.1640625" defaultRowHeight="13.5" x14ac:dyDescent="0.3"/>
  <cols>
    <col min="1" max="1" width="74.1640625" style="4" customWidth="1"/>
    <col min="2" max="2" width="15.6640625" style="1" customWidth="1"/>
    <col min="3" max="4" width="15.6640625" style="4" customWidth="1"/>
    <col min="5" max="6" width="15.6640625" style="1" customWidth="1"/>
    <col min="7" max="7" width="4.5" style="1" customWidth="1"/>
    <col min="8" max="8" width="11.1640625" style="1" customWidth="1"/>
    <col min="9" max="9" width="5" style="1" customWidth="1"/>
    <col min="10" max="10" width="11.1640625" style="1" customWidth="1"/>
    <col min="11" max="11" width="1.33203125" style="1" customWidth="1"/>
    <col min="12" max="15" width="12.5" style="1" customWidth="1"/>
    <col min="16" max="26" width="9.5" style="1" customWidth="1"/>
    <col min="27" max="27" width="17.6640625" style="25" customWidth="1"/>
    <col min="28" max="32" width="9.1640625" style="25"/>
    <col min="33" max="16384" width="9.1640625" style="1"/>
  </cols>
  <sheetData>
    <row r="1" spans="1:32" ht="15" x14ac:dyDescent="0.3">
      <c r="A1" s="14" t="s">
        <v>61</v>
      </c>
    </row>
    <row r="4" spans="1:32" ht="22.15" customHeight="1" x14ac:dyDescent="0.35">
      <c r="A4" s="50" t="str">
        <f>TAB00!B52&amp;" : "&amp;TAB00!C52</f>
        <v>TAB3 : Synthèse des charges et produits non-contrôlables</v>
      </c>
      <c r="B4" s="50"/>
      <c r="C4" s="50"/>
      <c r="D4" s="50"/>
      <c r="E4" s="50"/>
      <c r="F4" s="50"/>
      <c r="G4" s="50"/>
      <c r="H4" s="50"/>
      <c r="I4" s="50"/>
      <c r="J4" s="50"/>
      <c r="K4" s="50"/>
      <c r="L4" s="50"/>
      <c r="M4" s="29"/>
      <c r="N4" s="29"/>
      <c r="O4" s="29"/>
      <c r="P4" s="2"/>
      <c r="Q4" s="2"/>
      <c r="R4" s="2"/>
      <c r="S4" s="2"/>
      <c r="T4" s="2"/>
      <c r="U4" s="2"/>
      <c r="V4" s="2"/>
      <c r="W4" s="2"/>
      <c r="X4" s="2"/>
      <c r="Y4" s="2"/>
      <c r="Z4" s="2"/>
    </row>
    <row r="5" spans="1:32" x14ac:dyDescent="0.3">
      <c r="K5" s="2"/>
      <c r="L5" s="2"/>
      <c r="M5" s="2"/>
      <c r="O5" s="2"/>
      <c r="P5" s="2"/>
      <c r="Q5" s="2"/>
      <c r="R5" s="2"/>
      <c r="S5" s="2"/>
      <c r="T5" s="2"/>
      <c r="U5" s="2"/>
      <c r="V5" s="2"/>
      <c r="W5" s="2"/>
      <c r="X5" s="2"/>
      <c r="Y5" s="2"/>
      <c r="Z5" s="2"/>
    </row>
    <row r="6" spans="1:32" s="2" customFormat="1" x14ac:dyDescent="0.3">
      <c r="A6" s="3"/>
      <c r="B6" s="3"/>
      <c r="C6" s="3"/>
      <c r="D6" s="3"/>
      <c r="L6" s="467" t="s">
        <v>332</v>
      </c>
      <c r="M6" s="468"/>
      <c r="N6" s="468"/>
      <c r="O6" s="469"/>
      <c r="AA6" s="25"/>
      <c r="AB6" s="25"/>
      <c r="AC6" s="25"/>
      <c r="AD6" s="25"/>
      <c r="AE6" s="25"/>
      <c r="AF6" s="25"/>
    </row>
    <row r="7" spans="1:32" s="2" customFormat="1" ht="24" customHeight="1" x14ac:dyDescent="0.3">
      <c r="A7" s="121" t="s">
        <v>2</v>
      </c>
      <c r="B7" s="178" t="s">
        <v>340</v>
      </c>
      <c r="C7" s="178" t="s">
        <v>341</v>
      </c>
      <c r="D7" s="178" t="s">
        <v>342</v>
      </c>
      <c r="E7" s="178" t="s">
        <v>343</v>
      </c>
      <c r="F7" s="178" t="s">
        <v>441</v>
      </c>
      <c r="H7" s="177" t="s">
        <v>62</v>
      </c>
      <c r="J7" s="177" t="s">
        <v>295</v>
      </c>
      <c r="L7" s="56" t="s">
        <v>345</v>
      </c>
      <c r="M7" s="56" t="s">
        <v>346</v>
      </c>
      <c r="N7" s="56" t="s">
        <v>520</v>
      </c>
      <c r="O7" s="56" t="s">
        <v>521</v>
      </c>
      <c r="S7" s="57" t="s">
        <v>63</v>
      </c>
      <c r="T7" s="25"/>
      <c r="U7" s="25"/>
      <c r="V7" s="25"/>
      <c r="W7" s="25"/>
      <c r="X7" s="25"/>
    </row>
    <row r="8" spans="1:32" s="12" customFormat="1" ht="50.45" customHeight="1" x14ac:dyDescent="0.3">
      <c r="A8" s="99" t="str">
        <f>TAB00!C53</f>
        <v>Charges et produits émanant de factures de transit émises ou reçues par le GRD</v>
      </c>
      <c r="B8" s="101">
        <f>'TAB3.1'!H9</f>
        <v>0</v>
      </c>
      <c r="C8" s="101">
        <f>'TAB3.1'!I9</f>
        <v>0</v>
      </c>
      <c r="D8" s="101">
        <f>'TAB3.1'!J9</f>
        <v>0</v>
      </c>
      <c r="E8" s="101">
        <f>'TAB3.1'!K9</f>
        <v>0</v>
      </c>
      <c r="F8" s="101">
        <f>'TAB3.1'!L9</f>
        <v>0</v>
      </c>
      <c r="H8" s="15"/>
      <c r="J8" s="240" t="s">
        <v>506</v>
      </c>
      <c r="L8" s="87">
        <f t="shared" ref="L8:L15" si="0">IFERROR(IF(AND(ROUND(SUM(B8:B8),0)=0,ROUND(SUM(C8:C8),0)&gt;ROUND(SUM(B8:B8),0)),"INF",(ROUND(SUM(C8:C8),0)-ROUND(SUM(B8:B8),0))/ROUND(SUM(B8:B8),0)),0)</f>
        <v>0</v>
      </c>
      <c r="M8" s="87">
        <f t="shared" ref="M8:O15" si="1">IFERROR(IF(AND(ROUND(SUM(C8),0)=0,ROUND(SUM(D8:D8),0)&gt;ROUND(SUM(C8),0)),"INF",(ROUND(SUM(D8:D8),0)-ROUND(SUM(C8),0))/ROUND(SUM(C8),0)),0)</f>
        <v>0</v>
      </c>
      <c r="N8" s="87">
        <f t="shared" si="1"/>
        <v>0</v>
      </c>
      <c r="O8" s="87">
        <f t="shared" si="1"/>
        <v>0</v>
      </c>
      <c r="W8" s="27">
        <f t="shared" ref="W8:Z15" si="2">B8</f>
        <v>0</v>
      </c>
      <c r="X8" s="27">
        <f t="shared" si="2"/>
        <v>0</v>
      </c>
      <c r="Y8" s="27">
        <f t="shared" si="2"/>
        <v>0</v>
      </c>
      <c r="Z8" s="27">
        <f t="shared" si="2"/>
        <v>0</v>
      </c>
      <c r="AA8" s="27">
        <f t="shared" ref="AA8:AA14" si="3">F8</f>
        <v>0</v>
      </c>
      <c r="AB8" s="28"/>
    </row>
    <row r="9" spans="1:32" s="12" customFormat="1" ht="50.45" customHeight="1" x14ac:dyDescent="0.3">
      <c r="A9" s="99" t="str">
        <f>TAB00!C54</f>
        <v xml:space="preserve">Charges émanant de factures d’achat d’électricité émises par un fournisseur commercial pour la couverture des pertes en réseau électrique </v>
      </c>
      <c r="B9" s="95">
        <f>'TAB3.2'!H21</f>
        <v>0</v>
      </c>
      <c r="C9" s="95">
        <f>'TAB3.2'!I21</f>
        <v>0</v>
      </c>
      <c r="D9" s="95">
        <f>'TAB3.2'!J21</f>
        <v>0</v>
      </c>
      <c r="E9" s="95">
        <f>'TAB3.2'!K21</f>
        <v>0</v>
      </c>
      <c r="F9" s="95">
        <f>'TAB3.2'!L21</f>
        <v>0</v>
      </c>
      <c r="H9" s="15"/>
      <c r="J9" s="445" t="s">
        <v>507</v>
      </c>
      <c r="L9" s="87">
        <f t="shared" si="0"/>
        <v>0</v>
      </c>
      <c r="M9" s="87">
        <f t="shared" si="1"/>
        <v>0</v>
      </c>
      <c r="N9" s="87">
        <f t="shared" si="1"/>
        <v>0</v>
      </c>
      <c r="O9" s="87">
        <f t="shared" si="1"/>
        <v>0</v>
      </c>
      <c r="W9" s="27">
        <f t="shared" si="2"/>
        <v>0</v>
      </c>
      <c r="X9" s="27">
        <f t="shared" si="2"/>
        <v>0</v>
      </c>
      <c r="Y9" s="27">
        <f t="shared" si="2"/>
        <v>0</v>
      </c>
      <c r="Z9" s="27">
        <f t="shared" si="2"/>
        <v>0</v>
      </c>
      <c r="AA9" s="27">
        <f t="shared" si="3"/>
        <v>0</v>
      </c>
      <c r="AB9" s="28"/>
    </row>
    <row r="10" spans="1:32" s="12" customFormat="1" ht="50.45" customHeight="1" x14ac:dyDescent="0.3">
      <c r="A10" s="99" t="str">
        <f>TAB00!C55</f>
        <v xml:space="preserve">Charges émanant de factures émises par la société FeReSO ou d'autres sociétés dans le cadre du processus de réconciliation </v>
      </c>
      <c r="B10" s="95">
        <f>'TAB3.3'!H7</f>
        <v>0</v>
      </c>
      <c r="C10" s="95">
        <f>'TAB3.3'!I7</f>
        <v>0</v>
      </c>
      <c r="D10" s="95">
        <f>'TAB3.3'!J7</f>
        <v>0</v>
      </c>
      <c r="E10" s="95">
        <f>'TAB3.3'!K7</f>
        <v>0</v>
      </c>
      <c r="F10" s="95">
        <f>'TAB3.3'!L7</f>
        <v>0</v>
      </c>
      <c r="H10" s="15"/>
      <c r="J10" s="445" t="s">
        <v>508</v>
      </c>
      <c r="L10" s="87">
        <f t="shared" si="0"/>
        <v>0</v>
      </c>
      <c r="M10" s="87">
        <f t="shared" si="1"/>
        <v>0</v>
      </c>
      <c r="N10" s="87">
        <f t="shared" si="1"/>
        <v>0</v>
      </c>
      <c r="O10" s="87">
        <f t="shared" si="1"/>
        <v>0</v>
      </c>
      <c r="W10" s="27">
        <f t="shared" si="2"/>
        <v>0</v>
      </c>
      <c r="X10" s="27">
        <f t="shared" si="2"/>
        <v>0</v>
      </c>
      <c r="Y10" s="27">
        <f t="shared" si="2"/>
        <v>0</v>
      </c>
      <c r="Z10" s="27">
        <f t="shared" si="2"/>
        <v>0</v>
      </c>
      <c r="AA10" s="27">
        <f t="shared" si="3"/>
        <v>0</v>
      </c>
      <c r="AB10" s="28"/>
    </row>
    <row r="11" spans="1:32" s="12" customFormat="1" ht="50.45" customHeight="1" x14ac:dyDescent="0.3">
      <c r="A11" s="99" t="str">
        <f>TAB00!C56</f>
        <v xml:space="preserve">Redevance de voirie </v>
      </c>
      <c r="B11" s="95">
        <f>'TAB3.4'!H7</f>
        <v>0</v>
      </c>
      <c r="C11" s="95">
        <f>'TAB3.4'!I7</f>
        <v>0</v>
      </c>
      <c r="D11" s="95">
        <f>'TAB3.4'!J7</f>
        <v>0</v>
      </c>
      <c r="E11" s="95">
        <f>'TAB3.4'!K7</f>
        <v>0</v>
      </c>
      <c r="F11" s="95">
        <f>'TAB3.4'!L7</f>
        <v>0</v>
      </c>
      <c r="H11" s="15"/>
      <c r="J11" s="240" t="s">
        <v>509</v>
      </c>
      <c r="L11" s="87">
        <f t="shared" si="0"/>
        <v>0</v>
      </c>
      <c r="M11" s="87">
        <f t="shared" si="1"/>
        <v>0</v>
      </c>
      <c r="N11" s="87">
        <f t="shared" si="1"/>
        <v>0</v>
      </c>
      <c r="O11" s="87">
        <f t="shared" si="1"/>
        <v>0</v>
      </c>
      <c r="W11" s="27">
        <f t="shared" si="2"/>
        <v>0</v>
      </c>
      <c r="X11" s="27">
        <f t="shared" si="2"/>
        <v>0</v>
      </c>
      <c r="Y11" s="27">
        <f t="shared" si="2"/>
        <v>0</v>
      </c>
      <c r="Z11" s="27">
        <f t="shared" si="2"/>
        <v>0</v>
      </c>
      <c r="AA11" s="27">
        <f t="shared" si="3"/>
        <v>0</v>
      </c>
      <c r="AB11" s="28"/>
    </row>
    <row r="12" spans="1:32" s="12" customFormat="1" ht="50.45" customHeight="1" x14ac:dyDescent="0.3">
      <c r="A12" s="99" t="str">
        <f>TAB00!C57</f>
        <v>Charge fiscale résultant de l'application de l'impôt des sociétés sur la marge bénéficiaire équitable</v>
      </c>
      <c r="B12" s="95">
        <f>'TAB3.5'!C39</f>
        <v>0</v>
      </c>
      <c r="C12" s="95">
        <f>'TAB3.5'!D39</f>
        <v>0</v>
      </c>
      <c r="D12" s="95">
        <f>'TAB3.5'!E39</f>
        <v>0</v>
      </c>
      <c r="E12" s="95">
        <f>'TAB3.5'!F39</f>
        <v>0</v>
      </c>
      <c r="F12" s="95">
        <f>'TAB3.5'!G39</f>
        <v>0</v>
      </c>
      <c r="H12" s="15"/>
      <c r="J12" s="240" t="s">
        <v>510</v>
      </c>
      <c r="L12" s="87">
        <f t="shared" si="0"/>
        <v>0</v>
      </c>
      <c r="M12" s="87">
        <f t="shared" si="1"/>
        <v>0</v>
      </c>
      <c r="N12" s="87">
        <f t="shared" si="1"/>
        <v>0</v>
      </c>
      <c r="O12" s="87">
        <f t="shared" si="1"/>
        <v>0</v>
      </c>
      <c r="W12" s="27">
        <f t="shared" si="2"/>
        <v>0</v>
      </c>
      <c r="X12" s="27">
        <f t="shared" si="2"/>
        <v>0</v>
      </c>
      <c r="Y12" s="27">
        <f t="shared" si="2"/>
        <v>0</v>
      </c>
      <c r="Z12" s="27">
        <f t="shared" si="2"/>
        <v>0</v>
      </c>
      <c r="AA12" s="27">
        <f t="shared" si="3"/>
        <v>0</v>
      </c>
      <c r="AB12" s="28"/>
    </row>
    <row r="13" spans="1:32" s="12" customFormat="1" ht="50.45" customHeight="1" x14ac:dyDescent="0.3">
      <c r="A13" s="99" t="str">
        <f>TAB00!C58</f>
        <v>Autres impôts, taxes, redevances, surcharges, précomptes immobiliers et mobiliers</v>
      </c>
      <c r="B13" s="95">
        <f>'TAB3.6'!H20</f>
        <v>0</v>
      </c>
      <c r="C13" s="95">
        <f>'TAB3.6'!I20</f>
        <v>0</v>
      </c>
      <c r="D13" s="95">
        <f>'TAB3.6'!J20</f>
        <v>0</v>
      </c>
      <c r="E13" s="95">
        <f>'TAB3.6'!K20</f>
        <v>0</v>
      </c>
      <c r="F13" s="95">
        <f>'TAB3.6'!L20</f>
        <v>0</v>
      </c>
      <c r="H13" s="15"/>
      <c r="J13" s="240" t="s">
        <v>511</v>
      </c>
      <c r="L13" s="87">
        <f t="shared" si="0"/>
        <v>0</v>
      </c>
      <c r="M13" s="87">
        <f t="shared" si="1"/>
        <v>0</v>
      </c>
      <c r="N13" s="87">
        <f t="shared" si="1"/>
        <v>0</v>
      </c>
      <c r="O13" s="87">
        <f t="shared" si="1"/>
        <v>0</v>
      </c>
      <c r="W13" s="27">
        <f t="shared" si="2"/>
        <v>0</v>
      </c>
      <c r="X13" s="27">
        <f t="shared" si="2"/>
        <v>0</v>
      </c>
      <c r="Y13" s="27">
        <f t="shared" si="2"/>
        <v>0</v>
      </c>
      <c r="Z13" s="27">
        <f t="shared" si="2"/>
        <v>0</v>
      </c>
      <c r="AA13" s="27">
        <f t="shared" si="3"/>
        <v>0</v>
      </c>
      <c r="AB13" s="28"/>
    </row>
    <row r="14" spans="1:32" s="12" customFormat="1" ht="50.45" customHeight="1" x14ac:dyDescent="0.3">
      <c r="A14" s="99" t="str">
        <f>TAB00!C59</f>
        <v>Cotisations de responsabilisation de l’ONSSAPL</v>
      </c>
      <c r="B14" s="101">
        <f>'TAB3.7'!G43</f>
        <v>0</v>
      </c>
      <c r="C14" s="101">
        <f>'TAB3.7'!H43</f>
        <v>0</v>
      </c>
      <c r="D14" s="101">
        <f>'TAB3.7'!I43</f>
        <v>0</v>
      </c>
      <c r="E14" s="101">
        <f>'TAB3.7'!J43</f>
        <v>0</v>
      </c>
      <c r="F14" s="101">
        <f>'TAB3.7'!K43</f>
        <v>0</v>
      </c>
      <c r="H14" s="15"/>
      <c r="J14" s="240" t="s">
        <v>512</v>
      </c>
      <c r="L14" s="87">
        <f t="shared" si="0"/>
        <v>0</v>
      </c>
      <c r="M14" s="87">
        <f t="shared" si="1"/>
        <v>0</v>
      </c>
      <c r="N14" s="87">
        <f t="shared" si="1"/>
        <v>0</v>
      </c>
      <c r="O14" s="87">
        <f t="shared" si="1"/>
        <v>0</v>
      </c>
      <c r="W14" s="27">
        <f t="shared" si="2"/>
        <v>0</v>
      </c>
      <c r="X14" s="27">
        <f t="shared" si="2"/>
        <v>0</v>
      </c>
      <c r="Y14" s="27">
        <f t="shared" si="2"/>
        <v>0</v>
      </c>
      <c r="Z14" s="27">
        <f t="shared" si="2"/>
        <v>0</v>
      </c>
      <c r="AA14" s="27">
        <f t="shared" si="3"/>
        <v>0</v>
      </c>
      <c r="AB14" s="28"/>
    </row>
    <row r="15" spans="1:32" s="12" customFormat="1" ht="50.45" customHeight="1" x14ac:dyDescent="0.3">
      <c r="A15" s="99" t="str">
        <f>TAB00!C60</f>
        <v>Charges de pension non-capitalisées</v>
      </c>
      <c r="B15" s="95">
        <f>'TAB3.8'!H38</f>
        <v>0</v>
      </c>
      <c r="C15" s="95">
        <f>'TAB3.8'!I38</f>
        <v>0</v>
      </c>
      <c r="D15" s="95">
        <f>'TAB3.8'!J38</f>
        <v>0</v>
      </c>
      <c r="E15" s="95">
        <f>'TAB3.8'!K38</f>
        <v>0</v>
      </c>
      <c r="F15" s="95">
        <f>'TAB3.8'!L38</f>
        <v>0</v>
      </c>
      <c r="H15" s="15"/>
      <c r="J15" s="240" t="s">
        <v>513</v>
      </c>
      <c r="L15" s="87">
        <f t="shared" si="0"/>
        <v>0</v>
      </c>
      <c r="M15" s="87">
        <f t="shared" si="1"/>
        <v>0</v>
      </c>
      <c r="N15" s="87">
        <f t="shared" si="1"/>
        <v>0</v>
      </c>
      <c r="O15" s="87">
        <f t="shared" si="1"/>
        <v>0</v>
      </c>
      <c r="W15" s="27">
        <f t="shared" si="2"/>
        <v>0</v>
      </c>
      <c r="X15" s="27">
        <f t="shared" si="2"/>
        <v>0</v>
      </c>
      <c r="Y15" s="27">
        <f t="shared" si="2"/>
        <v>0</v>
      </c>
      <c r="Z15" s="27">
        <f t="shared" si="2"/>
        <v>0</v>
      </c>
      <c r="AA15" s="27">
        <f>F15</f>
        <v>0</v>
      </c>
      <c r="AB15" s="28"/>
    </row>
    <row r="16" spans="1:32" s="2" customFormat="1" ht="27.6" customHeight="1" x14ac:dyDescent="0.3">
      <c r="A16" s="100"/>
      <c r="B16" s="94"/>
      <c r="C16" s="94"/>
      <c r="D16" s="94"/>
      <c r="E16" s="94"/>
      <c r="F16" s="94"/>
      <c r="J16" s="20"/>
      <c r="L16" s="94"/>
      <c r="M16" s="94"/>
      <c r="N16" s="94"/>
      <c r="O16" s="94"/>
      <c r="W16" s="25"/>
      <c r="X16" s="25"/>
      <c r="Y16" s="25"/>
      <c r="Z16" s="25"/>
      <c r="AA16" s="25"/>
      <c r="AB16" s="25"/>
    </row>
    <row r="17" spans="1:28" s="12" customFormat="1" ht="27.6" customHeight="1" x14ac:dyDescent="0.3">
      <c r="A17" s="117" t="s">
        <v>43</v>
      </c>
      <c r="B17" s="118">
        <f>SUM(B8:B15)</f>
        <v>0</v>
      </c>
      <c r="C17" s="118">
        <f>SUM(C8:C15)</f>
        <v>0</v>
      </c>
      <c r="D17" s="118">
        <f>SUM(D8:D15)</f>
        <v>0</v>
      </c>
      <c r="E17" s="118">
        <f>SUM(E8:E15)</f>
        <v>0</v>
      </c>
      <c r="F17" s="118">
        <f>SUM(F8:F15)</f>
        <v>0</v>
      </c>
      <c r="H17" s="120"/>
      <c r="J17" s="120"/>
      <c r="L17" s="119">
        <f>IFERROR(IF(AND(ROUND(SUM(B17:B17),0)=0,ROUND(SUM(C17:C17),0)&gt;ROUND(SUM(B17:B17),0)),"INF",(ROUND(SUM(C17:C17),0)-ROUND(SUM(B17:B17),0))/ROUND(SUM(B17:B17),0)),0)</f>
        <v>0</v>
      </c>
      <c r="M17" s="119">
        <f>IFERROR(IF(AND(ROUND(SUM(C17),0)=0,ROUND(SUM(D17:D17),0)&gt;ROUND(SUM(C17),0)),"INF",(ROUND(SUM(D17:D17),0)-ROUND(SUM(C17),0))/ROUND(SUM(C17),0)),0)</f>
        <v>0</v>
      </c>
      <c r="N17" s="119">
        <f>IFERROR(IF(AND(ROUND(SUM(D17),0)=0,ROUND(SUM(E17:E17),0)&gt;ROUND(SUM(D17),0)),"INF",(ROUND(SUM(E17:E17),0)-ROUND(SUM(D17),0))/ROUND(SUM(D17),0)),0)</f>
        <v>0</v>
      </c>
      <c r="O17" s="119">
        <f>IFERROR(IF(AND(ROUND(SUM(E17),0)=0,ROUND(SUM(F17:F17),0)&gt;ROUND(SUM(E17),0)),"INF",(ROUND(SUM(F17:F17),0)-ROUND(SUM(E17),0))/ROUND(SUM(E17),0)),0)</f>
        <v>0</v>
      </c>
      <c r="W17" s="57" t="s">
        <v>63</v>
      </c>
      <c r="X17" s="27">
        <f>C17</f>
        <v>0</v>
      </c>
      <c r="Y17" s="27">
        <f>D17</f>
        <v>0</v>
      </c>
      <c r="Z17" s="27">
        <f>E17</f>
        <v>0</v>
      </c>
      <c r="AA17" s="27">
        <f t="shared" ref="AA17:AA24" si="4">F17</f>
        <v>0</v>
      </c>
      <c r="AB17" s="28"/>
    </row>
    <row r="18" spans="1:28" s="2" customFormat="1" ht="27.6" customHeight="1" x14ac:dyDescent="0.3">
      <c r="A18" s="100"/>
      <c r="B18" s="94"/>
      <c r="C18" s="94"/>
      <c r="D18" s="94"/>
      <c r="E18" s="94"/>
      <c r="F18" s="94"/>
      <c r="J18" s="20"/>
      <c r="L18" s="94"/>
      <c r="M18" s="94"/>
      <c r="N18" s="94"/>
      <c r="O18" s="94"/>
      <c r="W18" s="25"/>
      <c r="X18" s="25"/>
      <c r="Y18" s="25"/>
      <c r="Z18" s="25"/>
      <c r="AA18" s="25"/>
      <c r="AB18" s="25"/>
    </row>
    <row r="19" spans="1:28" s="12" customFormat="1" ht="49.15" customHeight="1" x14ac:dyDescent="0.3">
      <c r="A19" s="99" t="str">
        <f>TAB00!C61</f>
        <v>Charges émanant de factures d’achat d'électricité émises par un fournisseur commercial pour l'alimentation de la clientèle propre du GRD</v>
      </c>
      <c r="B19" s="95">
        <f>'TAB3.9'!H21</f>
        <v>0</v>
      </c>
      <c r="C19" s="95">
        <f>'TAB3.9'!I21</f>
        <v>0</v>
      </c>
      <c r="D19" s="95">
        <f>'TAB3.9'!J21</f>
        <v>0</v>
      </c>
      <c r="E19" s="95">
        <f>'TAB3.9'!K21</f>
        <v>0</v>
      </c>
      <c r="F19" s="95">
        <f>'TAB3.9'!L21</f>
        <v>0</v>
      </c>
      <c r="H19" s="15"/>
      <c r="J19" s="240" t="s">
        <v>514</v>
      </c>
      <c r="L19" s="87">
        <f t="shared" ref="L19:L23" si="5">IFERROR(IF(AND(ROUND(SUM(B19:B19),0)=0,ROUND(SUM(C19:C19),0)&gt;ROUND(SUM(B19:B19),0)),"INF",(ROUND(SUM(C19:C19),0)-ROUND(SUM(B19:B19),0))/ROUND(SUM(B19:B19),0)),0)</f>
        <v>0</v>
      </c>
      <c r="M19" s="87">
        <f t="shared" ref="M19:O24" si="6">IFERROR(IF(AND(ROUND(SUM(C19),0)=0,ROUND(SUM(D19:D19),0)&gt;ROUND(SUM(C19),0)),"INF",(ROUND(SUM(D19:D19),0)-ROUND(SUM(C19),0))/ROUND(SUM(C19),0)),0)</f>
        <v>0</v>
      </c>
      <c r="N19" s="87">
        <f t="shared" si="6"/>
        <v>0</v>
      </c>
      <c r="O19" s="87">
        <f t="shared" si="6"/>
        <v>0</v>
      </c>
      <c r="W19" s="27">
        <f t="shared" ref="W19:Z24" si="7">B19</f>
        <v>0</v>
      </c>
      <c r="X19" s="27">
        <f t="shared" si="7"/>
        <v>0</v>
      </c>
      <c r="Y19" s="27">
        <f t="shared" si="7"/>
        <v>0</v>
      </c>
      <c r="Z19" s="27">
        <f t="shared" si="7"/>
        <v>0</v>
      </c>
      <c r="AA19" s="27">
        <f t="shared" si="4"/>
        <v>0</v>
      </c>
      <c r="AB19" s="28"/>
    </row>
    <row r="20" spans="1:28" s="12" customFormat="1" ht="49.15" customHeight="1" x14ac:dyDescent="0.3">
      <c r="A20" s="99" t="str">
        <f>TAB00!C62</f>
        <v>Charges de distribution supportées par le GRD pour l'alimentation de clientèle propre</v>
      </c>
      <c r="B20" s="95">
        <f>'TAB3.10'!H21</f>
        <v>0</v>
      </c>
      <c r="C20" s="95">
        <f>'TAB3.10'!I21</f>
        <v>0</v>
      </c>
      <c r="D20" s="95">
        <f>'TAB3.10'!J21</f>
        <v>0</v>
      </c>
      <c r="E20" s="95">
        <f>'TAB3.10'!K21</f>
        <v>0</v>
      </c>
      <c r="F20" s="95">
        <f>'TAB3.10'!L21</f>
        <v>0</v>
      </c>
      <c r="H20" s="15"/>
      <c r="J20" s="240" t="s">
        <v>515</v>
      </c>
      <c r="L20" s="87">
        <f t="shared" si="5"/>
        <v>0</v>
      </c>
      <c r="M20" s="87">
        <f t="shared" si="6"/>
        <v>0</v>
      </c>
      <c r="N20" s="87">
        <f t="shared" si="6"/>
        <v>0</v>
      </c>
      <c r="O20" s="87">
        <f t="shared" si="6"/>
        <v>0</v>
      </c>
      <c r="W20" s="27">
        <f t="shared" si="7"/>
        <v>0</v>
      </c>
      <c r="X20" s="27">
        <f t="shared" si="7"/>
        <v>0</v>
      </c>
      <c r="Y20" s="27">
        <f t="shared" si="7"/>
        <v>0</v>
      </c>
      <c r="Z20" s="27">
        <f t="shared" si="7"/>
        <v>0</v>
      </c>
      <c r="AA20" s="27">
        <f t="shared" si="4"/>
        <v>0</v>
      </c>
      <c r="AB20" s="28"/>
    </row>
    <row r="21" spans="1:28" s="12" customFormat="1" ht="49.15" customHeight="1" x14ac:dyDescent="0.3">
      <c r="A21" s="99" t="str">
        <f>TAB00!C63</f>
        <v>Charges de transport supportées par le GRD pour l'alimentation de clientèle propre</v>
      </c>
      <c r="B21" s="95">
        <f>'TAB3.11'!H21</f>
        <v>0</v>
      </c>
      <c r="C21" s="95">
        <f>'TAB3.11'!I21</f>
        <v>0</v>
      </c>
      <c r="D21" s="95">
        <f>'TAB3.11'!J21</f>
        <v>0</v>
      </c>
      <c r="E21" s="95">
        <f>'TAB3.11'!K21</f>
        <v>0</v>
      </c>
      <c r="F21" s="95">
        <f>'TAB3.11'!L21</f>
        <v>0</v>
      </c>
      <c r="H21" s="15"/>
      <c r="J21" s="240" t="s">
        <v>516</v>
      </c>
      <c r="L21" s="87">
        <f t="shared" si="5"/>
        <v>0</v>
      </c>
      <c r="M21" s="87">
        <f t="shared" si="6"/>
        <v>0</v>
      </c>
      <c r="N21" s="87">
        <f t="shared" si="6"/>
        <v>0</v>
      </c>
      <c r="O21" s="87">
        <f t="shared" si="6"/>
        <v>0</v>
      </c>
      <c r="W21" s="27">
        <f t="shared" si="7"/>
        <v>0</v>
      </c>
      <c r="X21" s="27">
        <f t="shared" si="7"/>
        <v>0</v>
      </c>
      <c r="Y21" s="27">
        <f t="shared" si="7"/>
        <v>0</v>
      </c>
      <c r="Z21" s="27">
        <f t="shared" si="7"/>
        <v>0</v>
      </c>
      <c r="AA21" s="27">
        <f t="shared" si="4"/>
        <v>0</v>
      </c>
      <c r="AB21" s="28"/>
    </row>
    <row r="22" spans="1:28" s="12" customFormat="1" ht="49.15" customHeight="1" x14ac:dyDescent="0.3">
      <c r="A22" s="99" t="str">
        <f>TAB00!C64</f>
        <v xml:space="preserve">Produits issus de la facturation de la fourniture de gaz à la clientèle propre du gestionnaire de réseau de distribution ainsi que le montant de la compensation perçue et résultant de l’application du tarif social </v>
      </c>
      <c r="B22" s="95">
        <f>'TAB3.12'!H25</f>
        <v>0</v>
      </c>
      <c r="C22" s="95">
        <f>'TAB3.12'!I25</f>
        <v>0</v>
      </c>
      <c r="D22" s="95">
        <f>'TAB3.12'!J25</f>
        <v>0</v>
      </c>
      <c r="E22" s="95">
        <f>'TAB3.12'!K25</f>
        <v>0</v>
      </c>
      <c r="F22" s="95">
        <f>'TAB3.12'!L25</f>
        <v>0</v>
      </c>
      <c r="H22" s="15"/>
      <c r="J22" s="240" t="s">
        <v>517</v>
      </c>
      <c r="L22" s="87">
        <f t="shared" si="5"/>
        <v>0</v>
      </c>
      <c r="M22" s="87">
        <f t="shared" si="6"/>
        <v>0</v>
      </c>
      <c r="N22" s="87">
        <f t="shared" si="6"/>
        <v>0</v>
      </c>
      <c r="O22" s="87">
        <f t="shared" si="6"/>
        <v>0</v>
      </c>
      <c r="W22" s="27">
        <f t="shared" si="7"/>
        <v>0</v>
      </c>
      <c r="X22" s="27">
        <f t="shared" si="7"/>
        <v>0</v>
      </c>
      <c r="Y22" s="27">
        <f t="shared" si="7"/>
        <v>0</v>
      </c>
      <c r="Z22" s="27">
        <f t="shared" si="7"/>
        <v>0</v>
      </c>
      <c r="AA22" s="27">
        <f t="shared" ref="AA22" si="8">F22</f>
        <v>0</v>
      </c>
      <c r="AB22" s="28"/>
    </row>
    <row r="23" spans="1:28" s="12" customFormat="1" ht="49.15" customHeight="1" x14ac:dyDescent="0.3">
      <c r="A23" s="99" t="str">
        <f>TAB00!C65</f>
        <v xml:space="preserve">Charges d’achat des certificats verts </v>
      </c>
      <c r="B23" s="95">
        <f>'TAB3.13'!H13</f>
        <v>0</v>
      </c>
      <c r="C23" s="95">
        <f>'TAB3.13'!I13</f>
        <v>0</v>
      </c>
      <c r="D23" s="95">
        <f>'TAB3.13'!J13</f>
        <v>0</v>
      </c>
      <c r="E23" s="95">
        <f>'TAB3.13'!K13</f>
        <v>0</v>
      </c>
      <c r="F23" s="95">
        <f>'TAB3.13'!L13</f>
        <v>0</v>
      </c>
      <c r="H23" s="15"/>
      <c r="J23" s="240" t="s">
        <v>518</v>
      </c>
      <c r="L23" s="87">
        <f t="shared" si="5"/>
        <v>0</v>
      </c>
      <c r="M23" s="87">
        <f t="shared" si="6"/>
        <v>0</v>
      </c>
      <c r="N23" s="87">
        <f t="shared" si="6"/>
        <v>0</v>
      </c>
      <c r="O23" s="87">
        <f t="shared" si="6"/>
        <v>0</v>
      </c>
      <c r="W23" s="27">
        <f t="shared" si="7"/>
        <v>0</v>
      </c>
      <c r="X23" s="27">
        <f t="shared" si="7"/>
        <v>0</v>
      </c>
      <c r="Y23" s="27">
        <f t="shared" si="7"/>
        <v>0</v>
      </c>
      <c r="Z23" s="27">
        <f t="shared" si="7"/>
        <v>0</v>
      </c>
      <c r="AA23" s="27">
        <f t="shared" si="4"/>
        <v>0</v>
      </c>
      <c r="AB23" s="28"/>
    </row>
    <row r="24" spans="1:28" s="12" customFormat="1" ht="49.15" customHeight="1" x14ac:dyDescent="0.3">
      <c r="A24" s="99" t="str">
        <f>TAB00!C55</f>
        <v xml:space="preserve">Charges émanant de factures émises par la société FeReSO ou d'autres sociétés dans le cadre du processus de réconciliation </v>
      </c>
      <c r="B24" s="95">
        <f>'TAB3.3'!H13</f>
        <v>0</v>
      </c>
      <c r="C24" s="95">
        <f>'TAB3.3'!I13</f>
        <v>0</v>
      </c>
      <c r="D24" s="95">
        <f>'TAB3.3'!J13</f>
        <v>0</v>
      </c>
      <c r="E24" s="95">
        <f>'TAB3.3'!K13</f>
        <v>0</v>
      </c>
      <c r="F24" s="95">
        <f>'TAB3.3'!L13</f>
        <v>0</v>
      </c>
      <c r="H24" s="15"/>
      <c r="J24" s="245" t="s">
        <v>508</v>
      </c>
      <c r="L24" s="87">
        <f>IFERROR(IF(AND(ROUND(SUM(B24:B24),0)=0,ROUND(SUM(C24:C24),0)&gt;ROUND(SUM(B24:B24),0)),"INF",(ROUND(SUM(C24:C24),0)-ROUND(SUM(B24:B24),0))/ROUND(SUM(B24:B24),0)),0)</f>
        <v>0</v>
      </c>
      <c r="M24" s="87">
        <f t="shared" si="6"/>
        <v>0</v>
      </c>
      <c r="N24" s="87">
        <f t="shared" si="6"/>
        <v>0</v>
      </c>
      <c r="O24" s="87">
        <f t="shared" si="6"/>
        <v>0</v>
      </c>
      <c r="W24" s="27">
        <f t="shared" si="7"/>
        <v>0</v>
      </c>
      <c r="X24" s="27">
        <f t="shared" si="7"/>
        <v>0</v>
      </c>
      <c r="Y24" s="27">
        <f t="shared" si="7"/>
        <v>0</v>
      </c>
      <c r="Z24" s="27">
        <f t="shared" si="7"/>
        <v>0</v>
      </c>
      <c r="AA24" s="27">
        <f t="shared" si="4"/>
        <v>0</v>
      </c>
      <c r="AB24" s="28"/>
    </row>
    <row r="25" spans="1:28" s="2" customFormat="1" ht="27.6" customHeight="1" x14ac:dyDescent="0.3">
      <c r="A25" s="100"/>
      <c r="B25" s="94"/>
      <c r="C25" s="96"/>
      <c r="D25" s="98"/>
      <c r="E25" s="98"/>
      <c r="F25" s="98"/>
      <c r="G25" s="1"/>
      <c r="H25" s="1"/>
      <c r="I25" s="1"/>
      <c r="J25" s="241"/>
      <c r="K25" s="1"/>
      <c r="L25" s="97"/>
      <c r="M25" s="42"/>
      <c r="N25" s="42"/>
      <c r="O25" s="42"/>
      <c r="P25" s="1"/>
      <c r="Q25" s="1"/>
      <c r="R25" s="1"/>
      <c r="S25" s="1"/>
      <c r="T25" s="1"/>
      <c r="U25" s="1"/>
      <c r="V25" s="1"/>
      <c r="W25" s="25"/>
      <c r="X25" s="25"/>
      <c r="Y25" s="25"/>
      <c r="Z25" s="25"/>
      <c r="AA25" s="25"/>
      <c r="AB25" s="25"/>
    </row>
    <row r="26" spans="1:28" s="12" customFormat="1" ht="27.6" customHeight="1" x14ac:dyDescent="0.3">
      <c r="A26" s="117" t="s">
        <v>141</v>
      </c>
      <c r="B26" s="118">
        <f>SUM(B19:B24)</f>
        <v>0</v>
      </c>
      <c r="C26" s="118">
        <f t="shared" ref="C26:F26" si="9">SUM(C19:C24)</f>
        <v>0</v>
      </c>
      <c r="D26" s="118">
        <f t="shared" si="9"/>
        <v>0</v>
      </c>
      <c r="E26" s="118">
        <f t="shared" si="9"/>
        <v>0</v>
      </c>
      <c r="F26" s="118">
        <f t="shared" si="9"/>
        <v>0</v>
      </c>
      <c r="G26" s="22"/>
      <c r="H26" s="120"/>
      <c r="I26" s="22"/>
      <c r="J26" s="120"/>
      <c r="K26" s="22"/>
      <c r="L26" s="119">
        <f>IFERROR(IF(AND(ROUND(SUM(B26:B26),0)=0,ROUND(SUM(C26:C26),0)&gt;ROUND(SUM(B26:B26),0)),"INF",(ROUND(SUM(C26:C26),0)-ROUND(SUM(B26:B26),0))/ROUND(SUM(B26:B26),0)),0)</f>
        <v>0</v>
      </c>
      <c r="M26" s="119">
        <f>IFERROR(IF(AND(ROUND(SUM(C26),0)=0,ROUND(SUM(D26:D26),0)&gt;ROUND(SUM(C26),0)),"INF",(ROUND(SUM(D26:D26),0)-ROUND(SUM(C26),0))/ROUND(SUM(C26),0)),0)</f>
        <v>0</v>
      </c>
      <c r="N26" s="119">
        <f>IFERROR(IF(AND(ROUND(SUM(D26),0)=0,ROUND(SUM(E26:E26),0)&gt;ROUND(SUM(D26),0)),"INF",(ROUND(SUM(E26:E26),0)-ROUND(SUM(D26),0))/ROUND(SUM(D26),0)),0)</f>
        <v>0</v>
      </c>
      <c r="O26" s="119">
        <f>IFERROR(IF(AND(ROUND(SUM(E26),0)=0,ROUND(SUM(F26:F26),0)&gt;ROUND(SUM(E26),0)),"INF",(ROUND(SUM(F26:F26),0)-ROUND(SUM(E26),0))/ROUND(SUM(E26),0)),0)</f>
        <v>0</v>
      </c>
      <c r="P26" s="22"/>
      <c r="Q26" s="22"/>
      <c r="R26" s="22"/>
      <c r="S26" s="22"/>
      <c r="T26" s="22"/>
      <c r="U26" s="22"/>
      <c r="V26" s="22"/>
      <c r="W26" s="27">
        <f>B26</f>
        <v>0</v>
      </c>
      <c r="X26" s="27">
        <f>C26</f>
        <v>0</v>
      </c>
      <c r="Y26" s="27">
        <f>D26</f>
        <v>0</v>
      </c>
      <c r="Z26" s="27">
        <f>E26</f>
        <v>0</v>
      </c>
      <c r="AA26" s="27">
        <f>F26</f>
        <v>0</v>
      </c>
      <c r="AB26" s="28"/>
    </row>
    <row r="27" spans="1:28" s="2" customFormat="1" ht="27.6" customHeight="1" x14ac:dyDescent="0.3">
      <c r="A27" s="97"/>
      <c r="B27" s="98"/>
      <c r="C27" s="96"/>
      <c r="D27" s="98"/>
      <c r="E27" s="98"/>
      <c r="F27" s="98"/>
      <c r="G27" s="1"/>
      <c r="H27" s="1"/>
      <c r="I27" s="1"/>
      <c r="J27" s="1"/>
      <c r="K27" s="1"/>
      <c r="L27" s="1"/>
      <c r="M27" s="1"/>
      <c r="N27" s="1"/>
      <c r="O27" s="1"/>
      <c r="P27" s="1"/>
      <c r="Q27" s="1"/>
      <c r="R27" s="1"/>
      <c r="S27" s="1"/>
      <c r="T27" s="1"/>
      <c r="U27" s="1"/>
      <c r="V27" s="1"/>
      <c r="W27" s="25"/>
      <c r="X27" s="25"/>
      <c r="Y27" s="25"/>
      <c r="Z27" s="25"/>
      <c r="AA27" s="25"/>
      <c r="AB27" s="25"/>
    </row>
    <row r="28" spans="1:28" s="12" customFormat="1" ht="27.6" customHeight="1" x14ac:dyDescent="0.3">
      <c r="A28" s="117" t="s">
        <v>296</v>
      </c>
      <c r="B28" s="118">
        <f>SUM(B17,B26)</f>
        <v>0</v>
      </c>
      <c r="C28" s="118">
        <f>SUM(C17,C26)</f>
        <v>0</v>
      </c>
      <c r="D28" s="118">
        <f>SUM(D17,D26)</f>
        <v>0</v>
      </c>
      <c r="E28" s="118">
        <f>SUM(E17,E26)</f>
        <v>0</v>
      </c>
      <c r="F28" s="118">
        <f>SUM(F17,F26)</f>
        <v>0</v>
      </c>
      <c r="G28" s="22"/>
      <c r="H28" s="120"/>
      <c r="I28" s="22"/>
      <c r="J28" s="120"/>
      <c r="K28" s="22"/>
      <c r="L28" s="119">
        <f>IFERROR(IF(AND(ROUND(SUM(B28:B28),0)=0,ROUND(SUM(C28:C28),0)&gt;ROUND(SUM(B28:B28),0)),"INF",(ROUND(SUM(C28:C28),0)-ROUND(SUM(B28:B28),0))/ROUND(SUM(B28:B28),0)),0)</f>
        <v>0</v>
      </c>
      <c r="M28" s="119">
        <f>IFERROR(IF(AND(ROUND(SUM(C28),0)=0,ROUND(SUM(D28:D28),0)&gt;ROUND(SUM(C28),0)),"INF",(ROUND(SUM(D28:D28),0)-ROUND(SUM(C28),0))/ROUND(SUM(C28),0)),0)</f>
        <v>0</v>
      </c>
      <c r="N28" s="119">
        <f>IFERROR(IF(AND(ROUND(SUM(D28),0)=0,ROUND(SUM(E28:E28),0)&gt;ROUND(SUM(D28),0)),"INF",(ROUND(SUM(E28:E28),0)-ROUND(SUM(D28),0))/ROUND(SUM(D28),0)),0)</f>
        <v>0</v>
      </c>
      <c r="O28" s="119">
        <f>IFERROR(IF(AND(ROUND(SUM(E28),0)=0,ROUND(SUM(F28:F28),0)&gt;ROUND(SUM(E28),0)),"INF",(ROUND(SUM(F28:F28),0)-ROUND(SUM(E28),0))/ROUND(SUM(E28),0)),0)</f>
        <v>0</v>
      </c>
      <c r="P28" s="22"/>
      <c r="Q28" s="22"/>
      <c r="R28" s="22"/>
      <c r="S28" s="22"/>
      <c r="T28" s="22"/>
      <c r="U28" s="22"/>
      <c r="V28" s="22"/>
      <c r="W28" s="27">
        <f>B28</f>
        <v>0</v>
      </c>
      <c r="X28" s="27">
        <f>C28</f>
        <v>0</v>
      </c>
      <c r="Y28" s="27">
        <f>D28</f>
        <v>0</v>
      </c>
      <c r="Z28" s="27">
        <f>E28</f>
        <v>0</v>
      </c>
      <c r="AA28" s="27">
        <f>F28</f>
        <v>0</v>
      </c>
      <c r="AB28" s="28"/>
    </row>
    <row r="29" spans="1:28" ht="27.6" customHeight="1" x14ac:dyDescent="0.3"/>
    <row r="31" spans="1:28" x14ac:dyDescent="0.3">
      <c r="B31" s="17"/>
    </row>
  </sheetData>
  <mergeCells count="1">
    <mergeCell ref="L6:O6"/>
  </mergeCells>
  <phoneticPr fontId="23" type="noConversion"/>
  <hyperlinks>
    <hyperlink ref="A1" location="TAB00!A1" display="Retour page de garde" xr:uid="{00000000-0004-0000-1100-000000000000}"/>
    <hyperlink ref="J8" location="TAB3.1!A1" display="TAB3.1" xr:uid="{00000000-0004-0000-1100-000001000000}"/>
    <hyperlink ref="J9" location="TAB3.2!A1" display="TAB3.2" xr:uid="{00000000-0004-0000-1100-000002000000}"/>
    <hyperlink ref="J10" location="TAB3.3!A1" display="TAB3.3" xr:uid="{00000000-0004-0000-1100-000003000000}"/>
    <hyperlink ref="J11" location="TAB3.4!A1" display="TAB3.4" xr:uid="{00000000-0004-0000-1100-000004000000}"/>
    <hyperlink ref="J12" location="TAB3.5!A1" display="TAB3.5" xr:uid="{00000000-0004-0000-1100-000005000000}"/>
    <hyperlink ref="J13" location="TAB3.6!A1" display="TAB3.6" xr:uid="{00000000-0004-0000-1100-000006000000}"/>
    <hyperlink ref="J14" location="TAB3.7!A1" display="TAB3.7" xr:uid="{00000000-0004-0000-1100-000007000000}"/>
    <hyperlink ref="J15" location="TAB3.8!A1" display="TAB3.8" xr:uid="{00000000-0004-0000-1100-000008000000}"/>
    <hyperlink ref="J19" location="TAB3.9!A1" display="TAB3.9" xr:uid="{00000000-0004-0000-1100-000009000000}"/>
    <hyperlink ref="J20" location="TAB3.10!A1" display="TAB3.10" xr:uid="{00000000-0004-0000-1100-00000A000000}"/>
    <hyperlink ref="J21" location="TAB3.11!A1" display="TAB3.11" xr:uid="{00000000-0004-0000-1100-00000B000000}"/>
    <hyperlink ref="J22" location="TAB3.12!A1" display="TAB3.12" xr:uid="{00000000-0004-0000-1100-00000C000000}"/>
    <hyperlink ref="J23" location="TAB3.13!A1" display="TAB3.13" xr:uid="{00000000-0004-0000-1100-00000E000000}"/>
    <hyperlink ref="J24" location="TAB3.3!A1" display="TAB3.3" xr:uid="{6BEF1705-120B-4DB9-85FF-413349CFCDFC}"/>
  </hyperlinks>
  <pageMargins left="0.7" right="0.7" top="0.75" bottom="0.75" header="0.3" footer="0.3"/>
  <pageSetup paperSize="9" scale="84" fitToHeight="0" orientation="landscape" verticalDpi="300" r:id="rId1"/>
  <rowBreaks count="1" manualBreakCount="1">
    <brk id="18" max="14" man="1"/>
  </rowBreaks>
  <extLst>
    <ext xmlns:x14="http://schemas.microsoft.com/office/spreadsheetml/2009/9/main" uri="{05C60535-1F16-4fd2-B633-F4F36F0B64E0}">
      <x14:sparklineGroups xmlns:xm="http://schemas.microsoft.com/office/excel/2006/main">
        <x14:sparklineGroup manualMax="0" manualMin="0" displayEmptyCellsAs="gap" markers="1" xr2:uid="{50E04E1D-BEF3-46D7-82A6-432002F2FC76}">
          <x14:colorSeries theme="6"/>
          <x14:colorNegative rgb="FFD00000"/>
          <x14:colorAxis rgb="FF000000"/>
          <x14:colorMarkers theme="6"/>
          <x14:colorFirst rgb="FFD00000"/>
          <x14:colorLast rgb="FFD00000"/>
          <x14:colorHigh rgb="FFD00000"/>
          <x14:colorLow rgb="FFD00000"/>
          <x14:sparklines>
            <x14:sparkline>
              <xm:f>'TAB3'!W24:AA24</xm:f>
              <xm:sqref>H24</xm:sqref>
            </x14:sparkline>
          </x14:sparklines>
        </x14:sparklineGroup>
        <x14:sparklineGroup manualMax="0" manualMin="0" displayEmptyCellsAs="gap" markers="1" xr2:uid="{00000000-0003-0000-1100-000008000000}">
          <x14:colorSeries theme="6"/>
          <x14:colorNegative rgb="FFD00000"/>
          <x14:colorAxis rgb="FF000000"/>
          <x14:colorMarkers theme="6"/>
          <x14:colorFirst rgb="FFD00000"/>
          <x14:colorLast rgb="FFD00000"/>
          <x14:colorHigh rgb="FFD00000"/>
          <x14:colorLow rgb="FFD00000"/>
          <x14:sparklines>
            <x14:sparkline>
              <xm:f>'TAB3'!W22:AA22</xm:f>
              <xm:sqref>H22</xm:sqref>
            </x14:sparkline>
          </x14:sparklines>
        </x14:sparklineGroup>
        <x14:sparklineGroup manualMax="0" manualMin="0" displayEmptyCellsAs="gap" markers="1" xr2:uid="{00000000-0003-0000-1100-000007000000}">
          <x14:colorSeries theme="6"/>
          <x14:colorNegative rgb="FFD00000"/>
          <x14:colorAxis rgb="FF000000"/>
          <x14:colorMarkers theme="6"/>
          <x14:colorFirst rgb="FFD00000"/>
          <x14:colorLast rgb="FFD00000"/>
          <x14:colorHigh rgb="FFD00000"/>
          <x14:colorLow rgb="FFD00000"/>
          <x14:sparklines>
            <x14:sparkline>
              <xm:f>'TAB3'!W26:AA26</xm:f>
              <xm:sqref>H26</xm:sqref>
            </x14:sparkline>
          </x14:sparklines>
        </x14:sparklineGroup>
        <x14:sparklineGroup manualMax="0" manualMin="0" displayEmptyCellsAs="gap" markers="1" xr2:uid="{00000000-0003-0000-1100-000006000000}">
          <x14:colorSeries theme="6"/>
          <x14:colorNegative rgb="FFD00000"/>
          <x14:colorAxis rgb="FF000000"/>
          <x14:colorMarkers theme="6"/>
          <x14:colorFirst rgb="FFD00000"/>
          <x14:colorLast rgb="FFD00000"/>
          <x14:colorHigh rgb="FFD00000"/>
          <x14:colorLow rgb="FFD00000"/>
          <x14:sparklines>
            <x14:sparkline>
              <xm:f>'TAB3'!W28:AA28</xm:f>
              <xm:sqref>H28</xm:sqref>
            </x14:sparkline>
          </x14:sparklines>
        </x14:sparklineGroup>
        <x14:sparklineGroup manualMax="0" manualMin="0" displayEmptyCellsAs="gap" markers="1" xr2:uid="{00000000-0003-0000-1100-000005000000}">
          <x14:colorSeries theme="6"/>
          <x14:colorNegative rgb="FFD00000"/>
          <x14:colorAxis rgb="FF000000"/>
          <x14:colorMarkers theme="6"/>
          <x14:colorFirst rgb="FFD00000"/>
          <x14:colorLast rgb="FFD00000"/>
          <x14:colorHigh rgb="FFD00000"/>
          <x14:colorLow rgb="FFD00000"/>
          <x14:sparklines>
            <x14:sparkline>
              <xm:f>'TAB3'!W8:AA8</xm:f>
              <xm:sqref>H8</xm:sqref>
            </x14:sparkline>
          </x14:sparklines>
        </x14:sparklineGroup>
        <x14:sparklineGroup manualMax="0" manualMin="0" displayEmptyCellsAs="gap" markers="1" xr2:uid="{00000000-0003-0000-1100-000004000000}">
          <x14:colorSeries theme="6"/>
          <x14:colorNegative rgb="FFD00000"/>
          <x14:colorAxis rgb="FF000000"/>
          <x14:colorMarkers theme="6"/>
          <x14:colorFirst rgb="FFD00000"/>
          <x14:colorLast rgb="FFD00000"/>
          <x14:colorHigh rgb="FFD00000"/>
          <x14:colorLow rgb="FFD00000"/>
          <x14:sparklines>
            <x14:sparkline>
              <xm:f>'TAB3'!W17:AA17</xm:f>
              <xm:sqref>H17</xm:sqref>
            </x14:sparkline>
          </x14:sparklines>
        </x14:sparklineGroup>
        <x14:sparklineGroup manualMax="0" manualMin="0" displayEmptyCellsAs="gap" markers="1" xr2:uid="{00000000-0003-0000-1100-000003000000}">
          <x14:colorSeries theme="6"/>
          <x14:colorNegative rgb="FFD00000"/>
          <x14:colorAxis rgb="FF000000"/>
          <x14:colorMarkers theme="6"/>
          <x14:colorFirst rgb="FFD00000"/>
          <x14:colorLast rgb="FFD00000"/>
          <x14:colorHigh rgb="FFD00000"/>
          <x14:colorLow rgb="FFD00000"/>
          <x14:sparklines>
            <x14:sparkline>
              <xm:f>'TAB3'!W19:AA19</xm:f>
              <xm:sqref>H19</xm:sqref>
            </x14:sparkline>
            <x14:sparkline>
              <xm:f>'TAB3'!W20:AA20</xm:f>
              <xm:sqref>H20</xm:sqref>
            </x14:sparkline>
            <x14:sparkline>
              <xm:f>'TAB3'!W23:AA23</xm:f>
              <xm:sqref>H23</xm:sqref>
            </x14:sparkline>
          </x14:sparklines>
        </x14:sparklineGroup>
        <x14:sparklineGroup manualMax="0" manualMin="0" displayEmptyCellsAs="gap" markers="1" xr2:uid="{00000000-0003-0000-1100-000002000000}">
          <x14:colorSeries theme="6"/>
          <x14:colorNegative rgb="FFD00000"/>
          <x14:colorAxis rgb="FF000000"/>
          <x14:colorMarkers theme="6"/>
          <x14:colorFirst rgb="FFD00000"/>
          <x14:colorLast rgb="FFD00000"/>
          <x14:colorHigh rgb="FFD00000"/>
          <x14:colorLow rgb="FFD00000"/>
          <x14:sparklines>
            <x14:sparkline>
              <xm:f>'TAB3'!W9:AA9</xm:f>
              <xm:sqref>H9</xm:sqref>
            </x14:sparkline>
            <x14:sparkline>
              <xm:f>'TAB3'!W10:AA10</xm:f>
              <xm:sqref>H10</xm:sqref>
            </x14:sparkline>
            <x14:sparkline>
              <xm:f>'TAB3'!W11:AA11</xm:f>
              <xm:sqref>H11</xm:sqref>
            </x14:sparkline>
            <x14:sparkline>
              <xm:f>'TAB3'!W12:AA12</xm:f>
              <xm:sqref>H12</xm:sqref>
            </x14:sparkline>
            <x14:sparkline>
              <xm:f>'TAB3'!W13:AA13</xm:f>
              <xm:sqref>H13</xm:sqref>
            </x14:sparkline>
            <x14:sparkline>
              <xm:f>'TAB3'!W14:AA14</xm:f>
              <xm:sqref>H14</xm:sqref>
            </x14:sparkline>
            <x14:sparkline>
              <xm:f>'TAB3'!W15:AA15</xm:f>
              <xm:sqref>H15</xm:sqref>
            </x14:sparkline>
          </x14:sparklines>
        </x14:sparklineGroup>
        <x14:sparklineGroup manualMax="0" manualMin="0" displayEmptyCellsAs="gap" markers="1" xr2:uid="{00000000-0003-0000-1100-000001000000}">
          <x14:colorSeries theme="6"/>
          <x14:colorNegative rgb="FFD00000"/>
          <x14:colorAxis rgb="FF000000"/>
          <x14:colorMarkers theme="6"/>
          <x14:colorFirst rgb="FFD00000"/>
          <x14:colorLast rgb="FFD00000"/>
          <x14:colorHigh rgb="FFD00000"/>
          <x14:colorLow rgb="FFD00000"/>
          <x14:sparklines>
            <x14:sparkline>
              <xm:f>'TAB3'!W21:AA21</xm:f>
              <xm:sqref>H21</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29</vt:i4>
      </vt:variant>
      <vt:variant>
        <vt:lpstr>Plages nommées</vt:lpstr>
      </vt:variant>
      <vt:variant>
        <vt:i4>28</vt:i4>
      </vt:variant>
    </vt:vector>
  </HeadingPairs>
  <TitlesOfParts>
    <vt:vector size="57" baseType="lpstr">
      <vt:lpstr>TAB00</vt:lpstr>
      <vt:lpstr>Data X et FEC</vt:lpstr>
      <vt:lpstr>TAB A</vt:lpstr>
      <vt:lpstr>TAB B</vt:lpstr>
      <vt:lpstr>TAB1</vt:lpstr>
      <vt:lpstr>TAB 2.1</vt:lpstr>
      <vt:lpstr>TAB 2.2</vt:lpstr>
      <vt:lpstr>TAB 2.3</vt:lpstr>
      <vt:lpstr>TAB3</vt:lpstr>
      <vt:lpstr>TAB3.1</vt:lpstr>
      <vt:lpstr>TAB3.2</vt:lpstr>
      <vt:lpstr>TAB3.3</vt:lpstr>
      <vt:lpstr>TAB3.4</vt:lpstr>
      <vt:lpstr>TAB3.5</vt:lpstr>
      <vt:lpstr>TAB3.6</vt:lpstr>
      <vt:lpstr>TAB3.7</vt:lpstr>
      <vt:lpstr>TAB3.8</vt:lpstr>
      <vt:lpstr>TAB3.9</vt:lpstr>
      <vt:lpstr>TAB3.10</vt:lpstr>
      <vt:lpstr>TAB3.11</vt:lpstr>
      <vt:lpstr>TAB3.12</vt:lpstr>
      <vt:lpstr>TAB3.13</vt:lpstr>
      <vt:lpstr>TAB4</vt:lpstr>
      <vt:lpstr>TAB5</vt:lpstr>
      <vt:lpstr>TAB5.1</vt:lpstr>
      <vt:lpstr>TAB5.2</vt:lpstr>
      <vt:lpstr>TAB5.3</vt:lpstr>
      <vt:lpstr>TAB6</vt:lpstr>
      <vt:lpstr>TAB7</vt:lpstr>
      <vt:lpstr>'TAB 2.1'!Zone_d_impression</vt:lpstr>
      <vt:lpstr>'TAB 2.2'!Zone_d_impression</vt:lpstr>
      <vt:lpstr>'TAB 2.3'!Zone_d_impression</vt:lpstr>
      <vt:lpstr>'TAB A'!Zone_d_impression</vt:lpstr>
      <vt:lpstr>'TAB B'!Zone_d_impression</vt:lpstr>
      <vt:lpstr>TAB00!Zone_d_impression</vt:lpstr>
      <vt:lpstr>'TAB1'!Zone_d_impression</vt:lpstr>
      <vt:lpstr>'TAB3'!Zone_d_impression</vt:lpstr>
      <vt:lpstr>TAB3.1!Zone_d_impression</vt:lpstr>
      <vt:lpstr>TAB3.10!Zone_d_impression</vt:lpstr>
      <vt:lpstr>TAB3.11!Zone_d_impression</vt:lpstr>
      <vt:lpstr>TAB3.12!Zone_d_impression</vt:lpstr>
      <vt:lpstr>TAB3.13!Zone_d_impression</vt:lpstr>
      <vt:lpstr>TAB3.2!Zone_d_impression</vt:lpstr>
      <vt:lpstr>TAB3.3!Zone_d_impression</vt:lpstr>
      <vt:lpstr>TAB3.4!Zone_d_impression</vt:lpstr>
      <vt:lpstr>TAB3.5!Zone_d_impression</vt:lpstr>
      <vt:lpstr>TAB3.6!Zone_d_impression</vt:lpstr>
      <vt:lpstr>TAB3.7!Zone_d_impression</vt:lpstr>
      <vt:lpstr>TAB3.8!Zone_d_impression</vt:lpstr>
      <vt:lpstr>TAB3.9!Zone_d_impression</vt:lpstr>
      <vt:lpstr>'TAB4'!Zone_d_impression</vt:lpstr>
      <vt:lpstr>'TAB5'!Zone_d_impression</vt:lpstr>
      <vt:lpstr>TAB5.1!Zone_d_impression</vt:lpstr>
      <vt:lpstr>TAB5.2!Zone_d_impression</vt:lpstr>
      <vt:lpstr>TAB5.3!Zone_d_impression</vt:lpstr>
      <vt:lpstr>'TAB6'!Zone_d_impression</vt:lpstr>
      <vt:lpstr>'TAB7'!Zone_d_impression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PC-EBIH</cp:lastModifiedBy>
  <cp:lastPrinted>2022-05-23T14:11:51Z</cp:lastPrinted>
  <dcterms:created xsi:type="dcterms:W3CDTF">2017-01-19T09:44:33Z</dcterms:created>
  <dcterms:modified xsi:type="dcterms:W3CDTF">2023-05-30T14:46:23Z</dcterms:modified>
</cp:coreProperties>
</file>