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mc:AlternateContent xmlns:mc="http://schemas.openxmlformats.org/markup-compatibility/2006">
    <mc:Choice Requires="x15">
      <x15ac:absPath xmlns:x15ac="http://schemas.microsoft.com/office/spreadsheetml/2010/11/ac" url="L:\10 Tarification\122. Méthodologie 2024-2028\122.23 Méthodologie finale\"/>
    </mc:Choice>
  </mc:AlternateContent>
  <xr:revisionPtr revIDLastSave="0" documentId="13_ncr:1_{D9DC5C97-76CB-4F6D-8ACC-E774A4204381}" xr6:coauthVersionLast="47" xr6:coauthVersionMax="47" xr10:uidLastSave="{00000000-0000-0000-0000-000000000000}"/>
  <bookViews>
    <workbookView xWindow="-120" yWindow="-120" windowWidth="29040" windowHeight="15840" tabRatio="867" xr2:uid="{00000000-000D-0000-FFFF-FFFF00000000}"/>
  </bookViews>
  <sheets>
    <sheet name="TAB00" sheetId="16" r:id="rId1"/>
    <sheet name="TAB A" sheetId="64" r:id="rId2"/>
    <sheet name="TAB B" sheetId="75" r:id="rId3"/>
    <sheet name="TAB1 " sheetId="76" r:id="rId4"/>
    <sheet name="TAB 2.1" sheetId="80" r:id="rId5"/>
    <sheet name="TAB 2.2" sheetId="81" r:id="rId6"/>
    <sheet name="TAB 2.3" sheetId="82" r:id="rId7"/>
    <sheet name="TAB3" sheetId="26" r:id="rId8"/>
    <sheet name="TAB3.3" sheetId="37" r:id="rId9"/>
    <sheet name="TAB3.4" sheetId="48" r:id="rId10"/>
    <sheet name="TAB3.5" sheetId="44" r:id="rId11"/>
    <sheet name="TAB3.6" sheetId="45" r:id="rId12"/>
    <sheet name="TAB3.7" sheetId="60" r:id="rId13"/>
    <sheet name="TAB3.8" sheetId="59" r:id="rId14"/>
    <sheet name="TAB3.9" sheetId="51" r:id="rId15"/>
    <sheet name="TAB3.10" sheetId="52" r:id="rId16"/>
    <sheet name="TAB3.12" sheetId="69" r:id="rId17"/>
    <sheet name="TAB3.14" sheetId="71" r:id="rId18"/>
    <sheet name="TAB5" sheetId="14" r:id="rId19"/>
    <sheet name="TAB5.1" sheetId="30" r:id="rId20"/>
    <sheet name="TAB5.2" sheetId="56" r:id="rId21"/>
    <sheet name="TAB5.3" sheetId="74" r:id="rId22"/>
    <sheet name="TAB6" sheetId="79" r:id="rId23"/>
    <sheet name="TAB7" sheetId="33"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'[1]BASISPRIJZEN MATERIAAL'!$I$188</definedName>
    <definedName name="______________DAT1">[2]ZWEB_0X_EAN_HELP!#REF!</definedName>
    <definedName name="____________DAT1">[2]ZWEB_0X_EAN_HELP!#REF!</definedName>
    <definedName name="__________DAT1">[2]ZWEB_0X_EAN_HELP!#REF!</definedName>
    <definedName name="_________DAT1">[2]ZWEB_0X_EAN_HELP!#REF!</definedName>
    <definedName name="________DAT1">[2]ZWEB_0X_EAN_HELP!#REF!</definedName>
    <definedName name="_______DAT1">[2]ZWEB_0X_EAN_HELP!#REF!</definedName>
    <definedName name="______DAT1">[2]ZWEB_0X_EAN_HELP!#REF!</definedName>
    <definedName name="_____DAT1">[2]ZWEB_0X_EAN_HELP!#REF!</definedName>
    <definedName name="____DAT1">[2]ZWEB_0X_EAN_HELP!#REF!</definedName>
    <definedName name="__DAT1">[2]ZWEB_0X_EAN_HELP!#REF!</definedName>
    <definedName name="_10._Coûts_non_gérables">'[3]ETAPES DU CONTRÔLE'!$D$36</definedName>
    <definedName name="_2">'[4]Codes des IM'!$B$2:$D$23</definedName>
    <definedName name="_DAT1">[2]ZWEB_0X_EAN_HELP!#REF!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xlnm._FilterDatabase" localSheetId="19" hidden="1">'TAB5.1'!$A$7:$AK$207</definedName>
    <definedName name="_xlnm._FilterDatabase" localSheetId="20" hidden="1">'TAB5.2'!$A$7:$AJ$577</definedName>
    <definedName name="_GRD2">#REF!</definedName>
    <definedName name="_Key1" hidden="1">#REF!</definedName>
    <definedName name="_mod96">'[5]INV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tif">#REF!</definedName>
    <definedName name="Aftakklem_LS">'[6]BASISPRIJZEN MATERIAAL'!$I$188</definedName>
    <definedName name="Amercoeur">#REF!</definedName>
    <definedName name="AMOKO_WKK_Geel">#REF!</definedName>
    <definedName name="Angleur_3">#REF!</definedName>
    <definedName name="année">'[7]Taux de frais généraux'!$B$9</definedName>
    <definedName name="année_en_cours">'[8]Paramètre de calcul'!$B$31</definedName>
    <definedName name="année_ref">'[7]Taux de frais généraux'!$B$10</definedName>
    <definedName name="année_référence">'[8]Paramètre de calcul'!$B$32</definedName>
    <definedName name="AnnN">[9]Param!$B$23</definedName>
    <definedName name="ANTECEDENTS">'[5]INV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AP_Supplier_GLN">#REF!</definedName>
    <definedName name="Art._27_4°">[3]CONFORMITE!#REF!</definedName>
    <definedName name="Awirs">#REF!</definedName>
    <definedName name="b">'[5]INV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BA">'[10]EXP détails'!#REF!</definedName>
    <definedName name="_xlnm.Database">#REF!</definedName>
    <definedName name="basedac">#REF!</definedName>
    <definedName name="bd">#REF!</definedName>
    <definedName name="BD_QMF">#REF!</definedName>
    <definedName name="BD_QMF1">#REF!</definedName>
    <definedName name="BDINV">#REF!</definedName>
    <definedName name="BDQMF">'[11]SAP IMP.'!$A$1:$B$1153</definedName>
    <definedName name="BDQMF_10">'[12]SAP IMP_'!$A$1:$B$1153</definedName>
    <definedName name="BDQMF_15">'[12]SAP IMP_'!$A$1:$B$1153</definedName>
    <definedName name="BDQMF_9">'[13]SAP IMP_'!$A$1:$B$1153</definedName>
    <definedName name="BIBI">'[14]Invoice Base'!#REF!</definedName>
    <definedName name="BilanFction1">#REF!</definedName>
    <definedName name="bjo">'[15]tableau INV'!#REF!</definedName>
    <definedName name="brood">'[15]tableau INV'!#REF!</definedName>
    <definedName name="BudgetConstructionNEW">[16]ITResTrans!$F$26</definedName>
    <definedName name="CAPEXAMIMOC">[17]AMIMOC!$F$28</definedName>
    <definedName name="CAPEXBIZTALK">[17]BizTalk!$F$59</definedName>
    <definedName name="CAPEXCLICK">[17]Click!$F$21</definedName>
    <definedName name="CAPEXINTEGRATION">[17]Integration!$F$9</definedName>
    <definedName name="CAPEXISUT">'[17]ISU-T'!$F$36</definedName>
    <definedName name="CAPEXLOGISTIQUE">[17]Logistique!$F$31</definedName>
    <definedName name="CAPEXLOPEX">[17]Lopex!$F$46</definedName>
    <definedName name="CAPEXMERCURE">[17]Mercure!$F$60</definedName>
    <definedName name="CAPEXMOBILE">[17]Mobile!$F$46</definedName>
    <definedName name="CAPEXPLANIFLT">[17]PlanLT!$F$34</definedName>
    <definedName name="CAPEXPORTENTR">[17]PortEntr!$F$47</definedName>
    <definedName name="CAPEXREPORTING">[17]Reporting!$F$53</definedName>
    <definedName name="CAPLICAMI">[16]AMIMOC!$F$37</definedName>
    <definedName name="CAPLICCLICK">[16]Click!$F$29</definedName>
    <definedName name="CAPLICEAI">[16]BizTalk!$F$64</definedName>
    <definedName name="CAPLICISU">'[16]ISU-T'!$F$43</definedName>
    <definedName name="CAPLICLOGISTIQUE">[16]Logistique!$F$37</definedName>
    <definedName name="CAPLICLOPEX">[16]Lopex!$F$55</definedName>
    <definedName name="CAPLICMERCURE">[16]Mercure!$F$68</definedName>
    <definedName name="CAPLICMOBILE">[16]Mobile!$F$56</definedName>
    <definedName name="CAPLICPLAN">[16]PlanLT!$F$39</definedName>
    <definedName name="CAPLICPORT">[16]PortEntr!$F$56</definedName>
    <definedName name="CAPLICREPORTING">[16]Reporting!$F$64</definedName>
    <definedName name="CAPSYSAMI">[16]AMIMOC!$F$35</definedName>
    <definedName name="CAPSYSCLICK">[16]Click!$F$27</definedName>
    <definedName name="CAPSYSEAI">[16]BizTalk!$F$62</definedName>
    <definedName name="CAPSYSFINANCE">[16]Autres!$D$8</definedName>
    <definedName name="CAPSYSISU">'[16]ISU-T'!$F$41</definedName>
    <definedName name="CAPSYSLOGISTIQUE">[16]Logistique!$F$35</definedName>
    <definedName name="CAPSYSLOPEX">[16]Lopex!$F$53</definedName>
    <definedName name="CAPSYSMERCURE">[16]Mercure!$F$66</definedName>
    <definedName name="CAPSYSMOBILE">[16]Mobile!$F$54</definedName>
    <definedName name="CAPSYSPLAN">[16]PlanLT!$F$37</definedName>
    <definedName name="CAPSYSPORT">[16]PortEntr!$F$54</definedName>
    <definedName name="CAPSYSPPE">[16]Autres!$D$7</definedName>
    <definedName name="CAPSYSPROCLI">[16]Autres!$D$6</definedName>
    <definedName name="CAPSYSPROELE">[16]Autres!$D$9</definedName>
    <definedName name="CAPSYSREPORTING">[16]Reporting!$F$62</definedName>
    <definedName name="CAPSYSSOC">[16]Autres!$D$10</definedName>
    <definedName name="Cascade">#REF!</definedName>
    <definedName name="check" hidden="1">{#N/A,#N/A,FALSE,"Res.2"}</definedName>
    <definedName name="Clé_MX">[9]Param!$B$7</definedName>
    <definedName name="CléE">#REF!</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'[18]Codes des IM'!$B$2:$D$23</definedName>
    <definedName name="COMPLEXITY">[16]Lists!$C$3:$C$6</definedName>
    <definedName name="Consomm_nettoyée">#REF!</definedName>
    <definedName name="Consommation">#REF!</definedName>
    <definedName name="Constante">#REF!</definedName>
    <definedName name="CONTINGENCY">[16]Hypothèses!$C$5</definedName>
    <definedName name="Coo">#REF!</definedName>
    <definedName name="cor">#REF!</definedName>
    <definedName name="corr">#REF!</definedName>
    <definedName name="COUCOU">'[19]Modèle Invoice Base'!#REF!</definedName>
    <definedName name="COUCOU2">'[19]Modèle Invoice Base'!#REF!</definedName>
    <definedName name="_xlnm.Criteria">#REF!</definedName>
    <definedName name="cvwxv" hidden="1">{#N/A,#N/A,FALSE,"Res.2"}</definedName>
    <definedName name="D">#REF!</definedName>
    <definedName name="data">#REF!</definedName>
    <definedName name="DATA1">#REF!</definedName>
    <definedName name="DATA10">#REF!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elta_EUR">#REF!</definedName>
    <definedName name="derdac">'[10]EXP détails'!XEG1</definedName>
    <definedName name="DF_GRID_1">#REF!</definedName>
    <definedName name="DF_NAVPANEL_13">#REF!</definedName>
    <definedName name="DF_NAVPANEL_18">#REF!</definedName>
    <definedName name="Doel">#REF!</definedName>
    <definedName name="Doel1_2">#REF!</definedName>
    <definedName name="Doel3_4">#REF!</definedName>
    <definedName name="DuréeDeVieBatterie">[20]Paramètres!$E$7</definedName>
    <definedName name="DuréeDeVieSM">[21]Paramètres!$E$19</definedName>
    <definedName name="DuréePhase1">[21]Paramètres!$I$3</definedName>
    <definedName name="DuréePhase2">[21]Paramètres!$I$2-[21]Paramètres!$I$3</definedName>
    <definedName name="EAN">#REF!</definedName>
    <definedName name="EAN_Connexion">'[22]BIW 2009'!$F$10:$F$950</definedName>
    <definedName name="EAN_ex">'[22]EAN exonérés'!$B$1:$B$4822</definedName>
    <definedName name="EAN_Fournisseur">#REF!</definedName>
    <definedName name="EAN_Nettoyée">#REF!</definedName>
    <definedName name="ELECTRICITE">'[23]Tableau 17A'!$A$1</definedName>
    <definedName name="Entités">#REF!</definedName>
    <definedName name="Equipe">[24]Sheet3!$C$2:$C$10</definedName>
    <definedName name="essai">#REF!</definedName>
    <definedName name="EURO">[25]ChartsParZoneGeo!$H$1</definedName>
    <definedName name="EV__LASTREFTIME__" hidden="1">39957.6223611111</definedName>
    <definedName name="Excel_BuiltIn__FilterDatabase_1">#REF!</definedName>
    <definedName name="exel_builtin_etc">#REF!</definedName>
    <definedName name="Exemple">#REF!</definedName>
    <definedName name="Exploit.AA">[26]Invest.ED!#REF!</definedName>
    <definedName name="Exploit.DD">[26]Invest.ED!#REF!</definedName>
    <definedName name="Exploit.DV">[26]Invest.ED!#REF!</definedName>
    <definedName name="Exploit.ED">[26]Invest.ED!#REF!</definedName>
    <definedName name="Exploit.GD">[26]Invest.ED!#REF!</definedName>
    <definedName name="Exploit.MX">[26]Invest.ED!#REF!</definedName>
    <definedName name="Exploit.TD">[26]Invest.ED!#REF!</definedName>
    <definedName name="Exploit.WD">[26]Invest.ED!#REF!</definedName>
    <definedName name="Exploit.WP">[26]Invest.ED!#REF!</definedName>
    <definedName name="_xlnm.Extract">'[10]EXP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luide">#REF!</definedName>
    <definedName name="Forfaitair_feeder">75000</definedName>
    <definedName name="Format">#REF!</definedName>
    <definedName name="Gent_Ringvaart">#REF!</definedName>
    <definedName name="gouver">#REF!</definedName>
    <definedName name="GpClient">#REF!</definedName>
    <definedName name="GrCl_CREG">#REF!</definedName>
    <definedName name="GRD">#REF!</definedName>
    <definedName name="GRD_METERING">#REF!</definedName>
    <definedName name="GSM">[9]Param!$B$17</definedName>
    <definedName name="GSRN">[27]GridFee_Wallonie_TbCrDyn!$A$1:$A$408</definedName>
    <definedName name="Hang">'[28]BASISPRIJZEN MATERIAAL'!$I$138</definedName>
    <definedName name="Hangslot">'[6]BASISPRIJZEN MATERIAAL'!$I$138</definedName>
    <definedName name="Header">#REF!</definedName>
    <definedName name="Herdersbrug">#REF!</definedName>
    <definedName name="HHH">'[29]2010'!#REF!</definedName>
    <definedName name="IC_CPTE_BILAN">#REF!</definedName>
    <definedName name="IC_IMPORTES">#REF!</definedName>
    <definedName name="IM2_">'[30]C:D'!$A$1:$BK$376</definedName>
    <definedName name="IM3_">'[30]C:D'!$A$56:$BK$380</definedName>
    <definedName name="IMB">[30]D:F!$A$1:$BK$65</definedName>
    <definedName name="IMC">'[30]Description Prix:K'!$A$1:$BK$65</definedName>
    <definedName name="index">'[7]Taux de frais généraux'!$B$5</definedName>
    <definedName name="Infl">[9]Param!$B$16</definedName>
    <definedName name="informat">#REF!</definedName>
    <definedName name="Intercommunale_ID">#REF!</definedName>
    <definedName name="Intercommunale_Name">#REF!</definedName>
    <definedName name="IntExt">[24]Sheet3!$E$2:$E$4</definedName>
    <definedName name="Investiss.GD">[26]Invest.ED!#REF!</definedName>
    <definedName name="Investiss.MX">[26]Invest.ED!#REF!</definedName>
    <definedName name="Investiss.TD">[26]Invest.ED!#REF!</definedName>
    <definedName name="Investiss.WD">[26]Invest.ED!#REF!</definedName>
    <definedName name="Investiss.WP">[26]Invest.ED!#REF!</definedName>
    <definedName name="IQM">[9]Param!$B$18</definedName>
    <definedName name="JH">[16]Hypothèses!$C$4</definedName>
    <definedName name="JHAMI">[16]AMIMOC!$F$41</definedName>
    <definedName name="JHCLICK">[16]Click!$F$33</definedName>
    <definedName name="JHEAI">[16]BizTalk!$F$68</definedName>
    <definedName name="JHFINANCE">[16]Autres!$C$8</definedName>
    <definedName name="JHISU">'[16]ISU-T'!$F$47</definedName>
    <definedName name="JHITINTERNE">[16]Hypothèses!$C$3</definedName>
    <definedName name="JHITTRANS">[16]ITResTrans!$F$24</definedName>
    <definedName name="JHITTRANSEXT">[16]ITResTrans!$F$26</definedName>
    <definedName name="JHITTRANSINT">[16]ITResTrans!$F$25</definedName>
    <definedName name="JHLOGISTIQUE">[16]Logistique!$F$41</definedName>
    <definedName name="JHLOPEX">[16]Lopex!$F$59</definedName>
    <definedName name="JHMERCURE">[16]Mercure!$F$72</definedName>
    <definedName name="JHMOBILE">[16]Mobile!$F$60</definedName>
    <definedName name="JHPLAN">[16]PlanLT!$F$43</definedName>
    <definedName name="JHPORT">[16]PortEntr!$F$60</definedName>
    <definedName name="JHPPE">[16]Autres!$C$7</definedName>
    <definedName name="JHPROCLI">[16]Autres!$C$6</definedName>
    <definedName name="JHPROELE">[16]Autres!$C$9</definedName>
    <definedName name="JHREPORTING">[16]Reporting!$F$68</definedName>
    <definedName name="JHSOC">[16]Autres!$C$10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'[6]BASISPRIJZEN MATERIAAL'!$I$201</definedName>
    <definedName name="Kabelschoen_LS">'[6]BASISPRIJZEN MATERIAAL'!$I$198</definedName>
    <definedName name="Kallo">#REF!</definedName>
    <definedName name="Key">#REF!</definedName>
    <definedName name="Kit_kunststof_AL">'[6]BASISPRIJZEN MATERIAAL'!$I$190</definedName>
    <definedName name="Kit_kunststof_papierlood">'[6]BASISPRIJZEN MATERIAAL'!$I$191</definedName>
    <definedName name="Kit_papierlood">'[6]BASISPRIJZEN MATERIAAL'!$I$189</definedName>
    <definedName name="Klein_materiaal_10">10</definedName>
    <definedName name="Klein_materiaal_100">100</definedName>
    <definedName name="Klein_materiaal_25">25</definedName>
    <definedName name="Langerbrugge">#REF!</definedName>
    <definedName name="Langerlo">#REF!</definedName>
    <definedName name="LFR">[31]Clés!#REF!</definedName>
    <definedName name="LibIM">[32]Bilan!$CA$1:$CF$28</definedName>
    <definedName name="list_competences">#REF!</definedName>
    <definedName name="llll">#REF!</definedName>
    <definedName name="m">#REF!</definedName>
    <definedName name="MAINTENANCE">[16]Hypothèses!$C$8</definedName>
    <definedName name="Marchés">[33]Glossary!$H$7:$H$10</definedName>
    <definedName name="marge">#REF!</definedName>
    <definedName name="Market_Type">#REF!</definedName>
    <definedName name="Metering_Method">#REF!</definedName>
    <definedName name="Méthode">#REF!</definedName>
    <definedName name="MetMeth">#REF!</definedName>
    <definedName name="mmm">'[34]BASISPRIJZEN MATERIAAL'!$I$199</definedName>
    <definedName name="mmmm" hidden="1">39957.6223611111</definedName>
    <definedName name="mntdac">#REF!</definedName>
    <definedName name="mod">#REF!</definedName>
    <definedName name="mod96oud">'[35]INV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definedName>
    <definedName name="modi0003">'[5]INV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modi0003oud">'[35]INV détails'!$D$8:$D$8,'[35]INV détails'!#REF!,'[35]INV détails'!#REF!,'[35]INV détails'!$D$11:$D$12,'[35]INV détails'!#REF!,'[35]INV détails'!#REF!,'[35]INV détails'!$D$15:$D$16,'[35]INV détails'!#REF!,'[35]INV détails'!#REF!,'[35]INV détails'!#REF!,'[35]INV détails'!#REF!,'[35]INV détails'!#REF!,'[35]INV détails'!#REF!,'[35]INV détails'!#REF!,'[35]INV détails'!#REF!,'[35]INV détails'!#REF!,'[35]INV détails'!$D$21,'[35]INV détails'!#REF!,'[35]INV détails'!#REF!,'[35]INV détails'!#REF!,'[35]INV détails'!#REF!,'[35]INV détails'!#REF!,'[35]INV détails'!#REF!,'[35]INV détails'!#REF!,'[35]INV détails'!#REF!</definedName>
    <definedName name="Mol">#REF!</definedName>
    <definedName name="MOL_TAG">#REF!</definedName>
    <definedName name="Mol11_12">#REF!</definedName>
    <definedName name="Monceau">#REF!</definedName>
    <definedName name="Monsin_TAG">#REF!</definedName>
    <definedName name="MonthM">'[36]CO orders'!$H$2</definedName>
    <definedName name="MonthN">'[36]CO orders'!$G$2</definedName>
    <definedName name="Nb">#REF!</definedName>
    <definedName name="nbr_année">'[7]Taux de frais généraux'!$B$11</definedName>
    <definedName name="Nbre">#REF!</definedName>
    <definedName name="nbre_année">'[8]Paramètre de calcul'!$B$33</definedName>
    <definedName name="Nbre_ex">'[22]EAN exonérés'!$M$1:$M$4822</definedName>
    <definedName name="Ne">#REF!</definedName>
    <definedName name="NEX">#REF!</definedName>
    <definedName name="NIEUW">'[37]EXP détails'!#REF!</definedName>
    <definedName name="numdac">#REF!</definedName>
    <definedName name="Numéro">'[38]Onglet de base'!$F$30</definedName>
    <definedName name="numt">#REF!</definedName>
    <definedName name="OPEXAMIMOC">[17]AMIMOC!$G$28</definedName>
    <definedName name="OPEXBIZTALK">[17]BizTalk!$G$59</definedName>
    <definedName name="OPEXCLICK">[17]Click!$G$21</definedName>
    <definedName name="OPEXISUT">'[17]ISU-T'!$G$36</definedName>
    <definedName name="OPEXLOGISTIQUE">[17]Logistique!$G$31</definedName>
    <definedName name="OPEXLOPEX">[17]Lopex!$G$46</definedName>
    <definedName name="OPEXMERCURE">[17]Mercure!$G$60</definedName>
    <definedName name="OPEXMOBILE">[17]Mobile!$G$46</definedName>
    <definedName name="OPEXPLANIFLT">[17]PlanLT!$G$34</definedName>
    <definedName name="OPEXPORTENTR">[17]PortEntr!$G$47</definedName>
    <definedName name="OPEXREPORTING">[17]Reporting!$G$53</definedName>
    <definedName name="Organigramme">[39]Feuil2!$A$1:$A$22</definedName>
    <definedName name="Page1">[40]Feuil1!#REF!</definedName>
    <definedName name="Page2">[40]Feuil1!#REF!</definedName>
    <definedName name="PARAMS_IMPORT_DIR">[41]Contrôle!#REF!</definedName>
    <definedName name="PARAMS_IMPORT_FILE">[41]Contrôle!#REF!</definedName>
    <definedName name="PARAMS_IMPORT_FILENAME">[41]Contrôle!#REF!</definedName>
    <definedName name="PARAMS_IMPORT_LAST">[41]Contrôle!#REF!</definedName>
    <definedName name="PARAMS_IMPORT_LAST_DIR">[41]Contrôle!#REF!</definedName>
    <definedName name="passif">#REF!</definedName>
    <definedName name="Phases">[24]Sheet3!$G$2:$G$6</definedName>
    <definedName name="Plaat_postnummer_telefoon">'[6]BASISPRIJZEN MATERIAAL'!$I$160</definedName>
    <definedName name="Prél_Inj">#REF!</definedName>
    <definedName name="PrjPercentage">#REF!</definedName>
    <definedName name="Profils">[24]Sheet3!$A$2:$A$11</definedName>
    <definedName name="proj">#REF!</definedName>
    <definedName name="Projets_clôturés_annulés_filtrés_sur_ME_contains__u">'[5]INV détails'!#REF!</definedName>
    <definedName name="projexpl">#REF!</definedName>
    <definedName name="projt">#REF!</definedName>
    <definedName name="projtexpl">#REF!</definedName>
    <definedName name="Puiss_Casc_ann">#REF!</definedName>
    <definedName name="Puiss_Cascade">#REF!</definedName>
    <definedName name="Puiss_IM">#REF!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wData">#REF!</definedName>
    <definedName name="RB">'[36]CO orders'!$L$2</definedName>
    <definedName name="rb_state">[42]Tech!$A$2:$B$6</definedName>
    <definedName name="Réserve_Bâtiment_2000">'[43]CE on CC'!$D$10</definedName>
    <definedName name="Réserve_désafffectations">'[43]CE on CC'!$D$13</definedName>
    <definedName name="Réserve_FO">'[43]CE on CC'!#REF!</definedName>
    <definedName name="Rodenhuize">#REF!</definedName>
    <definedName name="Ruien">#REF!</definedName>
    <definedName name="s">'[34]BASISPRIJZEN MATERIAAL'!$I$201</definedName>
    <definedName name="SAP">'[44]Modèle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cénario">[33]Glossary!$E$7:$E$8</definedName>
    <definedName name="Schelle">#REF!</definedName>
    <definedName name="Seraing_STEG">#REF!</definedName>
    <definedName name="Sleutelkastje">'[6]BASISPRIJZEN MATERIAAL'!$I$159</definedName>
    <definedName name="Slot_voor_sleutelkastje">'[6]BASISPRIJZEN MATERIAAL'!$I$158</definedName>
    <definedName name="SommeDeNb">#REF!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tatus">[45]Sheet1!$A$1:$A$4</definedName>
    <definedName name="STEG_Drogenbos">#REF!</definedName>
    <definedName name="StGhilain_STEG">#REF!</definedName>
    <definedName name="sup">#REF!</definedName>
    <definedName name="SUPPORT_PDA">[16]Hypothèses!$C$16</definedName>
    <definedName name="Surch_Cascade">#REF!</definedName>
    <definedName name="T">#REF!</definedName>
    <definedName name="Tableau_17___Postes_de_tarif__impôts__prélèvements__surcharges__contributions_et_rétributions">'[46]Tableau 17A'!$A$1</definedName>
    <definedName name="Tableau_6B">#REF!</definedName>
    <definedName name="Tableau_8C__A1">'[47]Tableau 8C'!$A$1</definedName>
    <definedName name="TabLib">'[48]Codes libéllés'!$A$8:$C$95</definedName>
    <definedName name="TabQté">'[36]CO orders'!$B$3:$M$47</definedName>
    <definedName name="TabRev">'[36]CO orders'!$B$22:$D$24</definedName>
    <definedName name="Tarif">'[22]EAN exonérés'!$L$1:$L$4822</definedName>
    <definedName name="Tarif_ID">#REF!</definedName>
    <definedName name="Tarifs_indexis">'[22]EAN exonérés'!$O$1:$O$4822</definedName>
    <definedName name="Taux_B">#REF!</definedName>
    <definedName name="taux_frais_gen">'[7]Taux de frais généraux'!$B$4</definedName>
    <definedName name="taux_horaire">'[7]Taux de frais généraux'!$D$14</definedName>
    <definedName name="Terminal_kunststof">'[6]BASISPRIJZEN MATERIAAL'!$I$195</definedName>
    <definedName name="Terminal_LS">'[6]BASISPRIJZEN MATERIAAL'!$I$200</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[49]cn47n!#REF!</definedName>
    <definedName name="TEST5">[49]cn47n!#REF!</definedName>
    <definedName name="TEST6">[49]cn47n!#REF!</definedName>
    <definedName name="TEST7">#REF!</definedName>
    <definedName name="TEST8">[49]cn47n!#REF!</definedName>
    <definedName name="TEST9">#REF!</definedName>
    <definedName name="testa">'[10]EXP détails'!$C$3:$O$53</definedName>
    <definedName name="testfact">#REF!</definedName>
    <definedName name="TESTHKEY">#REF!</definedName>
    <definedName name="TESTKEYS">#REF!</definedName>
    <definedName name="TESTVKEY">[2]ZWEB_0X_EAN_HELP!#REF!</definedName>
    <definedName name="Tihange">#REF!</definedName>
    <definedName name="TIME_FRAME">[27]GridFee_Wallonie_TbCrDyn!$O$1:$O$408</definedName>
    <definedName name="titreA">#REF!</definedName>
    <definedName name="titreP">#REF!</definedName>
    <definedName name="Tl_EUR">#REF!</definedName>
    <definedName name="TO">#REF!</definedName>
    <definedName name="TOC">#REF!</definedName>
    <definedName name="tot">'[10]EXP détails'!#REF!</definedName>
    <definedName name="totalexp">'[10]EXP détails'!$E$5:$O$53</definedName>
    <definedName name="TR_AB">[8]Traduction!$A$8</definedName>
    <definedName name="TR_ABC">[8]Traduction!$A$7</definedName>
    <definedName name="TR_AC">[8]Traduction!$A$10</definedName>
    <definedName name="TR_AFC">[8]Traduction!$A$11</definedName>
    <definedName name="TR_APRIMEC">[8]Traduction!$A$9</definedName>
    <definedName name="TR_B">[8]Traduction!$A$4</definedName>
    <definedName name="TR_C">[8]Traduction!$A$5</definedName>
    <definedName name="TR_COUTTEL">[8]Traduction!$A$14</definedName>
    <definedName name="TR_DEVIS">[8]Traduction!$A$2</definedName>
    <definedName name="TR_GRATUIT">[8]Traduction!$A$12</definedName>
    <definedName name="TR_PASDAPPLI">[8]Traduction!$A$13</definedName>
    <definedName name="TR_TVA">[8]Traduction!$A$15</definedName>
    <definedName name="Traduction">'[50]Plan Comptable'!$A$1:$R$1009</definedName>
    <definedName name="Traduction1">'[18]Codes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TypeRES">#REF!</definedName>
    <definedName name="UNT_CODE">[27]GridFee_Wallonie_TbCrDyn!$P$1:$P$408</definedName>
    <definedName name="Val_Journal_H">#REF!</definedName>
    <definedName name="Valeurs_annuelle">#REF!</definedName>
    <definedName name="Valeurs_journalière">#REF!</definedName>
    <definedName name="VALUE">[27]GridFee_Wallonie_TbCrDyn!$Q$1:$Q$408</definedName>
    <definedName name="Verbinder_kunststof_M4">'[6]BASISPRIJZEN MATERIAAL'!$I$192</definedName>
    <definedName name="Verbinder_kunststof_papierlood_M3">'[6]BASISPRIJZEN MATERIAAL'!$I$192</definedName>
    <definedName name="Verbinder_papierlood_M3">'[6]BASISPRIJZEN MATERIAAL'!$I$192</definedName>
    <definedName name="Vilvoorde_STEG">#REF!</definedName>
    <definedName name="WACC">[21]Paramètres!#REF!</definedName>
    <definedName name="Wikkeldoos_LS">'[6]BASISPRIJZEN MATERIAAL'!$I$199</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y">#REF!</definedName>
    <definedName name="YEAR">#REF!</definedName>
    <definedName name="YearM">'[36]CO orders'!$H$3</definedName>
    <definedName name="YearN">'[36]CO orders'!$G$3</definedName>
    <definedName name="YEARS">[16]Hypothèses!$C$17</definedName>
    <definedName name="z">#REF!</definedName>
    <definedName name="zergz" hidden="1">{#N/A,#N/A,FALSE,"Ev.ventes DP";#N/A,#N/A,FALSE,"Hypo.econ.";#N/A,#N/A,FALSE,"Pot.2015";#N/A,#N/A,FALSE,"Comp.pot";#N/A,#N/A,FALSE,"HorsG";#N/A,#N/A,FALSE,"DP"}</definedName>
    <definedName name="_xlnm.Print_Area" localSheetId="4">'TAB 2.1'!$A$3:$H$64</definedName>
    <definedName name="_xlnm.Print_Area" localSheetId="5">'TAB 2.2'!$A$3:$H$46</definedName>
    <definedName name="_xlnm.Print_Area" localSheetId="6">'TAB 2.3'!$A$3:$H$42</definedName>
    <definedName name="_xlnm.Print_Area" localSheetId="1">'TAB A'!$A$1:$C$20</definedName>
    <definedName name="_xlnm.Print_Area" localSheetId="0">TAB00!$A$1:$L$74</definedName>
    <definedName name="_xlnm.Print_Area" localSheetId="3">'TAB1 '!$A$3:$B$76</definedName>
    <definedName name="_xlnm.Print_Area" localSheetId="7">'TAB3'!$A$3:$O$27</definedName>
    <definedName name="_xlnm.Print_Area" localSheetId="15">'TAB3.10'!$A$3:$V$32</definedName>
    <definedName name="_xlnm.Print_Area" localSheetId="16">'TAB3.12'!$A$3:$U$37</definedName>
    <definedName name="_xlnm.Print_Area" localSheetId="8">'TAB3.3'!$A$3:$U$35</definedName>
    <definedName name="_xlnm.Print_Area" localSheetId="9">'TAB3.4'!$A$3:$U$15</definedName>
    <definedName name="_xlnm.Print_Area" localSheetId="10">'TAB3.5'!$A$3:$H$42</definedName>
    <definedName name="_xlnm.Print_Area" localSheetId="11">'TAB3.6'!$A$3:$U$29</definedName>
    <definedName name="_xlnm.Print_Area" localSheetId="12">'TAB3.7'!$A$3:$L$46</definedName>
    <definedName name="_xlnm.Print_Area" localSheetId="13">'TAB3.8'!$A$3:$T$37</definedName>
    <definedName name="_xlnm.Print_Area" localSheetId="14">'TAB3.9'!$A$3:$V$31</definedName>
    <definedName name="_xlnm.Print_Area" localSheetId="18">'TAB5'!$A$3:$U$95</definedName>
    <definedName name="_xlnm.Print_Area" localSheetId="19">'TAB5.1'!$A$3:$S$207</definedName>
    <definedName name="_xlnm.Print_Area" localSheetId="20">'TAB5.2'!$A$3:$S$175</definedName>
    <definedName name="_xlnm.Print_Area" localSheetId="21">'TAB5.3'!$A$3:$H$27</definedName>
    <definedName name="_xlnm.Print_Area" localSheetId="22">'TAB6'!$A$3:$M$36</definedName>
    <definedName name="_xlnm.Print_Area" localSheetId="23">'TAB7'!$A$4:$N$34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1" i="33" l="1"/>
  <c r="C13" i="33"/>
  <c r="D13" i="33"/>
  <c r="E13" i="33"/>
  <c r="F13" i="33"/>
  <c r="G13" i="33"/>
  <c r="B13" i="33"/>
  <c r="C20" i="33"/>
  <c r="D20" i="33"/>
  <c r="E20" i="33"/>
  <c r="F20" i="33"/>
  <c r="G20" i="33"/>
  <c r="B20" i="33"/>
  <c r="C26" i="33"/>
  <c r="D26" i="33"/>
  <c r="E26" i="33"/>
  <c r="F26" i="33"/>
  <c r="G26" i="33"/>
  <c r="B26" i="33"/>
  <c r="J25" i="33"/>
  <c r="K25" i="33"/>
  <c r="L25" i="33"/>
  <c r="M25" i="33"/>
  <c r="N25" i="33"/>
  <c r="A25" i="33"/>
  <c r="B25" i="33"/>
  <c r="C25" i="33"/>
  <c r="D25" i="33"/>
  <c r="E25" i="33"/>
  <c r="F25" i="33"/>
  <c r="G25" i="33"/>
  <c r="L21" i="26"/>
  <c r="M21" i="26"/>
  <c r="N21" i="26"/>
  <c r="O21" i="26"/>
  <c r="C21" i="26"/>
  <c r="D21" i="26"/>
  <c r="E21" i="26"/>
  <c r="F21" i="26"/>
  <c r="B21" i="26"/>
  <c r="C20" i="26"/>
  <c r="D20" i="26"/>
  <c r="E20" i="26"/>
  <c r="F20" i="26"/>
  <c r="B20" i="26"/>
  <c r="A21" i="26"/>
  <c r="C29" i="33"/>
  <c r="D29" i="33"/>
  <c r="E29" i="33"/>
  <c r="F29" i="33"/>
  <c r="B29" i="33"/>
  <c r="G29" i="33" s="1"/>
  <c r="D9" i="14"/>
  <c r="C9" i="14"/>
  <c r="E12" i="14"/>
  <c r="F12" i="14"/>
  <c r="G12" i="14"/>
  <c r="E9" i="14"/>
  <c r="F9" i="14"/>
  <c r="G9" i="14"/>
  <c r="L19" i="79" l="1"/>
  <c r="L20" i="79"/>
  <c r="L21" i="79"/>
  <c r="L22" i="79"/>
  <c r="L23" i="79"/>
  <c r="L24" i="79"/>
  <c r="L25" i="79"/>
  <c r="L26" i="79"/>
  <c r="L27" i="79"/>
  <c r="L28" i="79"/>
  <c r="L29" i="79"/>
  <c r="L30" i="79"/>
  <c r="L31" i="79"/>
  <c r="L32" i="79"/>
  <c r="L18" i="79"/>
  <c r="K26" i="74"/>
  <c r="K27" i="74" s="1"/>
  <c r="J26" i="74"/>
  <c r="J27" i="74" s="1"/>
  <c r="I26" i="74"/>
  <c r="I27" i="74" s="1"/>
  <c r="G26" i="74"/>
  <c r="H26" i="74"/>
  <c r="C27" i="74"/>
  <c r="D27" i="74"/>
  <c r="E27" i="74"/>
  <c r="F27" i="74"/>
  <c r="G27" i="74"/>
  <c r="H27" i="74"/>
  <c r="B27" i="74"/>
  <c r="F26" i="74"/>
  <c r="B26" i="74"/>
  <c r="I79" i="14"/>
  <c r="J79" i="14"/>
  <c r="F81" i="14"/>
  <c r="H81" i="14"/>
  <c r="F82" i="14"/>
  <c r="J85" i="14"/>
  <c r="K85" i="14"/>
  <c r="I86" i="14"/>
  <c r="G88" i="14"/>
  <c r="H88" i="14"/>
  <c r="F89" i="14"/>
  <c r="G89" i="14"/>
  <c r="D90" i="14"/>
  <c r="F90" i="14"/>
  <c r="E91" i="14"/>
  <c r="K91" i="14"/>
  <c r="L91" i="14"/>
  <c r="L63" i="14"/>
  <c r="L62" i="14"/>
  <c r="V62" i="14" s="1"/>
  <c r="L61" i="14"/>
  <c r="L59" i="14" s="1"/>
  <c r="L60" i="14"/>
  <c r="L58" i="14"/>
  <c r="L57" i="14"/>
  <c r="L56" i="14"/>
  <c r="L54" i="14"/>
  <c r="L53" i="14"/>
  <c r="L52" i="14"/>
  <c r="L51" i="14"/>
  <c r="V51" i="14" s="1"/>
  <c r="K63" i="14"/>
  <c r="K62" i="14"/>
  <c r="K61" i="14"/>
  <c r="K60" i="14"/>
  <c r="K58" i="14"/>
  <c r="V58" i="14" s="1"/>
  <c r="K57" i="14"/>
  <c r="V57" i="14" s="1"/>
  <c r="K56" i="14"/>
  <c r="K84" i="14" s="1"/>
  <c r="K54" i="14"/>
  <c r="U54" i="14" s="1"/>
  <c r="K53" i="14"/>
  <c r="K52" i="14"/>
  <c r="K51" i="14"/>
  <c r="J63" i="14"/>
  <c r="J62" i="14"/>
  <c r="J61" i="14"/>
  <c r="U61" i="14" s="1"/>
  <c r="J60" i="14"/>
  <c r="U60" i="14" s="1"/>
  <c r="J58" i="14"/>
  <c r="U58" i="14" s="1"/>
  <c r="J57" i="14"/>
  <c r="J56" i="14"/>
  <c r="J54" i="14"/>
  <c r="J53" i="14"/>
  <c r="J52" i="14"/>
  <c r="J51" i="14"/>
  <c r="T51" i="14" s="1"/>
  <c r="K55" i="14"/>
  <c r="U63" i="14"/>
  <c r="I63" i="14"/>
  <c r="I62" i="14"/>
  <c r="T62" i="14" s="1"/>
  <c r="I61" i="14"/>
  <c r="I60" i="14"/>
  <c r="I58" i="14"/>
  <c r="I57" i="14"/>
  <c r="T57" i="14" s="1"/>
  <c r="I56" i="14"/>
  <c r="T56" i="14" s="1"/>
  <c r="I54" i="14"/>
  <c r="T54" i="14" s="1"/>
  <c r="I53" i="14"/>
  <c r="T53" i="14" s="1"/>
  <c r="I52" i="14"/>
  <c r="I80" i="14" s="1"/>
  <c r="I51" i="14"/>
  <c r="H63" i="14"/>
  <c r="H62" i="14"/>
  <c r="S62" i="14" s="1"/>
  <c r="H61" i="14"/>
  <c r="H60" i="14"/>
  <c r="S60" i="14" s="1"/>
  <c r="H58" i="14"/>
  <c r="H86" i="14" s="1"/>
  <c r="H57" i="14"/>
  <c r="H56" i="14"/>
  <c r="H54" i="14"/>
  <c r="H53" i="14"/>
  <c r="H52" i="14"/>
  <c r="S52" i="14" s="1"/>
  <c r="H51" i="14"/>
  <c r="R51" i="14" s="1"/>
  <c r="G63" i="14"/>
  <c r="Q63" i="14" s="1"/>
  <c r="G62" i="14"/>
  <c r="Q62" i="14" s="1"/>
  <c r="G61" i="14"/>
  <c r="G60" i="14"/>
  <c r="G58" i="14"/>
  <c r="G57" i="14"/>
  <c r="G56" i="14"/>
  <c r="G54" i="14"/>
  <c r="R54" i="14" s="1"/>
  <c r="G53" i="14"/>
  <c r="G81" i="14" s="1"/>
  <c r="G52" i="14"/>
  <c r="Q52" i="14" s="1"/>
  <c r="G51" i="14"/>
  <c r="F63" i="14"/>
  <c r="F62" i="14"/>
  <c r="F61" i="14"/>
  <c r="F60" i="14"/>
  <c r="Q60" i="14" s="1"/>
  <c r="F58" i="14"/>
  <c r="F57" i="14"/>
  <c r="Q57" i="14" s="1"/>
  <c r="F56" i="14"/>
  <c r="Q56" i="14" s="1"/>
  <c r="F54" i="14"/>
  <c r="F53" i="14"/>
  <c r="F52" i="14"/>
  <c r="F51" i="14"/>
  <c r="E63" i="14"/>
  <c r="P63" i="14" s="1"/>
  <c r="E62" i="14"/>
  <c r="O62" i="14" s="1"/>
  <c r="E61" i="14"/>
  <c r="P61" i="14" s="1"/>
  <c r="E60" i="14"/>
  <c r="P60" i="14" s="1"/>
  <c r="E58" i="14"/>
  <c r="E57" i="14"/>
  <c r="E56" i="14"/>
  <c r="E54" i="14"/>
  <c r="E53" i="14"/>
  <c r="E52" i="14"/>
  <c r="P52" i="14" s="1"/>
  <c r="E51" i="14"/>
  <c r="O51" i="14" s="1"/>
  <c r="D63" i="14"/>
  <c r="O63" i="14" s="1"/>
  <c r="D62" i="14"/>
  <c r="D61" i="14"/>
  <c r="D60" i="14"/>
  <c r="D58" i="14"/>
  <c r="O58" i="14" s="1"/>
  <c r="D57" i="14"/>
  <c r="O57" i="14" s="1"/>
  <c r="D56" i="14"/>
  <c r="D54" i="14"/>
  <c r="O54" i="14" s="1"/>
  <c r="D53" i="14"/>
  <c r="O53" i="14" s="1"/>
  <c r="D52" i="14"/>
  <c r="D51" i="14"/>
  <c r="P51" i="14"/>
  <c r="P58" i="14"/>
  <c r="R58" i="14"/>
  <c r="Q61" i="14"/>
  <c r="C63" i="14"/>
  <c r="C62" i="14"/>
  <c r="C61" i="14"/>
  <c r="C60" i="14"/>
  <c r="C58" i="14"/>
  <c r="C57" i="14"/>
  <c r="C56" i="14"/>
  <c r="C54" i="14"/>
  <c r="C53" i="14"/>
  <c r="C52" i="14"/>
  <c r="C51" i="14"/>
  <c r="C49" i="14"/>
  <c r="C48" i="14"/>
  <c r="C47" i="14"/>
  <c r="O52" i="14"/>
  <c r="R52" i="14"/>
  <c r="P54" i="14"/>
  <c r="O56" i="14"/>
  <c r="V56" i="14"/>
  <c r="R57" i="14"/>
  <c r="S57" i="14"/>
  <c r="T61" i="14"/>
  <c r="V61" i="14"/>
  <c r="U62" i="14"/>
  <c r="T63" i="14"/>
  <c r="T23" i="14"/>
  <c r="U23" i="14"/>
  <c r="T24" i="14"/>
  <c r="U24" i="14"/>
  <c r="S26" i="14"/>
  <c r="U26" i="14"/>
  <c r="U28" i="14"/>
  <c r="U29" i="14"/>
  <c r="T30" i="14"/>
  <c r="U30" i="14"/>
  <c r="R32" i="14"/>
  <c r="T32" i="14"/>
  <c r="T33" i="14"/>
  <c r="U33" i="14"/>
  <c r="T34" i="14"/>
  <c r="U34" i="14"/>
  <c r="L35" i="14"/>
  <c r="L34" i="14"/>
  <c r="L33" i="14"/>
  <c r="L89" i="14" s="1"/>
  <c r="L32" i="14"/>
  <c r="L88" i="14" s="1"/>
  <c r="L30" i="14"/>
  <c r="L86" i="14" s="1"/>
  <c r="L29" i="14"/>
  <c r="L85" i="14" s="1"/>
  <c r="L28" i="14"/>
  <c r="L84" i="14" s="1"/>
  <c r="L26" i="14"/>
  <c r="L82" i="14" s="1"/>
  <c r="L25" i="14"/>
  <c r="L22" i="14" s="1"/>
  <c r="L24" i="14"/>
  <c r="L80" i="14" s="1"/>
  <c r="L23" i="14"/>
  <c r="L79" i="14" s="1"/>
  <c r="K35" i="14"/>
  <c r="V35" i="14" s="1"/>
  <c r="K34" i="14"/>
  <c r="V34" i="14" s="1"/>
  <c r="K33" i="14"/>
  <c r="V33" i="14" s="1"/>
  <c r="K32" i="14"/>
  <c r="V32" i="14" s="1"/>
  <c r="K30" i="14"/>
  <c r="K86" i="14" s="1"/>
  <c r="K29" i="14"/>
  <c r="V29" i="14" s="1"/>
  <c r="K28" i="14"/>
  <c r="V28" i="14" s="1"/>
  <c r="K26" i="14"/>
  <c r="V26" i="14" s="1"/>
  <c r="K25" i="14"/>
  <c r="V25" i="14" s="1"/>
  <c r="K24" i="14"/>
  <c r="V24" i="14" s="1"/>
  <c r="K23" i="14"/>
  <c r="K79" i="14" s="1"/>
  <c r="J35" i="14"/>
  <c r="U35" i="14" s="1"/>
  <c r="J34" i="14"/>
  <c r="J90" i="14" s="1"/>
  <c r="J33" i="14"/>
  <c r="J89" i="14" s="1"/>
  <c r="J32" i="14"/>
  <c r="J88" i="14" s="1"/>
  <c r="J30" i="14"/>
  <c r="J29" i="14"/>
  <c r="J28" i="14"/>
  <c r="J84" i="14" s="1"/>
  <c r="J26" i="14"/>
  <c r="T26" i="14" s="1"/>
  <c r="J25" i="14"/>
  <c r="T25" i="14" s="1"/>
  <c r="J24" i="14"/>
  <c r="J80" i="14" s="1"/>
  <c r="J23" i="14"/>
  <c r="I35" i="14"/>
  <c r="I91" i="14" s="1"/>
  <c r="I34" i="14"/>
  <c r="I90" i="14" s="1"/>
  <c r="I33" i="14"/>
  <c r="I89" i="14" s="1"/>
  <c r="I30" i="14"/>
  <c r="S30" i="14" s="1"/>
  <c r="I29" i="14"/>
  <c r="T29" i="14" s="1"/>
  <c r="I28" i="14"/>
  <c r="S28" i="14" s="1"/>
  <c r="I26" i="14"/>
  <c r="I82" i="14" s="1"/>
  <c r="I25" i="14"/>
  <c r="I81" i="14" s="1"/>
  <c r="I24" i="14"/>
  <c r="I23" i="14"/>
  <c r="I32" i="14"/>
  <c r="I88" i="14" s="1"/>
  <c r="I22" i="14"/>
  <c r="H35" i="14"/>
  <c r="H91" i="14" s="1"/>
  <c r="H34" i="14"/>
  <c r="H90" i="14" s="1"/>
  <c r="H33" i="14"/>
  <c r="H89" i="14" s="1"/>
  <c r="H32" i="14"/>
  <c r="H30" i="14"/>
  <c r="H29" i="14"/>
  <c r="H85" i="14" s="1"/>
  <c r="H28" i="14"/>
  <c r="H84" i="14" s="1"/>
  <c r="H26" i="14"/>
  <c r="H82" i="14" s="1"/>
  <c r="H25" i="14"/>
  <c r="R25" i="14" s="1"/>
  <c r="H24" i="14"/>
  <c r="S24" i="14" s="1"/>
  <c r="H23" i="14"/>
  <c r="S23" i="14" s="1"/>
  <c r="G35" i="14"/>
  <c r="G91" i="14" s="1"/>
  <c r="G34" i="14"/>
  <c r="G90" i="14" s="1"/>
  <c r="G33" i="14"/>
  <c r="G32" i="14"/>
  <c r="G30" i="14"/>
  <c r="G86" i="14" s="1"/>
  <c r="G29" i="14"/>
  <c r="G85" i="14" s="1"/>
  <c r="G28" i="14"/>
  <c r="G84" i="14" s="1"/>
  <c r="G26" i="14"/>
  <c r="G22" i="14" s="1"/>
  <c r="G25" i="14"/>
  <c r="G24" i="14"/>
  <c r="G23" i="14"/>
  <c r="G79" i="14" s="1"/>
  <c r="F35" i="14"/>
  <c r="F91" i="14" s="1"/>
  <c r="F34" i="14"/>
  <c r="Q34" i="14" s="1"/>
  <c r="F33" i="14"/>
  <c r="Q33" i="14" s="1"/>
  <c r="F32" i="14"/>
  <c r="F88" i="14" s="1"/>
  <c r="F87" i="14" s="1"/>
  <c r="F30" i="14"/>
  <c r="F86" i="14" s="1"/>
  <c r="F29" i="14"/>
  <c r="F85" i="14" s="1"/>
  <c r="F28" i="14"/>
  <c r="F84" i="14" s="1"/>
  <c r="F83" i="14" s="1"/>
  <c r="F26" i="14"/>
  <c r="Q26" i="14" s="1"/>
  <c r="F25" i="14"/>
  <c r="Q25" i="14" s="1"/>
  <c r="F24" i="14"/>
  <c r="Q24" i="14" s="1"/>
  <c r="F23" i="14"/>
  <c r="F79" i="14" s="1"/>
  <c r="E35" i="14"/>
  <c r="P35" i="14" s="1"/>
  <c r="E34" i="14"/>
  <c r="E33" i="14"/>
  <c r="P33" i="14" s="1"/>
  <c r="E32" i="14"/>
  <c r="P32" i="14" s="1"/>
  <c r="E30" i="14"/>
  <c r="E86" i="14" s="1"/>
  <c r="E29" i="14"/>
  <c r="E85" i="14" s="1"/>
  <c r="E28" i="14"/>
  <c r="E84" i="14" s="1"/>
  <c r="E26" i="14"/>
  <c r="E82" i="14" s="1"/>
  <c r="E25" i="14"/>
  <c r="P25" i="14" s="1"/>
  <c r="E24" i="14"/>
  <c r="P24" i="14" s="1"/>
  <c r="E23" i="14"/>
  <c r="E79" i="14" s="1"/>
  <c r="D35" i="14"/>
  <c r="O35" i="14" s="1"/>
  <c r="D34" i="14"/>
  <c r="O34" i="14" s="1"/>
  <c r="D33" i="14"/>
  <c r="O33" i="14" s="1"/>
  <c r="D32" i="14"/>
  <c r="O32" i="14" s="1"/>
  <c r="D30" i="14"/>
  <c r="D86" i="14" s="1"/>
  <c r="D29" i="14"/>
  <c r="D85" i="14" s="1"/>
  <c r="D28" i="14"/>
  <c r="D27" i="14" s="1"/>
  <c r="D26" i="14"/>
  <c r="O26" i="14" s="1"/>
  <c r="D25" i="14"/>
  <c r="O25" i="14" s="1"/>
  <c r="D24" i="14"/>
  <c r="O24" i="14" s="1"/>
  <c r="D23" i="14"/>
  <c r="D79" i="14" s="1"/>
  <c r="F22" i="14"/>
  <c r="Q22" i="14" s="1"/>
  <c r="G27" i="14"/>
  <c r="C35" i="14"/>
  <c r="C34" i="14"/>
  <c r="C33" i="14"/>
  <c r="C32" i="14"/>
  <c r="C30" i="14"/>
  <c r="C29" i="14"/>
  <c r="C28" i="14"/>
  <c r="C26" i="14"/>
  <c r="C25" i="14"/>
  <c r="C24" i="14"/>
  <c r="C23" i="14"/>
  <c r="C21" i="14"/>
  <c r="C20" i="14"/>
  <c r="C19" i="14"/>
  <c r="U171" i="30"/>
  <c r="P171" i="30"/>
  <c r="O171" i="30"/>
  <c r="N171" i="30"/>
  <c r="M171" i="30"/>
  <c r="L171" i="30"/>
  <c r="K171" i="30"/>
  <c r="J171" i="30"/>
  <c r="I171" i="30"/>
  <c r="H171" i="30"/>
  <c r="G171" i="30"/>
  <c r="F171" i="30"/>
  <c r="U157" i="30"/>
  <c r="P157" i="30"/>
  <c r="O157" i="30"/>
  <c r="N157" i="30"/>
  <c r="M157" i="30"/>
  <c r="L157" i="30"/>
  <c r="K157" i="30"/>
  <c r="J157" i="30"/>
  <c r="I157" i="30"/>
  <c r="H157" i="30"/>
  <c r="G157" i="30"/>
  <c r="F157" i="30"/>
  <c r="O22" i="69"/>
  <c r="P22" i="69"/>
  <c r="Q22" i="69"/>
  <c r="R22" i="69"/>
  <c r="S22" i="69"/>
  <c r="T22" i="69"/>
  <c r="U22" i="69"/>
  <c r="V22" i="69"/>
  <c r="W22" i="69"/>
  <c r="O23" i="69"/>
  <c r="P23" i="69"/>
  <c r="Q23" i="69"/>
  <c r="R23" i="69"/>
  <c r="S23" i="69"/>
  <c r="T23" i="69"/>
  <c r="U23" i="69"/>
  <c r="V23" i="69"/>
  <c r="W23" i="69"/>
  <c r="O24" i="69"/>
  <c r="P24" i="69"/>
  <c r="Q24" i="69"/>
  <c r="R24" i="69"/>
  <c r="S24" i="69"/>
  <c r="T24" i="69"/>
  <c r="U24" i="69"/>
  <c r="V24" i="69"/>
  <c r="W24" i="69"/>
  <c r="O15" i="69"/>
  <c r="P15" i="69"/>
  <c r="Q15" i="69"/>
  <c r="R15" i="69"/>
  <c r="S15" i="69"/>
  <c r="T15" i="69"/>
  <c r="U15" i="69"/>
  <c r="V15" i="69"/>
  <c r="W15" i="69"/>
  <c r="O16" i="69"/>
  <c r="P16" i="69"/>
  <c r="Q16" i="69"/>
  <c r="R16" i="69"/>
  <c r="S16" i="69"/>
  <c r="T16" i="69"/>
  <c r="U16" i="69"/>
  <c r="V16" i="69"/>
  <c r="W16" i="69"/>
  <c r="O17" i="69"/>
  <c r="P17" i="69"/>
  <c r="Q17" i="69"/>
  <c r="R17" i="69"/>
  <c r="S17" i="69"/>
  <c r="T17" i="69"/>
  <c r="U17" i="69"/>
  <c r="V17" i="69"/>
  <c r="W17" i="69"/>
  <c r="O18" i="69"/>
  <c r="P18" i="69"/>
  <c r="Q18" i="69"/>
  <c r="R18" i="69"/>
  <c r="S18" i="69"/>
  <c r="T18" i="69"/>
  <c r="U18" i="69"/>
  <c r="V18" i="69"/>
  <c r="W18" i="69"/>
  <c r="O8" i="69"/>
  <c r="P8" i="69"/>
  <c r="Q8" i="69"/>
  <c r="R8" i="69"/>
  <c r="S8" i="69"/>
  <c r="T8" i="69"/>
  <c r="U8" i="69"/>
  <c r="V8" i="69"/>
  <c r="W8" i="69"/>
  <c r="O9" i="69"/>
  <c r="P9" i="69"/>
  <c r="Q9" i="69"/>
  <c r="R9" i="69"/>
  <c r="S9" i="69"/>
  <c r="T9" i="69"/>
  <c r="U9" i="69"/>
  <c r="V9" i="69"/>
  <c r="W9" i="69"/>
  <c r="O10" i="69"/>
  <c r="P10" i="69"/>
  <c r="Q10" i="69"/>
  <c r="R10" i="69"/>
  <c r="S10" i="69"/>
  <c r="T10" i="69"/>
  <c r="U10" i="69"/>
  <c r="V10" i="69"/>
  <c r="W10" i="69"/>
  <c r="O11" i="69"/>
  <c r="P11" i="69"/>
  <c r="Q11" i="69"/>
  <c r="R11" i="69"/>
  <c r="S11" i="69"/>
  <c r="T11" i="69"/>
  <c r="U11" i="69"/>
  <c r="V11" i="69"/>
  <c r="W11" i="69"/>
  <c r="C24" i="69"/>
  <c r="D24" i="69"/>
  <c r="E24" i="69"/>
  <c r="F24" i="69"/>
  <c r="G24" i="69"/>
  <c r="H24" i="69"/>
  <c r="I24" i="69"/>
  <c r="J24" i="69"/>
  <c r="K24" i="69"/>
  <c r="L24" i="69"/>
  <c r="C17" i="69"/>
  <c r="D17" i="69"/>
  <c r="E17" i="69"/>
  <c r="F17" i="69"/>
  <c r="G17" i="69"/>
  <c r="H17" i="69"/>
  <c r="I17" i="69"/>
  <c r="J17" i="69"/>
  <c r="K17" i="69"/>
  <c r="L17" i="69"/>
  <c r="C10" i="69"/>
  <c r="D10" i="69"/>
  <c r="E10" i="69"/>
  <c r="F10" i="69"/>
  <c r="G10" i="69"/>
  <c r="H10" i="69"/>
  <c r="I10" i="69"/>
  <c r="J10" i="69"/>
  <c r="K10" i="69"/>
  <c r="L10" i="69"/>
  <c r="O19" i="52"/>
  <c r="P19" i="52"/>
  <c r="Q19" i="52"/>
  <c r="R19" i="52"/>
  <c r="S19" i="52"/>
  <c r="T19" i="52"/>
  <c r="U19" i="52"/>
  <c r="V19" i="52"/>
  <c r="W19" i="52"/>
  <c r="O20" i="52"/>
  <c r="P20" i="52"/>
  <c r="Q20" i="52"/>
  <c r="R20" i="52"/>
  <c r="S20" i="52"/>
  <c r="T20" i="52"/>
  <c r="U20" i="52"/>
  <c r="V20" i="52"/>
  <c r="W20" i="52"/>
  <c r="O21" i="52"/>
  <c r="P21" i="52"/>
  <c r="Q21" i="52"/>
  <c r="R21" i="52"/>
  <c r="S21" i="52"/>
  <c r="T21" i="52"/>
  <c r="U21" i="52"/>
  <c r="V21" i="52"/>
  <c r="W21" i="52"/>
  <c r="O13" i="52"/>
  <c r="P13" i="52"/>
  <c r="Q13" i="52"/>
  <c r="R13" i="52"/>
  <c r="S13" i="52"/>
  <c r="T13" i="52"/>
  <c r="U13" i="52"/>
  <c r="V13" i="52"/>
  <c r="W13" i="52"/>
  <c r="O14" i="52"/>
  <c r="P14" i="52"/>
  <c r="Q14" i="52"/>
  <c r="R14" i="52"/>
  <c r="S14" i="52"/>
  <c r="T14" i="52"/>
  <c r="U14" i="52"/>
  <c r="V14" i="52"/>
  <c r="W14" i="52"/>
  <c r="O15" i="52"/>
  <c r="P15" i="52"/>
  <c r="Q15" i="52"/>
  <c r="R15" i="52"/>
  <c r="S15" i="52"/>
  <c r="T15" i="52"/>
  <c r="U15" i="52"/>
  <c r="V15" i="52"/>
  <c r="W15" i="52"/>
  <c r="O7" i="52"/>
  <c r="P7" i="52"/>
  <c r="Q7" i="52"/>
  <c r="R7" i="52"/>
  <c r="S7" i="52"/>
  <c r="T7" i="52"/>
  <c r="U7" i="52"/>
  <c r="V7" i="52"/>
  <c r="W7" i="52"/>
  <c r="O8" i="52"/>
  <c r="P8" i="52"/>
  <c r="Q8" i="52"/>
  <c r="R8" i="52"/>
  <c r="S8" i="52"/>
  <c r="T8" i="52"/>
  <c r="U8" i="52"/>
  <c r="V8" i="52"/>
  <c r="W8" i="52"/>
  <c r="O9" i="52"/>
  <c r="P9" i="52"/>
  <c r="Q9" i="52"/>
  <c r="R9" i="52"/>
  <c r="S9" i="52"/>
  <c r="T9" i="52"/>
  <c r="U9" i="52"/>
  <c r="V9" i="52"/>
  <c r="W9" i="52"/>
  <c r="E19" i="52"/>
  <c r="F19" i="52"/>
  <c r="G19" i="52"/>
  <c r="H19" i="52"/>
  <c r="I19" i="52"/>
  <c r="I20" i="52" s="1"/>
  <c r="J19" i="52"/>
  <c r="K19" i="52"/>
  <c r="L19" i="52"/>
  <c r="E21" i="52"/>
  <c r="E20" i="52" s="1"/>
  <c r="F21" i="52"/>
  <c r="F20" i="52" s="1"/>
  <c r="G21" i="52"/>
  <c r="G20" i="52" s="1"/>
  <c r="H21" i="52"/>
  <c r="H20" i="52" s="1"/>
  <c r="I21" i="52"/>
  <c r="J21" i="52"/>
  <c r="J20" i="52" s="1"/>
  <c r="K21" i="52"/>
  <c r="K20" i="52" s="1"/>
  <c r="L21" i="52"/>
  <c r="L20" i="52" s="1"/>
  <c r="E15" i="52"/>
  <c r="F15" i="52"/>
  <c r="G15" i="52"/>
  <c r="H15" i="52"/>
  <c r="I15" i="52"/>
  <c r="J15" i="52"/>
  <c r="K15" i="52"/>
  <c r="L15" i="52"/>
  <c r="E9" i="52"/>
  <c r="F9" i="52"/>
  <c r="G9" i="52"/>
  <c r="H9" i="52"/>
  <c r="I9" i="52"/>
  <c r="J9" i="52"/>
  <c r="K9" i="52"/>
  <c r="E19" i="51"/>
  <c r="F19" i="51"/>
  <c r="G19" i="51"/>
  <c r="H19" i="51"/>
  <c r="T19" i="51" s="1"/>
  <c r="I19" i="51"/>
  <c r="U19" i="51" s="1"/>
  <c r="J19" i="51"/>
  <c r="V19" i="51" s="1"/>
  <c r="K19" i="51"/>
  <c r="L19" i="51"/>
  <c r="W19" i="51" s="1"/>
  <c r="G20" i="51"/>
  <c r="E21" i="51"/>
  <c r="E20" i="51" s="1"/>
  <c r="P20" i="51" s="1"/>
  <c r="F21" i="51"/>
  <c r="F20" i="51" s="1"/>
  <c r="G21" i="51"/>
  <c r="H21" i="51"/>
  <c r="H20" i="51" s="1"/>
  <c r="I21" i="51"/>
  <c r="I20" i="51" s="1"/>
  <c r="J21" i="51"/>
  <c r="J20" i="51" s="1"/>
  <c r="K21" i="51"/>
  <c r="K20" i="51" s="1"/>
  <c r="L21" i="51"/>
  <c r="L20" i="51" s="1"/>
  <c r="E15" i="51"/>
  <c r="F15" i="51"/>
  <c r="G15" i="51"/>
  <c r="H15" i="51"/>
  <c r="I15" i="51"/>
  <c r="J15" i="51"/>
  <c r="K15" i="51"/>
  <c r="L15" i="51"/>
  <c r="E9" i="51"/>
  <c r="F9" i="51"/>
  <c r="Q9" i="51" s="1"/>
  <c r="G9" i="51"/>
  <c r="H9" i="51"/>
  <c r="S9" i="51" s="1"/>
  <c r="I9" i="51"/>
  <c r="J9" i="51"/>
  <c r="K9" i="51"/>
  <c r="V9" i="51" s="1"/>
  <c r="L9" i="51"/>
  <c r="W9" i="51" s="1"/>
  <c r="B19" i="51"/>
  <c r="O19" i="51"/>
  <c r="P19" i="51"/>
  <c r="Q19" i="51"/>
  <c r="R19" i="51"/>
  <c r="S19" i="51"/>
  <c r="O20" i="51"/>
  <c r="O21" i="51"/>
  <c r="P21" i="51"/>
  <c r="O7" i="51"/>
  <c r="P7" i="51"/>
  <c r="Q7" i="51"/>
  <c r="R7" i="51"/>
  <c r="S7" i="51"/>
  <c r="T7" i="51"/>
  <c r="U7" i="51"/>
  <c r="V7" i="51"/>
  <c r="W7" i="51"/>
  <c r="O8" i="51"/>
  <c r="P8" i="51"/>
  <c r="Q8" i="51"/>
  <c r="R8" i="51"/>
  <c r="S8" i="51"/>
  <c r="T8" i="51"/>
  <c r="U8" i="51"/>
  <c r="V8" i="51"/>
  <c r="W8" i="51"/>
  <c r="O9" i="51"/>
  <c r="P9" i="51"/>
  <c r="R9" i="51"/>
  <c r="T9" i="51"/>
  <c r="U9" i="51"/>
  <c r="O34" i="59"/>
  <c r="P34" i="59"/>
  <c r="Q34" i="59"/>
  <c r="R34" i="59"/>
  <c r="S34" i="59"/>
  <c r="T34" i="59"/>
  <c r="U34" i="59"/>
  <c r="V34" i="59"/>
  <c r="W34" i="59"/>
  <c r="O35" i="59"/>
  <c r="P35" i="59"/>
  <c r="Q35" i="59"/>
  <c r="R35" i="59"/>
  <c r="S35" i="59"/>
  <c r="T35" i="59"/>
  <c r="U35" i="59"/>
  <c r="V35" i="59"/>
  <c r="W35" i="59"/>
  <c r="O36" i="59"/>
  <c r="P36" i="59"/>
  <c r="Q36" i="59"/>
  <c r="R36" i="59"/>
  <c r="S36" i="59"/>
  <c r="T36" i="59"/>
  <c r="U36" i="59"/>
  <c r="V36" i="59"/>
  <c r="W36" i="59"/>
  <c r="O37" i="59"/>
  <c r="P37" i="59"/>
  <c r="Q37" i="59"/>
  <c r="R37" i="59"/>
  <c r="S37" i="59"/>
  <c r="T37" i="59"/>
  <c r="U37" i="59"/>
  <c r="V37" i="59"/>
  <c r="W37" i="59"/>
  <c r="N34" i="59"/>
  <c r="K46" i="60"/>
  <c r="K34" i="60"/>
  <c r="K35" i="60"/>
  <c r="K36" i="60"/>
  <c r="K37" i="60"/>
  <c r="K38" i="60"/>
  <c r="K22" i="60"/>
  <c r="K23" i="60" s="1"/>
  <c r="K15" i="60"/>
  <c r="K14" i="60" s="1"/>
  <c r="K10" i="60"/>
  <c r="K11" i="60"/>
  <c r="O7" i="45"/>
  <c r="P7" i="45"/>
  <c r="Q7" i="45"/>
  <c r="R7" i="45"/>
  <c r="S7" i="45"/>
  <c r="T7" i="45"/>
  <c r="U7" i="45"/>
  <c r="V7" i="45"/>
  <c r="W7" i="45"/>
  <c r="O8" i="45"/>
  <c r="P8" i="45"/>
  <c r="Q8" i="45"/>
  <c r="R8" i="45"/>
  <c r="S8" i="45"/>
  <c r="T8" i="45"/>
  <c r="U8" i="45"/>
  <c r="V8" i="45"/>
  <c r="W8" i="45"/>
  <c r="O9" i="45"/>
  <c r="P9" i="45"/>
  <c r="Q9" i="45"/>
  <c r="R9" i="45"/>
  <c r="S9" i="45"/>
  <c r="T9" i="45"/>
  <c r="U9" i="45"/>
  <c r="V9" i="45"/>
  <c r="W9" i="45"/>
  <c r="O10" i="45"/>
  <c r="P10" i="45"/>
  <c r="Q10" i="45"/>
  <c r="R10" i="45"/>
  <c r="S10" i="45"/>
  <c r="T10" i="45"/>
  <c r="U10" i="45"/>
  <c r="V10" i="45"/>
  <c r="W10" i="45"/>
  <c r="O11" i="45"/>
  <c r="P11" i="45"/>
  <c r="Q11" i="45"/>
  <c r="R11" i="45"/>
  <c r="S11" i="45"/>
  <c r="T11" i="45"/>
  <c r="U11" i="45"/>
  <c r="V11" i="45"/>
  <c r="W11" i="45"/>
  <c r="O12" i="45"/>
  <c r="P12" i="45"/>
  <c r="Q12" i="45"/>
  <c r="R12" i="45"/>
  <c r="S12" i="45"/>
  <c r="T12" i="45"/>
  <c r="U12" i="45"/>
  <c r="V12" i="45"/>
  <c r="W12" i="45"/>
  <c r="O13" i="45"/>
  <c r="P13" i="45"/>
  <c r="Q13" i="45"/>
  <c r="R13" i="45"/>
  <c r="S13" i="45"/>
  <c r="T13" i="45"/>
  <c r="U13" i="45"/>
  <c r="V13" i="45"/>
  <c r="W13" i="45"/>
  <c r="O14" i="45"/>
  <c r="P14" i="45"/>
  <c r="Q14" i="45"/>
  <c r="R14" i="45"/>
  <c r="S14" i="45"/>
  <c r="T14" i="45"/>
  <c r="U14" i="45"/>
  <c r="V14" i="45"/>
  <c r="W14" i="45"/>
  <c r="O15" i="45"/>
  <c r="P15" i="45"/>
  <c r="Q15" i="45"/>
  <c r="R15" i="45"/>
  <c r="S15" i="45"/>
  <c r="T15" i="45"/>
  <c r="U15" i="45"/>
  <c r="V15" i="45"/>
  <c r="W15" i="45"/>
  <c r="O16" i="45"/>
  <c r="P16" i="45"/>
  <c r="Q16" i="45"/>
  <c r="R16" i="45"/>
  <c r="S16" i="45"/>
  <c r="T16" i="45"/>
  <c r="U16" i="45"/>
  <c r="V16" i="45"/>
  <c r="W16" i="45"/>
  <c r="O17" i="45"/>
  <c r="P17" i="45"/>
  <c r="Q17" i="45"/>
  <c r="R17" i="45"/>
  <c r="S17" i="45"/>
  <c r="T17" i="45"/>
  <c r="U17" i="45"/>
  <c r="V17" i="45"/>
  <c r="W17" i="45"/>
  <c r="O18" i="45"/>
  <c r="P18" i="45"/>
  <c r="Q18" i="45"/>
  <c r="R18" i="45"/>
  <c r="S18" i="45"/>
  <c r="T18" i="45"/>
  <c r="U18" i="45"/>
  <c r="V18" i="45"/>
  <c r="W18" i="45"/>
  <c r="O20" i="45"/>
  <c r="P20" i="45"/>
  <c r="Q20" i="45"/>
  <c r="R20" i="45"/>
  <c r="S20" i="45"/>
  <c r="T20" i="45"/>
  <c r="U20" i="45"/>
  <c r="V20" i="45"/>
  <c r="W20" i="45"/>
  <c r="O7" i="48"/>
  <c r="P7" i="48"/>
  <c r="Q7" i="48"/>
  <c r="R7" i="48"/>
  <c r="S7" i="48"/>
  <c r="T7" i="48"/>
  <c r="U7" i="48"/>
  <c r="V7" i="48"/>
  <c r="W7" i="48"/>
  <c r="N7" i="48"/>
  <c r="O13" i="37"/>
  <c r="P13" i="37"/>
  <c r="Q13" i="37"/>
  <c r="R13" i="37"/>
  <c r="S13" i="37"/>
  <c r="T13" i="37"/>
  <c r="U13" i="37"/>
  <c r="V13" i="37"/>
  <c r="W13" i="37"/>
  <c r="O14" i="37"/>
  <c r="P14" i="37"/>
  <c r="Q14" i="37"/>
  <c r="R14" i="37"/>
  <c r="S14" i="37"/>
  <c r="T14" i="37"/>
  <c r="U14" i="37"/>
  <c r="V14" i="37"/>
  <c r="W14" i="37"/>
  <c r="O15" i="37"/>
  <c r="P15" i="37"/>
  <c r="Q15" i="37"/>
  <c r="R15" i="37"/>
  <c r="S15" i="37"/>
  <c r="T15" i="37"/>
  <c r="U15" i="37"/>
  <c r="V15" i="37"/>
  <c r="W15" i="37"/>
  <c r="W7" i="37"/>
  <c r="O7" i="37"/>
  <c r="P7" i="37"/>
  <c r="Q7" i="37"/>
  <c r="R7" i="37"/>
  <c r="S7" i="37"/>
  <c r="T7" i="37"/>
  <c r="U7" i="37"/>
  <c r="V7" i="37"/>
  <c r="O8" i="37"/>
  <c r="P8" i="37"/>
  <c r="Q8" i="37"/>
  <c r="R8" i="37"/>
  <c r="S8" i="37"/>
  <c r="T8" i="37"/>
  <c r="U8" i="37"/>
  <c r="V8" i="37"/>
  <c r="W8" i="37"/>
  <c r="O9" i="37"/>
  <c r="P9" i="37"/>
  <c r="Q9" i="37"/>
  <c r="R9" i="37"/>
  <c r="S9" i="37"/>
  <c r="T9" i="37"/>
  <c r="U9" i="37"/>
  <c r="V9" i="37"/>
  <c r="W9" i="37"/>
  <c r="E15" i="37"/>
  <c r="E9" i="37"/>
  <c r="G9" i="37"/>
  <c r="H9" i="37"/>
  <c r="I9" i="37"/>
  <c r="J9" i="37"/>
  <c r="K9" i="37"/>
  <c r="C15" i="37"/>
  <c r="D15" i="37"/>
  <c r="F15" i="37"/>
  <c r="G15" i="37"/>
  <c r="H15" i="37"/>
  <c r="I15" i="37"/>
  <c r="J15" i="37"/>
  <c r="K15" i="37"/>
  <c r="L15" i="37"/>
  <c r="B15" i="37"/>
  <c r="N7" i="37"/>
  <c r="C26" i="82"/>
  <c r="C21" i="82"/>
  <c r="C20" i="82"/>
  <c r="C19" i="82"/>
  <c r="C14" i="82"/>
  <c r="C13" i="82"/>
  <c r="C12" i="82"/>
  <c r="C11" i="82"/>
  <c r="C10" i="82"/>
  <c r="C9" i="82"/>
  <c r="C8" i="82"/>
  <c r="A3" i="82"/>
  <c r="A3" i="80"/>
  <c r="C30" i="81"/>
  <c r="C28" i="81"/>
  <c r="C24" i="81"/>
  <c r="C21" i="81"/>
  <c r="C20" i="81"/>
  <c r="C19" i="81"/>
  <c r="C14" i="81"/>
  <c r="C13" i="81"/>
  <c r="C12" i="81"/>
  <c r="C11" i="81"/>
  <c r="C10" i="81"/>
  <c r="C9" i="81"/>
  <c r="C8" i="81"/>
  <c r="A3" i="81"/>
  <c r="C53" i="80"/>
  <c r="C54" i="80" s="1"/>
  <c r="C48" i="80"/>
  <c r="C49" i="80" s="1"/>
  <c r="C43" i="81"/>
  <c r="C43" i="80"/>
  <c r="C38" i="81"/>
  <c r="C38" i="80"/>
  <c r="C36" i="81"/>
  <c r="C36" i="80"/>
  <c r="C32" i="81"/>
  <c r="C32" i="82"/>
  <c r="C32" i="80"/>
  <c r="C31" i="81"/>
  <c r="C31" i="80"/>
  <c r="C29" i="81"/>
  <c r="C29" i="80"/>
  <c r="C28" i="82"/>
  <c r="C28" i="80"/>
  <c r="C27" i="81"/>
  <c r="C27" i="80"/>
  <c r="C17" i="81"/>
  <c r="C17" i="82"/>
  <c r="C17" i="80"/>
  <c r="C14" i="80"/>
  <c r="C11" i="80"/>
  <c r="C8" i="80"/>
  <c r="C22" i="81"/>
  <c r="C26" i="81" s="1"/>
  <c r="C45" i="81" s="1"/>
  <c r="C46" i="81" s="1"/>
  <c r="B10" i="33" s="1"/>
  <c r="C22" i="82"/>
  <c r="C22" i="80"/>
  <c r="C21" i="80"/>
  <c r="C20" i="80"/>
  <c r="C44" i="80"/>
  <c r="C39" i="80"/>
  <c r="C19" i="80"/>
  <c r="C16" i="80"/>
  <c r="C25" i="80" s="1"/>
  <c r="C13" i="80"/>
  <c r="C24" i="80" s="1"/>
  <c r="C10" i="80"/>
  <c r="H93" i="76"/>
  <c r="F93" i="76"/>
  <c r="D93" i="76"/>
  <c r="B93" i="76"/>
  <c r="B91" i="76"/>
  <c r="H89" i="76"/>
  <c r="F89" i="76"/>
  <c r="D89" i="76"/>
  <c r="B89" i="76"/>
  <c r="H85" i="76"/>
  <c r="F85" i="76"/>
  <c r="D85" i="76"/>
  <c r="B85" i="76"/>
  <c r="H73" i="76"/>
  <c r="H57" i="76"/>
  <c r="H48" i="76"/>
  <c r="H34" i="76"/>
  <c r="H21" i="76"/>
  <c r="H8" i="76"/>
  <c r="F73" i="76"/>
  <c r="F57" i="76"/>
  <c r="F48" i="76"/>
  <c r="F34" i="76"/>
  <c r="F21" i="76"/>
  <c r="F8" i="76"/>
  <c r="A12" i="75"/>
  <c r="B12" i="75"/>
  <c r="A13" i="75"/>
  <c r="B13" i="75"/>
  <c r="A14" i="75"/>
  <c r="B14" i="75"/>
  <c r="A15" i="75"/>
  <c r="B15" i="75"/>
  <c r="A16" i="75"/>
  <c r="B16" i="75"/>
  <c r="A17" i="75"/>
  <c r="B17" i="75"/>
  <c r="A18" i="75"/>
  <c r="B18" i="75"/>
  <c r="A19" i="75"/>
  <c r="B19" i="75"/>
  <c r="A20" i="75"/>
  <c r="B20" i="75"/>
  <c r="A21" i="75"/>
  <c r="B21" i="75"/>
  <c r="A22" i="75"/>
  <c r="B22" i="75"/>
  <c r="A23" i="75"/>
  <c r="B23" i="75"/>
  <c r="A24" i="75"/>
  <c r="B24" i="75"/>
  <c r="A25" i="75"/>
  <c r="B25" i="75"/>
  <c r="A26" i="75"/>
  <c r="B26" i="75"/>
  <c r="A27" i="75"/>
  <c r="B27" i="75"/>
  <c r="A28" i="75"/>
  <c r="B28" i="75"/>
  <c r="A29" i="75"/>
  <c r="B29" i="75"/>
  <c r="A30" i="75"/>
  <c r="B30" i="75"/>
  <c r="A31" i="75"/>
  <c r="B31" i="75"/>
  <c r="B11" i="75"/>
  <c r="A11" i="75"/>
  <c r="I37" i="16"/>
  <c r="H37" i="16"/>
  <c r="I36" i="16"/>
  <c r="J37" i="16" s="1"/>
  <c r="G87" i="14" l="1"/>
  <c r="K83" i="14"/>
  <c r="L78" i="14"/>
  <c r="L83" i="14"/>
  <c r="G83" i="14"/>
  <c r="H78" i="14"/>
  <c r="T22" i="14"/>
  <c r="E83" i="14"/>
  <c r="H83" i="14"/>
  <c r="I87" i="14"/>
  <c r="T35" i="14"/>
  <c r="D91" i="14"/>
  <c r="S34" i="14"/>
  <c r="S25" i="14"/>
  <c r="H79" i="14"/>
  <c r="J31" i="14"/>
  <c r="R35" i="14"/>
  <c r="R34" i="14"/>
  <c r="R33" i="14"/>
  <c r="R30" i="14"/>
  <c r="R29" i="14"/>
  <c r="R28" i="14"/>
  <c r="R26" i="14"/>
  <c r="R24" i="14"/>
  <c r="R23" i="14"/>
  <c r="V54" i="14"/>
  <c r="H55" i="14"/>
  <c r="G50" i="14"/>
  <c r="T52" i="14"/>
  <c r="J91" i="14"/>
  <c r="J87" i="14" s="1"/>
  <c r="K90" i="14"/>
  <c r="D89" i="14"/>
  <c r="E88" i="14"/>
  <c r="I84" i="14"/>
  <c r="I83" i="14" s="1"/>
  <c r="D82" i="14"/>
  <c r="E81" i="14"/>
  <c r="F80" i="14"/>
  <c r="F78" i="14" s="1"/>
  <c r="J86" i="14"/>
  <c r="J83" i="14" s="1"/>
  <c r="T28" i="14"/>
  <c r="S33" i="14"/>
  <c r="S29" i="14"/>
  <c r="E89" i="14"/>
  <c r="G80" i="14"/>
  <c r="G78" i="14" s="1"/>
  <c r="J27" i="14"/>
  <c r="Q35" i="14"/>
  <c r="Q32" i="14"/>
  <c r="Q30" i="14"/>
  <c r="Q29" i="14"/>
  <c r="Q28" i="14"/>
  <c r="Q23" i="14"/>
  <c r="R60" i="14"/>
  <c r="S51" i="14"/>
  <c r="E50" i="14"/>
  <c r="S63" i="14"/>
  <c r="K89" i="14"/>
  <c r="D88" i="14"/>
  <c r="K82" i="14"/>
  <c r="L81" i="14"/>
  <c r="D81" i="14"/>
  <c r="E80" i="14"/>
  <c r="E78" i="14" s="1"/>
  <c r="D84" i="14"/>
  <c r="D83" i="14" s="1"/>
  <c r="S35" i="14"/>
  <c r="H31" i="14"/>
  <c r="P34" i="14"/>
  <c r="P30" i="14"/>
  <c r="P29" i="14"/>
  <c r="P28" i="14"/>
  <c r="P26" i="14"/>
  <c r="P23" i="14"/>
  <c r="R62" i="14"/>
  <c r="O60" i="14"/>
  <c r="Q54" i="14"/>
  <c r="P56" i="14"/>
  <c r="K88" i="14"/>
  <c r="J82" i="14"/>
  <c r="K81" i="14"/>
  <c r="D80" i="14"/>
  <c r="U32" i="14"/>
  <c r="H87" i="14"/>
  <c r="G82" i="14"/>
  <c r="H80" i="14"/>
  <c r="O61" i="14"/>
  <c r="I50" i="14"/>
  <c r="T50" i="14" s="1"/>
  <c r="L90" i="14"/>
  <c r="L87" i="14" s="1"/>
  <c r="I85" i="14"/>
  <c r="C37" i="14"/>
  <c r="D19" i="14" s="1"/>
  <c r="E27" i="14"/>
  <c r="O30" i="14"/>
  <c r="O29" i="14"/>
  <c r="O28" i="14"/>
  <c r="O23" i="14"/>
  <c r="P62" i="14"/>
  <c r="S53" i="14"/>
  <c r="P53" i="14"/>
  <c r="S58" i="14"/>
  <c r="J81" i="14"/>
  <c r="J78" i="14" s="1"/>
  <c r="K80" i="14"/>
  <c r="K78" i="14" s="1"/>
  <c r="U25" i="14"/>
  <c r="E90" i="14"/>
  <c r="I78" i="14"/>
  <c r="S32" i="14"/>
  <c r="P57" i="14"/>
  <c r="V30" i="14"/>
  <c r="V23" i="14"/>
  <c r="C23" i="80"/>
  <c r="L55" i="14"/>
  <c r="V55" i="14" s="1"/>
  <c r="L50" i="14"/>
  <c r="K59" i="14"/>
  <c r="V59" i="14" s="1"/>
  <c r="K50" i="14"/>
  <c r="V50" i="14" s="1"/>
  <c r="V52" i="14"/>
  <c r="J59" i="14"/>
  <c r="U59" i="14" s="1"/>
  <c r="U52" i="14"/>
  <c r="J50" i="14"/>
  <c r="U50" i="14" s="1"/>
  <c r="U51" i="14"/>
  <c r="U56" i="14"/>
  <c r="V53" i="14"/>
  <c r="J55" i="14"/>
  <c r="U55" i="14" s="1"/>
  <c r="V60" i="14"/>
  <c r="U53" i="14"/>
  <c r="V63" i="14"/>
  <c r="T60" i="14"/>
  <c r="U57" i="14"/>
  <c r="S61" i="14"/>
  <c r="T58" i="14"/>
  <c r="S54" i="14"/>
  <c r="H50" i="14"/>
  <c r="S50" i="14" s="1"/>
  <c r="R63" i="14"/>
  <c r="G55" i="14"/>
  <c r="F55" i="14"/>
  <c r="Q53" i="14"/>
  <c r="F50" i="14"/>
  <c r="D59" i="14"/>
  <c r="D55" i="14"/>
  <c r="D50" i="14"/>
  <c r="E55" i="14"/>
  <c r="P55" i="14" s="1"/>
  <c r="H59" i="14"/>
  <c r="S56" i="14"/>
  <c r="G59" i="14"/>
  <c r="R56" i="14"/>
  <c r="R53" i="14"/>
  <c r="F59" i="14"/>
  <c r="R61" i="14"/>
  <c r="Q58" i="14"/>
  <c r="Q51" i="14"/>
  <c r="E59" i="14"/>
  <c r="L31" i="14"/>
  <c r="L27" i="14"/>
  <c r="K31" i="14"/>
  <c r="V31" i="14" s="1"/>
  <c r="K27" i="14"/>
  <c r="V27" i="14" s="1"/>
  <c r="K22" i="14"/>
  <c r="V22" i="14" s="1"/>
  <c r="J22" i="14"/>
  <c r="U22" i="14" s="1"/>
  <c r="I31" i="14"/>
  <c r="T31" i="14" s="1"/>
  <c r="I27" i="14"/>
  <c r="H27" i="14"/>
  <c r="R27" i="14" s="1"/>
  <c r="H22" i="14"/>
  <c r="S22" i="14" s="1"/>
  <c r="G31" i="14"/>
  <c r="R31" i="14" s="1"/>
  <c r="F31" i="14"/>
  <c r="F27" i="14"/>
  <c r="Q27" i="14" s="1"/>
  <c r="E31" i="14"/>
  <c r="P31" i="14" s="1"/>
  <c r="E22" i="14"/>
  <c r="P22" i="14" s="1"/>
  <c r="D31" i="14"/>
  <c r="D22" i="14"/>
  <c r="C16" i="82"/>
  <c r="C15" i="82"/>
  <c r="C18" i="82"/>
  <c r="C24" i="82" s="1"/>
  <c r="C41" i="82" s="1"/>
  <c r="C16" i="81"/>
  <c r="C15" i="81"/>
  <c r="C18" i="81" s="1"/>
  <c r="C26" i="80"/>
  <c r="C30" i="80" s="1"/>
  <c r="C34" i="80" s="1"/>
  <c r="C42" i="82"/>
  <c r="B11" i="33" s="1"/>
  <c r="D91" i="76"/>
  <c r="H91" i="76"/>
  <c r="F91" i="76"/>
  <c r="H66" i="76"/>
  <c r="H75" i="76" s="1"/>
  <c r="F66" i="76"/>
  <c r="F75" i="76" s="1"/>
  <c r="J36" i="16"/>
  <c r="U27" i="14" l="1"/>
  <c r="T27" i="14"/>
  <c r="E87" i="14"/>
  <c r="Q31" i="14"/>
  <c r="D87" i="14"/>
  <c r="U31" i="14"/>
  <c r="Q55" i="14"/>
  <c r="P27" i="14"/>
  <c r="S31" i="14"/>
  <c r="K87" i="14"/>
  <c r="R22" i="14"/>
  <c r="D37" i="14"/>
  <c r="O27" i="14"/>
  <c r="O22" i="14"/>
  <c r="R55" i="14"/>
  <c r="O31" i="14"/>
  <c r="S27" i="14"/>
  <c r="D78" i="14"/>
  <c r="R59" i="14"/>
  <c r="P59" i="14"/>
  <c r="O55" i="14"/>
  <c r="Q59" i="14"/>
  <c r="O59" i="14"/>
  <c r="C30" i="82"/>
  <c r="D41" i="82"/>
  <c r="D42" i="82" s="1"/>
  <c r="C11" i="33" s="1"/>
  <c r="C63" i="80"/>
  <c r="C64" i="80" s="1"/>
  <c r="B9" i="33" s="1"/>
  <c r="C41" i="80"/>
  <c r="K37" i="16"/>
  <c r="K36" i="16"/>
  <c r="A3" i="79"/>
  <c r="F31" i="33"/>
  <c r="E31" i="33"/>
  <c r="E30" i="33" s="1"/>
  <c r="D31" i="33"/>
  <c r="D30" i="33" s="1"/>
  <c r="C31" i="33"/>
  <c r="C30" i="33" s="1"/>
  <c r="K10" i="79"/>
  <c r="K33" i="79" s="1"/>
  <c r="J10" i="79"/>
  <c r="J33" i="79" s="1"/>
  <c r="I10" i="79"/>
  <c r="I33" i="79" s="1"/>
  <c r="H10" i="79"/>
  <c r="H33" i="79" s="1"/>
  <c r="G10" i="79"/>
  <c r="G33" i="79" s="1"/>
  <c r="F10" i="79"/>
  <c r="F33" i="79" s="1"/>
  <c r="E10" i="79"/>
  <c r="E33" i="79" s="1"/>
  <c r="D10" i="79"/>
  <c r="D33" i="79" s="1"/>
  <c r="C10" i="79"/>
  <c r="C33" i="79" s="1"/>
  <c r="B10" i="79"/>
  <c r="L9" i="79"/>
  <c r="L10" i="79" s="1"/>
  <c r="K25" i="74"/>
  <c r="K18" i="74"/>
  <c r="J18" i="74"/>
  <c r="I18" i="74"/>
  <c r="H18" i="74"/>
  <c r="K12" i="74"/>
  <c r="J12" i="74"/>
  <c r="I12" i="74"/>
  <c r="H12" i="74"/>
  <c r="K6" i="74"/>
  <c r="J6" i="74"/>
  <c r="J25" i="74" s="1"/>
  <c r="I6" i="74"/>
  <c r="H6" i="74"/>
  <c r="A3" i="71"/>
  <c r="A20" i="26"/>
  <c r="A19" i="26"/>
  <c r="F30" i="33" l="1"/>
  <c r="N31" i="33"/>
  <c r="B30" i="33"/>
  <c r="G30" i="33" s="1"/>
  <c r="G31" i="33"/>
  <c r="E19" i="14"/>
  <c r="B8" i="33"/>
  <c r="L33" i="79"/>
  <c r="H25" i="74"/>
  <c r="I25" i="74"/>
  <c r="D63" i="80"/>
  <c r="D64" i="80" s="1"/>
  <c r="C9" i="33" s="1"/>
  <c r="C46" i="80"/>
  <c r="E41" i="82"/>
  <c r="E42" i="82" s="1"/>
  <c r="D11" i="33" s="1"/>
  <c r="C34" i="81"/>
  <c r="D45" i="81"/>
  <c r="D46" i="81" s="1"/>
  <c r="C10" i="33" s="1"/>
  <c r="L36" i="16"/>
  <c r="F27" i="33" s="1"/>
  <c r="L37" i="16"/>
  <c r="G10" i="14" s="1"/>
  <c r="A18" i="26"/>
  <c r="A17" i="26"/>
  <c r="N30" i="33" l="1"/>
  <c r="C8" i="33"/>
  <c r="J8" i="33" s="1"/>
  <c r="E37" i="14"/>
  <c r="O19" i="14"/>
  <c r="G8" i="14"/>
  <c r="F28" i="33"/>
  <c r="E45" i="81"/>
  <c r="E46" i="81" s="1"/>
  <c r="D10" i="33" s="1"/>
  <c r="C34" i="82"/>
  <c r="G41" i="82" s="1"/>
  <c r="G42" i="82" s="1"/>
  <c r="F11" i="33" s="1"/>
  <c r="N11" i="33" s="1"/>
  <c r="F41" i="82"/>
  <c r="F42" i="82" s="1"/>
  <c r="E11" i="33" s="1"/>
  <c r="E63" i="80"/>
  <c r="E64" i="80" s="1"/>
  <c r="D9" i="33" s="1"/>
  <c r="C51" i="80"/>
  <c r="A3" i="76"/>
  <c r="D73" i="76"/>
  <c r="B73" i="76"/>
  <c r="D57" i="76"/>
  <c r="B57" i="76"/>
  <c r="D48" i="76"/>
  <c r="B48" i="76"/>
  <c r="D34" i="76"/>
  <c r="B34" i="76"/>
  <c r="D21" i="76"/>
  <c r="B21" i="76"/>
  <c r="D8" i="76"/>
  <c r="B8" i="76"/>
  <c r="B37" i="59"/>
  <c r="B18" i="74"/>
  <c r="B12" i="74"/>
  <c r="B6" i="74"/>
  <c r="B25" i="74" s="1"/>
  <c r="B46" i="60"/>
  <c r="B37" i="60"/>
  <c r="B34" i="60"/>
  <c r="B22" i="60"/>
  <c r="B23" i="60" s="1"/>
  <c r="B15" i="60"/>
  <c r="B14" i="60"/>
  <c r="B35" i="60" s="1"/>
  <c r="B10" i="60"/>
  <c r="B11" i="60" s="1"/>
  <c r="N13" i="37"/>
  <c r="N14" i="37"/>
  <c r="N15" i="37"/>
  <c r="N8" i="37"/>
  <c r="B9" i="37"/>
  <c r="N7" i="45"/>
  <c r="N8" i="45"/>
  <c r="N9" i="45"/>
  <c r="N10" i="45"/>
  <c r="N11" i="45"/>
  <c r="N12" i="45"/>
  <c r="N13" i="45"/>
  <c r="N14" i="45"/>
  <c r="N15" i="45"/>
  <c r="N16" i="45"/>
  <c r="N17" i="45"/>
  <c r="N18" i="45"/>
  <c r="B20" i="45"/>
  <c r="N14" i="51"/>
  <c r="N13" i="51"/>
  <c r="O13" i="51"/>
  <c r="P13" i="51"/>
  <c r="O14" i="51"/>
  <c r="P14" i="51"/>
  <c r="Q13" i="51"/>
  <c r="N8" i="51"/>
  <c r="N7" i="51"/>
  <c r="B15" i="51"/>
  <c r="B9" i="51"/>
  <c r="B21" i="51" s="1"/>
  <c r="B20" i="51" s="1"/>
  <c r="N16" i="69"/>
  <c r="N8" i="69"/>
  <c r="N9" i="69"/>
  <c r="N11" i="69"/>
  <c r="N22" i="69"/>
  <c r="N23" i="69"/>
  <c r="N15" i="69"/>
  <c r="N18" i="69"/>
  <c r="N14" i="52"/>
  <c r="N13" i="52"/>
  <c r="N8" i="52"/>
  <c r="N7" i="52"/>
  <c r="B19" i="52"/>
  <c r="B15" i="52"/>
  <c r="B9" i="52"/>
  <c r="D8" i="33" l="1"/>
  <c r="G11" i="33"/>
  <c r="F19" i="14"/>
  <c r="O37" i="14"/>
  <c r="C56" i="80"/>
  <c r="G63" i="80" s="1"/>
  <c r="G64" i="80" s="1"/>
  <c r="F9" i="33" s="1"/>
  <c r="F63" i="80"/>
  <c r="F64" i="80" s="1"/>
  <c r="E9" i="33" s="1"/>
  <c r="G45" i="81"/>
  <c r="G46" i="81" s="1"/>
  <c r="F10" i="33" s="1"/>
  <c r="N10" i="33" s="1"/>
  <c r="F45" i="81"/>
  <c r="F46" i="81" s="1"/>
  <c r="E10" i="33" s="1"/>
  <c r="D66" i="76"/>
  <c r="D75" i="76" s="1"/>
  <c r="B66" i="76"/>
  <c r="B75" i="76" s="1"/>
  <c r="B36" i="60"/>
  <c r="B38" i="60" s="1"/>
  <c r="B21" i="52"/>
  <c r="E8" i="33" l="1"/>
  <c r="F37" i="14"/>
  <c r="P19" i="14"/>
  <c r="G9" i="33"/>
  <c r="N9" i="33"/>
  <c r="F8" i="33"/>
  <c r="N8" i="33" s="1"/>
  <c r="G10" i="33"/>
  <c r="B20" i="52"/>
  <c r="G8" i="33" l="1"/>
  <c r="G19" i="14"/>
  <c r="P37" i="14"/>
  <c r="G37" i="14" l="1"/>
  <c r="Q19" i="14"/>
  <c r="H20" i="45"/>
  <c r="B11" i="26" s="1"/>
  <c r="D22" i="44"/>
  <c r="E22" i="44"/>
  <c r="F22" i="44"/>
  <c r="G22" i="44"/>
  <c r="C22" i="44"/>
  <c r="V14" i="51"/>
  <c r="U14" i="51"/>
  <c r="T14" i="51"/>
  <c r="S14" i="51"/>
  <c r="R14" i="51"/>
  <c r="Q14" i="51"/>
  <c r="V13" i="51"/>
  <c r="U13" i="51"/>
  <c r="T13" i="51"/>
  <c r="S13" i="51"/>
  <c r="R13" i="51"/>
  <c r="H19" i="14" l="1"/>
  <c r="Q37" i="14"/>
  <c r="C30" i="44"/>
  <c r="H37" i="14" l="1"/>
  <c r="R19" i="14"/>
  <c r="I19" i="14" l="1"/>
  <c r="R37" i="14"/>
  <c r="A3" i="75"/>
  <c r="A3" i="64"/>
  <c r="S38" i="30"/>
  <c r="R38" i="30"/>
  <c r="Q38" i="30"/>
  <c r="S37" i="30"/>
  <c r="R37" i="30"/>
  <c r="Q37" i="30"/>
  <c r="S36" i="30"/>
  <c r="R36" i="30"/>
  <c r="Q36" i="30"/>
  <c r="S35" i="30"/>
  <c r="R35" i="30"/>
  <c r="Q35" i="30"/>
  <c r="S34" i="30"/>
  <c r="R34" i="30"/>
  <c r="Q34" i="30"/>
  <c r="S33" i="30"/>
  <c r="R33" i="30"/>
  <c r="Q33" i="30"/>
  <c r="S32" i="30"/>
  <c r="R32" i="30"/>
  <c r="Q32" i="30"/>
  <c r="S31" i="30"/>
  <c r="R31" i="30"/>
  <c r="Q31" i="30"/>
  <c r="S30" i="30"/>
  <c r="R30" i="30"/>
  <c r="Q30" i="30"/>
  <c r="S29" i="30"/>
  <c r="R29" i="30"/>
  <c r="Q29" i="30"/>
  <c r="S28" i="30"/>
  <c r="R28" i="30"/>
  <c r="Q28" i="30"/>
  <c r="S27" i="30"/>
  <c r="R27" i="30"/>
  <c r="Q27"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B24" i="69"/>
  <c r="N24" i="69" s="1"/>
  <c r="D19" i="52"/>
  <c r="C19" i="52"/>
  <c r="N19" i="52" s="1"/>
  <c r="D19" i="51"/>
  <c r="C19" i="51"/>
  <c r="I37" i="14" l="1"/>
  <c r="S19" i="14"/>
  <c r="N19" i="51"/>
  <c r="J19" i="14" l="1"/>
  <c r="S37" i="14"/>
  <c r="J37" i="14" l="1"/>
  <c r="T19" i="14"/>
  <c r="K19" i="14" l="1"/>
  <c r="T37" i="14"/>
  <c r="K37" i="14" l="1"/>
  <c r="U19" i="14"/>
  <c r="D15" i="52"/>
  <c r="C15" i="52"/>
  <c r="L9" i="52"/>
  <c r="D9" i="52"/>
  <c r="C9" i="52"/>
  <c r="N9" i="52" s="1"/>
  <c r="T15" i="51"/>
  <c r="Q15" i="51"/>
  <c r="D15" i="51"/>
  <c r="P15" i="51" s="1"/>
  <c r="C15" i="51"/>
  <c r="D9" i="51"/>
  <c r="C9" i="51"/>
  <c r="L19" i="14" l="1"/>
  <c r="U37" i="14"/>
  <c r="N9" i="51"/>
  <c r="N15" i="51"/>
  <c r="O15" i="51"/>
  <c r="V15" i="51"/>
  <c r="S15" i="51"/>
  <c r="R15" i="51"/>
  <c r="U15" i="51"/>
  <c r="N15" i="52"/>
  <c r="F18" i="26"/>
  <c r="F17" i="26"/>
  <c r="C21" i="51"/>
  <c r="C21" i="52"/>
  <c r="N21" i="52" s="1"/>
  <c r="D21" i="51"/>
  <c r="D21" i="52"/>
  <c r="L37" i="14" l="1"/>
  <c r="V19" i="14"/>
  <c r="U21" i="51"/>
  <c r="T21" i="51"/>
  <c r="S21" i="51"/>
  <c r="W21" i="51"/>
  <c r="Q21" i="51"/>
  <c r="R21" i="51"/>
  <c r="V21" i="51"/>
  <c r="N21" i="51"/>
  <c r="E17" i="26"/>
  <c r="D20" i="51"/>
  <c r="B17" i="26"/>
  <c r="D20" i="52"/>
  <c r="D17" i="26"/>
  <c r="C20" i="52"/>
  <c r="N20" i="52" s="1"/>
  <c r="E18" i="26"/>
  <c r="D18" i="26"/>
  <c r="C18" i="26"/>
  <c r="C17" i="26"/>
  <c r="U20" i="51"/>
  <c r="B18" i="26"/>
  <c r="C20" i="51"/>
  <c r="V37" i="14" l="1"/>
  <c r="Q20" i="51"/>
  <c r="R20" i="51"/>
  <c r="V20" i="51"/>
  <c r="S20" i="51"/>
  <c r="T20" i="51"/>
  <c r="W20" i="51"/>
  <c r="N20" i="51"/>
  <c r="Y20" i="26"/>
  <c r="X20" i="26"/>
  <c r="D24" i="33"/>
  <c r="V20" i="26"/>
  <c r="B24" i="33"/>
  <c r="M13" i="37"/>
  <c r="A3" i="74"/>
  <c r="G18" i="74"/>
  <c r="F18" i="74"/>
  <c r="E18" i="74"/>
  <c r="D18" i="74"/>
  <c r="C18" i="74"/>
  <c r="G12" i="74"/>
  <c r="F12" i="74"/>
  <c r="E12" i="74"/>
  <c r="D12" i="74"/>
  <c r="C12" i="74"/>
  <c r="G6" i="74"/>
  <c r="F6" i="74"/>
  <c r="E6" i="74"/>
  <c r="D6" i="74"/>
  <c r="C6" i="74"/>
  <c r="E25" i="74" l="1"/>
  <c r="W20" i="26"/>
  <c r="M20" i="26"/>
  <c r="F25" i="74"/>
  <c r="C25" i="74"/>
  <c r="G25" i="74"/>
  <c r="F24" i="33"/>
  <c r="N24" i="33" s="1"/>
  <c r="D25" i="74"/>
  <c r="C24" i="33"/>
  <c r="K24" i="33" s="1"/>
  <c r="N20" i="26"/>
  <c r="E24" i="33"/>
  <c r="O20" i="26"/>
  <c r="L20" i="26"/>
  <c r="U20" i="26"/>
  <c r="G24" i="33" l="1"/>
  <c r="M24" i="33"/>
  <c r="J24" i="33"/>
  <c r="L24" i="33"/>
  <c r="F10" i="71" l="1"/>
  <c r="E10" i="71"/>
  <c r="D10" i="71"/>
  <c r="C10" i="71"/>
  <c r="B10" i="71"/>
  <c r="K7" i="71"/>
  <c r="J7" i="71"/>
  <c r="I7" i="71"/>
  <c r="H7" i="71"/>
  <c r="F12" i="26"/>
  <c r="F18" i="33" s="1"/>
  <c r="U171" i="56"/>
  <c r="U157" i="56"/>
  <c r="U138" i="56"/>
  <c r="U124" i="56"/>
  <c r="U105" i="56"/>
  <c r="U91" i="56"/>
  <c r="U72" i="56"/>
  <c r="U58" i="56"/>
  <c r="U39" i="56"/>
  <c r="U25" i="56"/>
  <c r="V9" i="56"/>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V67" i="56" s="1"/>
  <c r="V68" i="56" s="1"/>
  <c r="V69" i="56" s="1"/>
  <c r="V70" i="56" s="1"/>
  <c r="V71" i="56" s="1"/>
  <c r="V72" i="56" s="1"/>
  <c r="U204" i="30"/>
  <c r="U190" i="30"/>
  <c r="U138" i="30"/>
  <c r="U124" i="30"/>
  <c r="U105" i="30"/>
  <c r="U91" i="30"/>
  <c r="U72" i="30"/>
  <c r="U58" i="30"/>
  <c r="U25" i="30"/>
  <c r="U39" i="30"/>
  <c r="D7" i="30"/>
  <c r="E7" i="30" s="1"/>
  <c r="F7" i="30" s="1"/>
  <c r="G7" i="30" s="1"/>
  <c r="H7" i="30" s="1"/>
  <c r="I7" i="30" s="1"/>
  <c r="J7" i="30" s="1"/>
  <c r="K7" i="30" s="1"/>
  <c r="L7" i="30" s="1"/>
  <c r="M7" i="30" s="1"/>
  <c r="N7" i="30" s="1"/>
  <c r="O7" i="30" s="1"/>
  <c r="P7" i="30" s="1"/>
  <c r="Q7" i="30" s="1"/>
  <c r="R7" i="30" s="1"/>
  <c r="S7" i="30"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G10" i="44"/>
  <c r="F10" i="44"/>
  <c r="E10" i="44"/>
  <c r="D10" i="44"/>
  <c r="C10" i="44"/>
  <c r="Q5" i="56"/>
  <c r="M5" i="56"/>
  <c r="J5" i="56"/>
  <c r="F5" i="56"/>
  <c r="C5" i="56"/>
  <c r="S6" i="56"/>
  <c r="R6" i="56"/>
  <c r="Q6" i="56"/>
  <c r="P6" i="56"/>
  <c r="O6" i="56"/>
  <c r="N6" i="56"/>
  <c r="M6" i="56"/>
  <c r="L6" i="56"/>
  <c r="K6" i="56"/>
  <c r="J6" i="56"/>
  <c r="I6" i="56"/>
  <c r="H6" i="56"/>
  <c r="G6" i="56"/>
  <c r="F6" i="56"/>
  <c r="E6" i="56"/>
  <c r="D6" i="56"/>
  <c r="C6"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30" i="56"/>
  <c r="O30" i="56"/>
  <c r="N30" i="56"/>
  <c r="M30" i="56"/>
  <c r="L30" i="56"/>
  <c r="K30" i="56"/>
  <c r="J30" i="56"/>
  <c r="I30" i="56"/>
  <c r="H30" i="56"/>
  <c r="G30" i="56"/>
  <c r="F30" i="56"/>
  <c r="P29" i="56"/>
  <c r="O29" i="56"/>
  <c r="N29" i="56"/>
  <c r="M29" i="56"/>
  <c r="L29" i="56"/>
  <c r="K29" i="56"/>
  <c r="J29" i="56"/>
  <c r="I29" i="56"/>
  <c r="H29" i="56"/>
  <c r="G29" i="56"/>
  <c r="F29" i="56"/>
  <c r="P28" i="56"/>
  <c r="O28" i="56"/>
  <c r="N28" i="56"/>
  <c r="M28" i="56"/>
  <c r="L28" i="56"/>
  <c r="K28" i="56"/>
  <c r="J28" i="56"/>
  <c r="I28" i="56"/>
  <c r="H28" i="56"/>
  <c r="G28" i="56"/>
  <c r="F28" i="56"/>
  <c r="P27" i="56"/>
  <c r="O27" i="56"/>
  <c r="N27" i="56"/>
  <c r="M27" i="56"/>
  <c r="L27" i="56"/>
  <c r="K27" i="56"/>
  <c r="J27" i="56"/>
  <c r="I27" i="56"/>
  <c r="H27" i="56"/>
  <c r="G27" i="56"/>
  <c r="F27"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4" i="33"/>
  <c r="A3" i="56"/>
  <c r="A3" i="30"/>
  <c r="A3" i="14"/>
  <c r="K9" i="71"/>
  <c r="J9" i="71"/>
  <c r="I9" i="71"/>
  <c r="H9" i="71"/>
  <c r="K8" i="71"/>
  <c r="J8" i="71"/>
  <c r="I8" i="71"/>
  <c r="H8" i="71"/>
  <c r="V173" i="30" l="1"/>
  <c r="V174" i="30" s="1"/>
  <c r="V175" i="30" s="1"/>
  <c r="V176" i="30" s="1"/>
  <c r="V177" i="30" s="1"/>
  <c r="V178" i="30" s="1"/>
  <c r="V179" i="30" s="1"/>
  <c r="V180" i="30" s="1"/>
  <c r="V181" i="30" s="1"/>
  <c r="V182" i="30" s="1"/>
  <c r="V183" i="30" s="1"/>
  <c r="V184" i="30" s="1"/>
  <c r="V185" i="30" s="1"/>
  <c r="V186" i="30" s="1"/>
  <c r="V187" i="30" s="1"/>
  <c r="V188" i="30" s="1"/>
  <c r="V189" i="30" s="1"/>
  <c r="V190" i="30" s="1"/>
  <c r="V191" i="30" s="1"/>
  <c r="V192" i="30" s="1"/>
  <c r="V193" i="30" s="1"/>
  <c r="V194" i="30" s="1"/>
  <c r="V195" i="30" s="1"/>
  <c r="V196" i="30" s="1"/>
  <c r="V197" i="30" s="1"/>
  <c r="V198" i="30" s="1"/>
  <c r="V199" i="30" s="1"/>
  <c r="V200" i="30" s="1"/>
  <c r="V201" i="30" s="1"/>
  <c r="V202" i="30" s="1"/>
  <c r="V203" i="30" s="1"/>
  <c r="V204" i="30" s="1"/>
  <c r="V140" i="30"/>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K10" i="71"/>
  <c r="H10" i="71"/>
  <c r="J10" i="71"/>
  <c r="V73" i="56"/>
  <c r="V74" i="56" s="1"/>
  <c r="V75" i="56" s="1"/>
  <c r="V76" i="56" s="1"/>
  <c r="V77" i="56" s="1"/>
  <c r="V78" i="56" s="1"/>
  <c r="V79" i="56" s="1"/>
  <c r="V80" i="56" s="1"/>
  <c r="V81" i="56" s="1"/>
  <c r="V82" i="56" s="1"/>
  <c r="V83" i="56" s="1"/>
  <c r="V84" i="56" s="1"/>
  <c r="V85" i="56" s="1"/>
  <c r="V86" i="56" s="1"/>
  <c r="V87" i="56" s="1"/>
  <c r="V88" i="56" s="1"/>
  <c r="V89" i="56" s="1"/>
  <c r="V90" i="56" s="1"/>
  <c r="V91" i="56" s="1"/>
  <c r="I10" i="71"/>
  <c r="V92" i="56" l="1"/>
  <c r="V93" i="56" s="1"/>
  <c r="V94" i="56" s="1"/>
  <c r="V95" i="56" s="1"/>
  <c r="V96" i="56" s="1"/>
  <c r="V97" i="56" s="1"/>
  <c r="V98" i="56" s="1"/>
  <c r="V99" i="56" s="1"/>
  <c r="V100" i="56" s="1"/>
  <c r="V101" i="56" s="1"/>
  <c r="V102" i="56" s="1"/>
  <c r="V103" i="56" s="1"/>
  <c r="V104" i="56" s="1"/>
  <c r="V105" i="56" s="1"/>
  <c r="F19" i="26"/>
  <c r="F23" i="26" s="1"/>
  <c r="E19" i="26"/>
  <c r="D19" i="26"/>
  <c r="D23" i="26" s="1"/>
  <c r="C19" i="26"/>
  <c r="C23" i="26" s="1"/>
  <c r="B19" i="26"/>
  <c r="B23" i="26" s="1"/>
  <c r="B17" i="69"/>
  <c r="N17" i="69" s="1"/>
  <c r="B10" i="69"/>
  <c r="N10" i="69" s="1"/>
  <c r="A3" i="69"/>
  <c r="F21" i="33"/>
  <c r="E21" i="33"/>
  <c r="D21" i="33"/>
  <c r="C21" i="33"/>
  <c r="B21" i="33"/>
  <c r="G21" i="33" s="1"/>
  <c r="F22" i="33"/>
  <c r="E22" i="33"/>
  <c r="C22" i="33"/>
  <c r="Y18" i="26"/>
  <c r="V18" i="26"/>
  <c r="E12" i="26"/>
  <c r="E18" i="33" s="1"/>
  <c r="M18" i="33" s="1"/>
  <c r="D12" i="26"/>
  <c r="D18" i="33" s="1"/>
  <c r="C12" i="26"/>
  <c r="C18" i="33" s="1"/>
  <c r="B12" i="26"/>
  <c r="B18" i="33" s="1"/>
  <c r="E23" i="33" l="1"/>
  <c r="E23" i="26"/>
  <c r="G18" i="33"/>
  <c r="N18" i="33"/>
  <c r="N21" i="33"/>
  <c r="A22" i="33"/>
  <c r="C23" i="33"/>
  <c r="D23" i="33"/>
  <c r="L23" i="33" s="1"/>
  <c r="B23" i="33"/>
  <c r="F23" i="33"/>
  <c r="J18" i="33"/>
  <c r="M21" i="33"/>
  <c r="K21" i="33"/>
  <c r="L18" i="33"/>
  <c r="M22" i="33"/>
  <c r="K18" i="33"/>
  <c r="J21" i="33"/>
  <c r="L21" i="33"/>
  <c r="N18" i="26"/>
  <c r="O18" i="26"/>
  <c r="U18" i="26"/>
  <c r="B22" i="33"/>
  <c r="X18" i="26"/>
  <c r="W18" i="26"/>
  <c r="D22" i="33"/>
  <c r="L22" i="33" s="1"/>
  <c r="V106" i="56"/>
  <c r="V107" i="56" s="1"/>
  <c r="V108" i="56" s="1"/>
  <c r="V109" i="56" s="1"/>
  <c r="V110" i="56" s="1"/>
  <c r="V111" i="56" s="1"/>
  <c r="V112" i="56" s="1"/>
  <c r="V113" i="56" s="1"/>
  <c r="V114" i="56" s="1"/>
  <c r="V115" i="56" s="1"/>
  <c r="V116" i="56" s="1"/>
  <c r="V117" i="56" s="1"/>
  <c r="V118" i="56" s="1"/>
  <c r="V119" i="56" s="1"/>
  <c r="V120" i="56" s="1"/>
  <c r="V121" i="56" s="1"/>
  <c r="V122" i="56" s="1"/>
  <c r="V123" i="56" s="1"/>
  <c r="V124" i="56" s="1"/>
  <c r="M18" i="26"/>
  <c r="L18" i="26"/>
  <c r="C20" i="45"/>
  <c r="F9" i="26"/>
  <c r="F15" i="33" s="1"/>
  <c r="E9" i="26"/>
  <c r="E15" i="33" s="1"/>
  <c r="D9" i="26"/>
  <c r="D15" i="33" s="1"/>
  <c r="C9" i="26"/>
  <c r="C15" i="33" s="1"/>
  <c r="B9" i="26"/>
  <c r="B15" i="33" s="1"/>
  <c r="G32" i="44"/>
  <c r="G38" i="44" s="1"/>
  <c r="F32" i="44"/>
  <c r="F38" i="44" s="1"/>
  <c r="E32" i="44"/>
  <c r="E38" i="44" s="1"/>
  <c r="D32" i="44"/>
  <c r="D38" i="44" s="1"/>
  <c r="C32" i="44"/>
  <c r="C38" i="44" s="1"/>
  <c r="G30" i="44"/>
  <c r="G26" i="44" s="1"/>
  <c r="F30" i="44"/>
  <c r="F26" i="44" s="1"/>
  <c r="E30" i="44"/>
  <c r="D30" i="44"/>
  <c r="D26" i="44" s="1"/>
  <c r="C26" i="44"/>
  <c r="G13" i="44"/>
  <c r="G23" i="44" s="1"/>
  <c r="G24" i="44" s="1"/>
  <c r="F13" i="44"/>
  <c r="F23" i="44" s="1"/>
  <c r="F24" i="44" s="1"/>
  <c r="E13" i="44"/>
  <c r="E23" i="44" s="1"/>
  <c r="E24" i="44" s="1"/>
  <c r="D13" i="44"/>
  <c r="D23" i="44" s="1"/>
  <c r="D24" i="44" s="1"/>
  <c r="C13" i="44"/>
  <c r="C23" i="44" s="1"/>
  <c r="C24" i="44" s="1"/>
  <c r="F11" i="44"/>
  <c r="E11" i="44"/>
  <c r="A3" i="60"/>
  <c r="A3" i="45"/>
  <c r="A3" i="51"/>
  <c r="A3" i="52"/>
  <c r="A3" i="59"/>
  <c r="A3" i="44"/>
  <c r="A3" i="48"/>
  <c r="F8" i="26"/>
  <c r="F14" i="33" s="1"/>
  <c r="E8" i="26"/>
  <c r="E14" i="33" s="1"/>
  <c r="D8" i="26"/>
  <c r="D14" i="33" s="1"/>
  <c r="C8" i="26"/>
  <c r="C14" i="33" s="1"/>
  <c r="B8" i="26"/>
  <c r="B14" i="33" s="1"/>
  <c r="L9" i="37"/>
  <c r="F9" i="37"/>
  <c r="D9" i="37"/>
  <c r="C9" i="37"/>
  <c r="A3" i="37"/>
  <c r="G15" i="33" l="1"/>
  <c r="N14" i="33"/>
  <c r="G14" i="33"/>
  <c r="N23" i="33"/>
  <c r="N15" i="33"/>
  <c r="J22" i="33"/>
  <c r="G22" i="33"/>
  <c r="N22" i="33"/>
  <c r="G23" i="33"/>
  <c r="N20" i="45"/>
  <c r="N9" i="37"/>
  <c r="F33" i="44"/>
  <c r="F34" i="44" s="1"/>
  <c r="K15" i="33"/>
  <c r="M23" i="33"/>
  <c r="J23" i="33"/>
  <c r="M14" i="33"/>
  <c r="C33" i="44"/>
  <c r="C34" i="44" s="1"/>
  <c r="C36" i="44" s="1"/>
  <c r="C37" i="44" s="1"/>
  <c r="C39" i="44" s="1"/>
  <c r="C41" i="44" s="1"/>
  <c r="G33" i="44"/>
  <c r="G34" i="44" s="1"/>
  <c r="K23" i="33"/>
  <c r="M15" i="33"/>
  <c r="L15" i="33"/>
  <c r="J15" i="33"/>
  <c r="K14" i="33"/>
  <c r="L14" i="33"/>
  <c r="J14" i="33"/>
  <c r="M20" i="33"/>
  <c r="K22" i="33"/>
  <c r="V125" i="56"/>
  <c r="V126" i="56" s="1"/>
  <c r="V127" i="56" s="1"/>
  <c r="V128" i="56" s="1"/>
  <c r="V129" i="56" s="1"/>
  <c r="V130" i="56" s="1"/>
  <c r="V131" i="56" s="1"/>
  <c r="V132" i="56" s="1"/>
  <c r="V133" i="56" s="1"/>
  <c r="V134" i="56" s="1"/>
  <c r="V135" i="56" s="1"/>
  <c r="V136" i="56" s="1"/>
  <c r="V137" i="56" s="1"/>
  <c r="V138" i="56" s="1"/>
  <c r="E26" i="44"/>
  <c r="E33" i="44" s="1"/>
  <c r="E34" i="44" s="1"/>
  <c r="E36" i="44" s="1"/>
  <c r="E37" i="44" s="1"/>
  <c r="E39" i="44" s="1"/>
  <c r="G36" i="44"/>
  <c r="G37" i="44" s="1"/>
  <c r="G39" i="44" s="1"/>
  <c r="F36" i="44"/>
  <c r="F37" i="44" s="1"/>
  <c r="F39" i="44" s="1"/>
  <c r="C11" i="44"/>
  <c r="G11" i="44"/>
  <c r="D33" i="44"/>
  <c r="D11" i="44"/>
  <c r="N20" i="33" l="1"/>
  <c r="F10" i="26"/>
  <c r="F16" i="33" s="1"/>
  <c r="G41" i="44"/>
  <c r="E10" i="26"/>
  <c r="E16" i="33" s="1"/>
  <c r="F41" i="44"/>
  <c r="D10" i="26"/>
  <c r="D16" i="33" s="1"/>
  <c r="E41" i="44"/>
  <c r="L20" i="33"/>
  <c r="J20" i="33"/>
  <c r="B10" i="26"/>
  <c r="B16" i="33" s="1"/>
  <c r="K20" i="33"/>
  <c r="V139" i="56"/>
  <c r="V140" i="56" s="1"/>
  <c r="V141" i="56" s="1"/>
  <c r="V142" i="56" s="1"/>
  <c r="V143" i="56" s="1"/>
  <c r="V144" i="56" s="1"/>
  <c r="V145" i="56" s="1"/>
  <c r="V146" i="56" s="1"/>
  <c r="V147" i="56" s="1"/>
  <c r="V148" i="56" s="1"/>
  <c r="V149" i="56" s="1"/>
  <c r="V150" i="56" s="1"/>
  <c r="V151" i="56" s="1"/>
  <c r="V152" i="56" s="1"/>
  <c r="V153" i="56" s="1"/>
  <c r="V154" i="56" s="1"/>
  <c r="V155" i="56" s="1"/>
  <c r="V156" i="56" s="1"/>
  <c r="V157" i="56" s="1"/>
  <c r="D34" i="44"/>
  <c r="D36" i="44" s="1"/>
  <c r="D37" i="44" s="1"/>
  <c r="D39" i="44" s="1"/>
  <c r="E40" i="44"/>
  <c r="G40" i="44"/>
  <c r="F40" i="44"/>
  <c r="C40" i="44"/>
  <c r="N16" i="33" l="1"/>
  <c r="M16" i="33"/>
  <c r="L16" i="33"/>
  <c r="C10" i="26"/>
  <c r="C16" i="33" s="1"/>
  <c r="J16" i="33" s="1"/>
  <c r="D41" i="44"/>
  <c r="V158" i="56"/>
  <c r="V159" i="56" s="1"/>
  <c r="V160" i="56" s="1"/>
  <c r="V161" i="56" s="1"/>
  <c r="V162" i="56" s="1"/>
  <c r="V163" i="56" s="1"/>
  <c r="V164" i="56" s="1"/>
  <c r="V165" i="56" s="1"/>
  <c r="V166" i="56" s="1"/>
  <c r="V167" i="56" s="1"/>
  <c r="V168" i="56" s="1"/>
  <c r="V169" i="56" s="1"/>
  <c r="V170" i="56" s="1"/>
  <c r="V171" i="56" s="1"/>
  <c r="D40" i="44"/>
  <c r="G16" i="33" l="1"/>
  <c r="K16" i="33"/>
  <c r="A13" i="26"/>
  <c r="A12" i="26"/>
  <c r="A11" i="26"/>
  <c r="A17" i="33" l="1"/>
  <c r="A18" i="33"/>
  <c r="A19" i="33"/>
  <c r="A3" i="26"/>
  <c r="A10" i="26" l="1"/>
  <c r="M9" i="26"/>
  <c r="O12" i="26"/>
  <c r="N12" i="26"/>
  <c r="M12" i="26"/>
  <c r="L12" i="26"/>
  <c r="O10" i="26"/>
  <c r="N10" i="26"/>
  <c r="M10" i="26"/>
  <c r="L10" i="26"/>
  <c r="A9" i="26"/>
  <c r="A8" i="26"/>
  <c r="A7" i="37" l="1"/>
  <c r="A5" i="37" s="1"/>
  <c r="A15" i="33"/>
  <c r="A16" i="33"/>
  <c r="A14" i="33"/>
  <c r="L9" i="26"/>
  <c r="O9" i="26"/>
  <c r="N9" i="26"/>
  <c r="A13" i="37" l="1"/>
  <c r="A11" i="37" s="1"/>
  <c r="A24" i="33"/>
  <c r="A23" i="33" l="1"/>
  <c r="C41" i="30" l="1"/>
  <c r="Q41" i="30" s="1"/>
  <c r="L37" i="59" l="1"/>
  <c r="F13" i="26" s="1"/>
  <c r="J37" i="59"/>
  <c r="E13" i="26" s="1"/>
  <c r="I37" i="59"/>
  <c r="D13" i="26" s="1"/>
  <c r="H37" i="59"/>
  <c r="C13" i="26" s="1"/>
  <c r="G37" i="59"/>
  <c r="B13" i="26" s="1"/>
  <c r="F37" i="59"/>
  <c r="E37" i="59"/>
  <c r="D37" i="59"/>
  <c r="C37" i="59"/>
  <c r="I15" i="60"/>
  <c r="I14" i="60" s="1"/>
  <c r="I35" i="60" s="1"/>
  <c r="J15" i="60"/>
  <c r="J14" i="60" s="1"/>
  <c r="J35" i="60" s="1"/>
  <c r="L15" i="60"/>
  <c r="L14" i="60" s="1"/>
  <c r="L35" i="60" s="1"/>
  <c r="C34" i="60"/>
  <c r="D34" i="60"/>
  <c r="E34" i="60"/>
  <c r="F34" i="60"/>
  <c r="G34" i="60"/>
  <c r="L34" i="60"/>
  <c r="J34" i="60"/>
  <c r="I34" i="60"/>
  <c r="D37" i="60"/>
  <c r="E37" i="60"/>
  <c r="F37" i="60"/>
  <c r="G37" i="60"/>
  <c r="H37" i="60"/>
  <c r="I37" i="60"/>
  <c r="J37" i="60"/>
  <c r="L37" i="60"/>
  <c r="J36" i="60" l="1"/>
  <c r="B19" i="33"/>
  <c r="L13" i="26"/>
  <c r="U13" i="26"/>
  <c r="F19" i="33"/>
  <c r="N19" i="33" s="1"/>
  <c r="Y13" i="26"/>
  <c r="C19" i="33"/>
  <c r="V13" i="26"/>
  <c r="M13" i="26"/>
  <c r="D19" i="33"/>
  <c r="W13" i="26"/>
  <c r="N13" i="26"/>
  <c r="E19" i="33"/>
  <c r="X13" i="26"/>
  <c r="O13" i="26"/>
  <c r="I36" i="60"/>
  <c r="L36" i="60"/>
  <c r="G19" i="33" l="1"/>
  <c r="M19" i="33"/>
  <c r="K19" i="33"/>
  <c r="L19" i="33"/>
  <c r="J19" i="33"/>
  <c r="C25" i="30"/>
  <c r="F25" i="30"/>
  <c r="G25" i="30"/>
  <c r="H25" i="30"/>
  <c r="I25" i="30"/>
  <c r="K25" i="30"/>
  <c r="O25" i="30"/>
  <c r="P25" i="30"/>
  <c r="F58" i="30"/>
  <c r="G58" i="30"/>
  <c r="H58" i="30"/>
  <c r="I58" i="30"/>
  <c r="K58" i="30"/>
  <c r="O58" i="30"/>
  <c r="P58" i="30"/>
  <c r="F91" i="30"/>
  <c r="G91" i="30"/>
  <c r="H91" i="30"/>
  <c r="I91" i="30"/>
  <c r="K91" i="30"/>
  <c r="O91" i="30"/>
  <c r="P91" i="30"/>
  <c r="F124" i="30"/>
  <c r="G124" i="30"/>
  <c r="H124" i="30"/>
  <c r="I124" i="30"/>
  <c r="K124" i="30"/>
  <c r="O124" i="30"/>
  <c r="P124" i="30"/>
  <c r="D25" i="30"/>
  <c r="L25" i="30"/>
  <c r="C42" i="30"/>
  <c r="C46" i="30"/>
  <c r="C47" i="30"/>
  <c r="C48" i="30"/>
  <c r="C49" i="30"/>
  <c r="C50" i="30"/>
  <c r="C51" i="30"/>
  <c r="C52" i="30"/>
  <c r="C53" i="30"/>
  <c r="C54" i="30"/>
  <c r="C55" i="30"/>
  <c r="C56" i="30"/>
  <c r="C57" i="30"/>
  <c r="L58" i="30"/>
  <c r="C43" i="30"/>
  <c r="C44" i="30"/>
  <c r="C45" i="30"/>
  <c r="L91" i="30"/>
  <c r="L124" i="30"/>
  <c r="E25" i="30"/>
  <c r="M25" i="30"/>
  <c r="D41" i="30"/>
  <c r="R41" i="30" s="1"/>
  <c r="D42" i="30"/>
  <c r="D43" i="30"/>
  <c r="D44" i="30"/>
  <c r="D45" i="30"/>
  <c r="D46" i="30"/>
  <c r="D48" i="30"/>
  <c r="D49" i="30"/>
  <c r="D50" i="30"/>
  <c r="D51" i="30"/>
  <c r="D52" i="30"/>
  <c r="D53" i="30"/>
  <c r="D54" i="30"/>
  <c r="D55" i="30"/>
  <c r="D56" i="30"/>
  <c r="D57" i="30"/>
  <c r="M58" i="30"/>
  <c r="D47" i="30"/>
  <c r="M91" i="30"/>
  <c r="M124" i="30"/>
  <c r="F190" i="30"/>
  <c r="G190" i="30"/>
  <c r="H190" i="30"/>
  <c r="I190" i="30"/>
  <c r="K190" i="30"/>
  <c r="O190" i="30"/>
  <c r="P190" i="30"/>
  <c r="L190" i="30"/>
  <c r="M190" i="30"/>
  <c r="C39" i="30"/>
  <c r="F39" i="30"/>
  <c r="G39" i="30"/>
  <c r="H39" i="30"/>
  <c r="I39" i="30"/>
  <c r="K39" i="30"/>
  <c r="O39" i="30"/>
  <c r="P39" i="30"/>
  <c r="F72" i="30"/>
  <c r="G72" i="30"/>
  <c r="H72" i="30"/>
  <c r="I72" i="30"/>
  <c r="K72" i="30"/>
  <c r="O72" i="30"/>
  <c r="P72" i="30"/>
  <c r="F105" i="30"/>
  <c r="G105" i="30"/>
  <c r="H105" i="30"/>
  <c r="I105" i="30"/>
  <c r="K105" i="30"/>
  <c r="O105" i="30"/>
  <c r="P105" i="30"/>
  <c r="F138" i="30"/>
  <c r="G138" i="30"/>
  <c r="H138" i="30"/>
  <c r="I138" i="30"/>
  <c r="K138" i="30"/>
  <c r="O138" i="30"/>
  <c r="P138" i="30"/>
  <c r="D39" i="30"/>
  <c r="L39" i="30"/>
  <c r="C60" i="30"/>
  <c r="C61" i="30"/>
  <c r="C62" i="30"/>
  <c r="C64" i="30"/>
  <c r="C65" i="30"/>
  <c r="C66" i="30"/>
  <c r="C67" i="30"/>
  <c r="C68" i="30"/>
  <c r="C70" i="30"/>
  <c r="C71" i="30"/>
  <c r="L72" i="30"/>
  <c r="C69" i="30"/>
  <c r="L105" i="30"/>
  <c r="L138" i="30"/>
  <c r="E39" i="30"/>
  <c r="M39" i="30"/>
  <c r="D60" i="30"/>
  <c r="R60" i="30" s="1"/>
  <c r="D61" i="30"/>
  <c r="D62" i="30"/>
  <c r="D63" i="30"/>
  <c r="D64" i="30"/>
  <c r="D65" i="30"/>
  <c r="D66" i="30"/>
  <c r="D67" i="30"/>
  <c r="D68" i="30"/>
  <c r="D69" i="30"/>
  <c r="D70" i="30"/>
  <c r="D71" i="30"/>
  <c r="M72" i="30"/>
  <c r="M105" i="30"/>
  <c r="M138" i="30"/>
  <c r="F204" i="30"/>
  <c r="G204" i="30"/>
  <c r="H204" i="30"/>
  <c r="I204" i="30"/>
  <c r="K204" i="30"/>
  <c r="O204" i="30"/>
  <c r="P204" i="30"/>
  <c r="L204" i="30"/>
  <c r="M204" i="30"/>
  <c r="F58" i="56"/>
  <c r="G58" i="56"/>
  <c r="H58" i="56"/>
  <c r="I58" i="56"/>
  <c r="K58" i="56"/>
  <c r="O58" i="56"/>
  <c r="P58" i="56"/>
  <c r="L58" i="56"/>
  <c r="M58" i="56"/>
  <c r="F72" i="56"/>
  <c r="G72" i="56"/>
  <c r="H72" i="56"/>
  <c r="I72" i="56"/>
  <c r="K72" i="56"/>
  <c r="O72" i="56"/>
  <c r="P72" i="56"/>
  <c r="L72" i="56"/>
  <c r="M72" i="56"/>
  <c r="F91" i="56"/>
  <c r="G91" i="56"/>
  <c r="H91" i="56"/>
  <c r="I91" i="56"/>
  <c r="K91" i="56"/>
  <c r="O91" i="56"/>
  <c r="P91" i="56"/>
  <c r="L91" i="56"/>
  <c r="M91" i="56"/>
  <c r="F105" i="56"/>
  <c r="G105" i="56"/>
  <c r="H105" i="56"/>
  <c r="I105" i="56"/>
  <c r="K105" i="56"/>
  <c r="O105" i="56"/>
  <c r="P105" i="56"/>
  <c r="L105" i="56"/>
  <c r="M105" i="56"/>
  <c r="F124" i="56"/>
  <c r="G124" i="56"/>
  <c r="H124" i="56"/>
  <c r="I124" i="56"/>
  <c r="K124" i="56"/>
  <c r="O124" i="56"/>
  <c r="P124" i="56"/>
  <c r="L124" i="56"/>
  <c r="M124" i="56"/>
  <c r="F138" i="56"/>
  <c r="G138" i="56"/>
  <c r="H138" i="56"/>
  <c r="I138" i="56"/>
  <c r="K138" i="56"/>
  <c r="O138" i="56"/>
  <c r="P138" i="56"/>
  <c r="L138" i="56"/>
  <c r="M138" i="56"/>
  <c r="F157" i="56"/>
  <c r="G157" i="56"/>
  <c r="H157" i="56"/>
  <c r="I157" i="56"/>
  <c r="K157" i="56"/>
  <c r="O157" i="56"/>
  <c r="P157" i="56"/>
  <c r="L157" i="56"/>
  <c r="M157" i="56"/>
  <c r="F171" i="56"/>
  <c r="G171" i="56"/>
  <c r="H171" i="56"/>
  <c r="I171" i="56"/>
  <c r="K171" i="56"/>
  <c r="O171" i="56"/>
  <c r="P171" i="56"/>
  <c r="L171" i="56"/>
  <c r="M171" i="56"/>
  <c r="B30" i="59"/>
  <c r="L46" i="60"/>
  <c r="J46" i="60"/>
  <c r="I46" i="60"/>
  <c r="H46" i="60"/>
  <c r="G46" i="60"/>
  <c r="F46" i="60"/>
  <c r="E46" i="60"/>
  <c r="D46" i="60"/>
  <c r="C46" i="60"/>
  <c r="L38" i="60"/>
  <c r="J38" i="60"/>
  <c r="C37" i="60"/>
  <c r="I38" i="60"/>
  <c r="H34" i="60"/>
  <c r="J22" i="60"/>
  <c r="J23" i="60" s="1"/>
  <c r="F22" i="60"/>
  <c r="F23" i="60" s="1"/>
  <c r="L22" i="60"/>
  <c r="L23" i="60" s="1"/>
  <c r="I22" i="60"/>
  <c r="I23" i="60" s="1"/>
  <c r="H22" i="60"/>
  <c r="H23" i="60" s="1"/>
  <c r="G22" i="60"/>
  <c r="G23" i="60" s="1"/>
  <c r="E22" i="60"/>
  <c r="E23" i="60" s="1"/>
  <c r="D22" i="60"/>
  <c r="D23" i="60" s="1"/>
  <c r="C22" i="60"/>
  <c r="C23" i="60" s="1"/>
  <c r="H15" i="60"/>
  <c r="H14" i="60" s="1"/>
  <c r="H35" i="60" s="1"/>
  <c r="G15" i="60"/>
  <c r="G14" i="60" s="1"/>
  <c r="G35" i="60" s="1"/>
  <c r="G36" i="60" s="1"/>
  <c r="G38" i="60" s="1"/>
  <c r="F15" i="60"/>
  <c r="F14" i="60" s="1"/>
  <c r="F35" i="60" s="1"/>
  <c r="F36" i="60" s="1"/>
  <c r="F38" i="60" s="1"/>
  <c r="E15" i="60"/>
  <c r="E14" i="60" s="1"/>
  <c r="E35" i="60" s="1"/>
  <c r="E36" i="60" s="1"/>
  <c r="E38" i="60" s="1"/>
  <c r="D15" i="60"/>
  <c r="D14" i="60" s="1"/>
  <c r="D35" i="60" s="1"/>
  <c r="D36" i="60" s="1"/>
  <c r="D38" i="60" s="1"/>
  <c r="C15" i="60"/>
  <c r="C14" i="60" s="1"/>
  <c r="C35" i="60" s="1"/>
  <c r="C36" i="60" s="1"/>
  <c r="C38" i="60" s="1"/>
  <c r="H10" i="60"/>
  <c r="H11" i="60" s="1"/>
  <c r="D10" i="60"/>
  <c r="D11" i="60" s="1"/>
  <c r="L10" i="60"/>
  <c r="L11" i="60" s="1"/>
  <c r="J10" i="60"/>
  <c r="J11" i="60" s="1"/>
  <c r="I10" i="60"/>
  <c r="I11" i="60" s="1"/>
  <c r="G10" i="60"/>
  <c r="G11" i="60" s="1"/>
  <c r="F10" i="60"/>
  <c r="F11" i="60" s="1"/>
  <c r="E10" i="60"/>
  <c r="E11" i="60" s="1"/>
  <c r="C10" i="60"/>
  <c r="C11" i="60" s="1"/>
  <c r="J15" i="26"/>
  <c r="N171" i="56"/>
  <c r="J171" i="56"/>
  <c r="N157" i="56"/>
  <c r="J157" i="56"/>
  <c r="N138" i="56"/>
  <c r="J138" i="56"/>
  <c r="N124" i="56"/>
  <c r="J124" i="56"/>
  <c r="N105" i="56"/>
  <c r="J105" i="56"/>
  <c r="N91" i="56"/>
  <c r="J91" i="56"/>
  <c r="N72" i="56"/>
  <c r="J72" i="56"/>
  <c r="N58" i="56"/>
  <c r="J58" i="56"/>
  <c r="B38" i="56"/>
  <c r="B37" i="56"/>
  <c r="B36" i="56"/>
  <c r="B35" i="56"/>
  <c r="B34" i="56"/>
  <c r="B24" i="56"/>
  <c r="B23" i="56"/>
  <c r="B22" i="56"/>
  <c r="B21" i="56"/>
  <c r="B20" i="56"/>
  <c r="B104" i="30"/>
  <c r="B137" i="30" s="1"/>
  <c r="B103" i="30"/>
  <c r="B136" i="30" s="1"/>
  <c r="B102" i="30"/>
  <c r="B135" i="30" s="1"/>
  <c r="B101" i="30"/>
  <c r="B134" i="30" s="1"/>
  <c r="B100" i="30"/>
  <c r="B133" i="30" s="1"/>
  <c r="B90" i="30"/>
  <c r="B123" i="30" s="1"/>
  <c r="B89" i="30"/>
  <c r="B122" i="30" s="1"/>
  <c r="B88" i="30"/>
  <c r="B121" i="30" s="1"/>
  <c r="B87" i="30"/>
  <c r="B120" i="30" s="1"/>
  <c r="B86" i="30"/>
  <c r="B119" i="30" s="1"/>
  <c r="N204" i="30"/>
  <c r="J204" i="30"/>
  <c r="N190" i="30"/>
  <c r="J190" i="30"/>
  <c r="N138" i="30"/>
  <c r="J138" i="30"/>
  <c r="N124" i="30"/>
  <c r="J124" i="30"/>
  <c r="E42" i="30"/>
  <c r="S42" i="30" s="1"/>
  <c r="E43" i="30"/>
  <c r="E44" i="30"/>
  <c r="E45" i="30"/>
  <c r="E46" i="30"/>
  <c r="E47" i="30"/>
  <c r="E48" i="30"/>
  <c r="E49" i="30"/>
  <c r="E50" i="30"/>
  <c r="E51" i="30"/>
  <c r="E53" i="30"/>
  <c r="E54" i="30"/>
  <c r="E55" i="30"/>
  <c r="E56" i="30"/>
  <c r="N39" i="30"/>
  <c r="J39" i="30"/>
  <c r="N25" i="30"/>
  <c r="J25" i="30"/>
  <c r="E71" i="30"/>
  <c r="E70" i="30"/>
  <c r="E69" i="30"/>
  <c r="E57" i="30"/>
  <c r="M8" i="26"/>
  <c r="L8" i="26"/>
  <c r="N36" i="59"/>
  <c r="N35" i="59"/>
  <c r="N37" i="59"/>
  <c r="Y23" i="26"/>
  <c r="X23" i="26"/>
  <c r="W23" i="26"/>
  <c r="M23" i="26"/>
  <c r="U23" i="26"/>
  <c r="Y19" i="26"/>
  <c r="X19" i="26"/>
  <c r="W19" i="26"/>
  <c r="V19" i="26"/>
  <c r="U19" i="26"/>
  <c r="O19" i="26"/>
  <c r="N19" i="26"/>
  <c r="M19" i="26"/>
  <c r="L19" i="26"/>
  <c r="Y17" i="26"/>
  <c r="X17" i="26"/>
  <c r="W17" i="26"/>
  <c r="V17" i="26"/>
  <c r="U17" i="26"/>
  <c r="O17" i="26"/>
  <c r="N17" i="26"/>
  <c r="M17" i="26"/>
  <c r="L17" i="26"/>
  <c r="Y12" i="26"/>
  <c r="X12" i="26"/>
  <c r="W12" i="26"/>
  <c r="V12" i="26"/>
  <c r="U12" i="26"/>
  <c r="Y10" i="26"/>
  <c r="X10" i="26"/>
  <c r="W10" i="26"/>
  <c r="V10" i="26"/>
  <c r="U10" i="26"/>
  <c r="Y9" i="26"/>
  <c r="X9" i="26"/>
  <c r="W9" i="26"/>
  <c r="V9" i="26"/>
  <c r="U9" i="26"/>
  <c r="Y8" i="26"/>
  <c r="X8" i="26"/>
  <c r="W8" i="26"/>
  <c r="V8" i="26"/>
  <c r="U8" i="26"/>
  <c r="O8" i="26"/>
  <c r="N8" i="26"/>
  <c r="N23" i="26"/>
  <c r="L20" i="45"/>
  <c r="F11" i="26" s="1"/>
  <c r="Y11" i="26" s="1"/>
  <c r="K20" i="45"/>
  <c r="J20" i="45"/>
  <c r="I20" i="45"/>
  <c r="U11" i="26"/>
  <c r="G20" i="45"/>
  <c r="D20" i="45"/>
  <c r="N105" i="30"/>
  <c r="J105" i="30"/>
  <c r="N91" i="30"/>
  <c r="J91" i="30"/>
  <c r="N72" i="30"/>
  <c r="J72" i="30"/>
  <c r="N58" i="30"/>
  <c r="J58" i="30"/>
  <c r="E68" i="30"/>
  <c r="E67" i="30"/>
  <c r="E66" i="30"/>
  <c r="E65" i="30"/>
  <c r="E64" i="30"/>
  <c r="E63" i="30"/>
  <c r="E62" i="30"/>
  <c r="S62" i="30" s="1"/>
  <c r="E61" i="30"/>
  <c r="E60" i="30"/>
  <c r="S60" i="30" s="1"/>
  <c r="E41" i="30"/>
  <c r="B187" i="30" l="1"/>
  <c r="B154" i="30"/>
  <c r="B185" i="30"/>
  <c r="B152" i="30"/>
  <c r="B203" i="30"/>
  <c r="B170" i="30"/>
  <c r="B188" i="30"/>
  <c r="B155" i="30"/>
  <c r="B189" i="30"/>
  <c r="B156" i="30"/>
  <c r="B202" i="30"/>
  <c r="B169" i="30"/>
  <c r="B199" i="30"/>
  <c r="B166" i="30"/>
  <c r="B200" i="30"/>
  <c r="B167" i="30"/>
  <c r="B186" i="30"/>
  <c r="B153" i="30"/>
  <c r="B201" i="30"/>
  <c r="B168" i="30"/>
  <c r="C80" i="14"/>
  <c r="E11" i="26"/>
  <c r="O11" i="26" s="1"/>
  <c r="C11" i="26"/>
  <c r="V11" i="26" s="1"/>
  <c r="D11" i="26"/>
  <c r="W11" i="26" s="1"/>
  <c r="S41" i="30"/>
  <c r="E74" i="30" s="1"/>
  <c r="S74" i="30" s="1"/>
  <c r="S63" i="30"/>
  <c r="E96" i="30" s="1"/>
  <c r="S67" i="30"/>
  <c r="E100" i="30" s="1"/>
  <c r="Q67" i="30"/>
  <c r="C100" i="30" s="1"/>
  <c r="Q62" i="30"/>
  <c r="C95" i="30" s="1"/>
  <c r="S66" i="30"/>
  <c r="E99" i="30" s="1"/>
  <c r="S69" i="30"/>
  <c r="E102" i="30" s="1"/>
  <c r="S55" i="30"/>
  <c r="E88" i="30" s="1"/>
  <c r="S88" i="30" s="1"/>
  <c r="E121" i="30" s="1"/>
  <c r="S121" i="30" s="1"/>
  <c r="E154" i="30" s="1"/>
  <c r="S154" i="30" s="1"/>
  <c r="S50" i="30"/>
  <c r="E83" i="30" s="1"/>
  <c r="S83" i="30" s="1"/>
  <c r="E116" i="30" s="1"/>
  <c r="S116" i="30" s="1"/>
  <c r="E149" i="30" s="1"/>
  <c r="S149" i="30" s="1"/>
  <c r="S46" i="30"/>
  <c r="E79" i="30" s="1"/>
  <c r="S79" i="30" s="1"/>
  <c r="E112" i="30" s="1"/>
  <c r="S112" i="30" s="1"/>
  <c r="E145" i="30" s="1"/>
  <c r="S145" i="30" s="1"/>
  <c r="R71" i="30"/>
  <c r="D104" i="30" s="1"/>
  <c r="R67" i="30"/>
  <c r="D100" i="30" s="1"/>
  <c r="R63" i="30"/>
  <c r="D96" i="30" s="1"/>
  <c r="Q69" i="30"/>
  <c r="C102" i="30" s="1"/>
  <c r="Q68" i="30"/>
  <c r="C101" i="30" s="1"/>
  <c r="Q64" i="30"/>
  <c r="C97" i="30" s="1"/>
  <c r="R57" i="30"/>
  <c r="D90" i="30" s="1"/>
  <c r="R90" i="30" s="1"/>
  <c r="D123" i="30" s="1"/>
  <c r="R123" i="30" s="1"/>
  <c r="D156" i="30" s="1"/>
  <c r="R156" i="30" s="1"/>
  <c r="R53" i="30"/>
  <c r="D86" i="30" s="1"/>
  <c r="R86" i="30" s="1"/>
  <c r="D119" i="30" s="1"/>
  <c r="R119" i="30" s="1"/>
  <c r="D152" i="30" s="1"/>
  <c r="R152" i="30" s="1"/>
  <c r="R49" i="30"/>
  <c r="D82" i="30" s="1"/>
  <c r="R82" i="30" s="1"/>
  <c r="D115" i="30" s="1"/>
  <c r="R115" i="30" s="1"/>
  <c r="D148" i="30" s="1"/>
  <c r="R148" i="30" s="1"/>
  <c r="R44" i="30"/>
  <c r="D77" i="30" s="1"/>
  <c r="R77" i="30" s="1"/>
  <c r="D110" i="30" s="1"/>
  <c r="R110" i="30" s="1"/>
  <c r="D143" i="30" s="1"/>
  <c r="R143" i="30" s="1"/>
  <c r="Q45" i="30"/>
  <c r="C78" i="30" s="1"/>
  <c r="Q78" i="30" s="1"/>
  <c r="C111" i="30" s="1"/>
  <c r="Q57" i="30"/>
  <c r="C90" i="30" s="1"/>
  <c r="Q90" i="30" s="1"/>
  <c r="C123" i="30" s="1"/>
  <c r="Q123" i="30" s="1"/>
  <c r="C156" i="30" s="1"/>
  <c r="Q156" i="30" s="1"/>
  <c r="Q53" i="30"/>
  <c r="C86" i="30" s="1"/>
  <c r="Q86" i="30" s="1"/>
  <c r="C119" i="30" s="1"/>
  <c r="Q119" i="30" s="1"/>
  <c r="C152" i="30" s="1"/>
  <c r="Q152" i="30" s="1"/>
  <c r="Q49" i="30"/>
  <c r="C82" i="30" s="1"/>
  <c r="Q82" i="30" s="1"/>
  <c r="C115" i="30" s="1"/>
  <c r="Q115" i="30" s="1"/>
  <c r="C148" i="30" s="1"/>
  <c r="Q148" i="30" s="1"/>
  <c r="Q42" i="30"/>
  <c r="C75" i="30" s="1"/>
  <c r="Q75" i="30" s="1"/>
  <c r="C108" i="30" s="1"/>
  <c r="Q108" i="30" s="1"/>
  <c r="C141" i="30" s="1"/>
  <c r="Q141" i="30" s="1"/>
  <c r="R56" i="30"/>
  <c r="D89" i="30" s="1"/>
  <c r="R89" i="30" s="1"/>
  <c r="D122" i="30" s="1"/>
  <c r="R122" i="30" s="1"/>
  <c r="D155" i="30" s="1"/>
  <c r="R155" i="30" s="1"/>
  <c r="R52" i="30"/>
  <c r="D85" i="30" s="1"/>
  <c r="R85" i="30" s="1"/>
  <c r="D118" i="30" s="1"/>
  <c r="R118" i="30" s="1"/>
  <c r="D151" i="30" s="1"/>
  <c r="R151" i="30" s="1"/>
  <c r="R48" i="30"/>
  <c r="D81" i="30" s="1"/>
  <c r="R81" i="30" s="1"/>
  <c r="D114" i="30" s="1"/>
  <c r="R114" i="30" s="1"/>
  <c r="D147" i="30" s="1"/>
  <c r="R147" i="30" s="1"/>
  <c r="R43" i="30"/>
  <c r="D76" i="30" s="1"/>
  <c r="R76" i="30" s="1"/>
  <c r="D109" i="30" s="1"/>
  <c r="R109" i="30" s="1"/>
  <c r="D142" i="30" s="1"/>
  <c r="R142" i="30" s="1"/>
  <c r="S64" i="30"/>
  <c r="E97" i="30" s="1"/>
  <c r="S71" i="30"/>
  <c r="E104" i="30" s="1"/>
  <c r="S48" i="30"/>
  <c r="E81" i="30" s="1"/>
  <c r="S81" i="30" s="1"/>
  <c r="E114" i="30" s="1"/>
  <c r="S114" i="30" s="1"/>
  <c r="E147" i="30" s="1"/>
  <c r="S147" i="30" s="1"/>
  <c r="S44" i="30"/>
  <c r="E77" i="30" s="1"/>
  <c r="S77" i="30" s="1"/>
  <c r="E110" i="30" s="1"/>
  <c r="S110" i="30" s="1"/>
  <c r="E143" i="30" s="1"/>
  <c r="S143" i="30" s="1"/>
  <c r="R69" i="30"/>
  <c r="D102" i="30" s="1"/>
  <c r="R65" i="30"/>
  <c r="D98" i="30" s="1"/>
  <c r="R61" i="30"/>
  <c r="D94" i="30" s="1"/>
  <c r="Q71" i="30"/>
  <c r="C104" i="30" s="1"/>
  <c r="Q66" i="30"/>
  <c r="C99" i="30" s="1"/>
  <c r="Q61" i="30"/>
  <c r="C94" i="30" s="1"/>
  <c r="R47" i="30"/>
  <c r="D80" i="30" s="1"/>
  <c r="R80" i="30" s="1"/>
  <c r="D113" i="30" s="1"/>
  <c r="R113" i="30" s="1"/>
  <c r="D146" i="30" s="1"/>
  <c r="R146" i="30" s="1"/>
  <c r="R55" i="30"/>
  <c r="D88" i="30" s="1"/>
  <c r="R88" i="30" s="1"/>
  <c r="D121" i="30" s="1"/>
  <c r="R121" i="30" s="1"/>
  <c r="D154" i="30" s="1"/>
  <c r="R154" i="30" s="1"/>
  <c r="R51" i="30"/>
  <c r="D84" i="30" s="1"/>
  <c r="R84" i="30" s="1"/>
  <c r="D117" i="30" s="1"/>
  <c r="R117" i="30" s="1"/>
  <c r="D150" i="30" s="1"/>
  <c r="R150" i="30" s="1"/>
  <c r="R46" i="30"/>
  <c r="D79" i="30" s="1"/>
  <c r="R79" i="30" s="1"/>
  <c r="D112" i="30" s="1"/>
  <c r="R112" i="30" s="1"/>
  <c r="D145" i="30" s="1"/>
  <c r="R145" i="30" s="1"/>
  <c r="R42" i="30"/>
  <c r="D75" i="30" s="1"/>
  <c r="R75" i="30" s="1"/>
  <c r="D108" i="30" s="1"/>
  <c r="R108" i="30" s="1"/>
  <c r="D141" i="30" s="1"/>
  <c r="R141" i="30" s="1"/>
  <c r="Q43" i="30"/>
  <c r="C76" i="30" s="1"/>
  <c r="Q76" i="30" s="1"/>
  <c r="C109" i="30" s="1"/>
  <c r="Q109" i="30" s="1"/>
  <c r="C142" i="30" s="1"/>
  <c r="Q142" i="30" s="1"/>
  <c r="Q55" i="30"/>
  <c r="C88" i="30" s="1"/>
  <c r="Q88" i="30" s="1"/>
  <c r="C121" i="30" s="1"/>
  <c r="Q121" i="30" s="1"/>
  <c r="C154" i="30" s="1"/>
  <c r="Q154" i="30" s="1"/>
  <c r="Q51" i="30"/>
  <c r="C84" i="30" s="1"/>
  <c r="Q84" i="30" s="1"/>
  <c r="C117" i="30" s="1"/>
  <c r="Q117" i="30" s="1"/>
  <c r="C150" i="30" s="1"/>
  <c r="Q150" i="30" s="1"/>
  <c r="Q47" i="30"/>
  <c r="C80" i="30" s="1"/>
  <c r="Q80" i="30" s="1"/>
  <c r="C113" i="30" s="1"/>
  <c r="Q113" i="30" s="1"/>
  <c r="C146" i="30" s="1"/>
  <c r="Q146" i="30" s="1"/>
  <c r="S70" i="30"/>
  <c r="E103" i="30" s="1"/>
  <c r="S54" i="30"/>
  <c r="E87" i="30" s="1"/>
  <c r="S87" i="30" s="1"/>
  <c r="E120" i="30" s="1"/>
  <c r="S120" i="30" s="1"/>
  <c r="E153" i="30" s="1"/>
  <c r="S153" i="30" s="1"/>
  <c r="S49" i="30"/>
  <c r="E82" i="30" s="1"/>
  <c r="S82" i="30" s="1"/>
  <c r="E115" i="30" s="1"/>
  <c r="S115" i="30" s="1"/>
  <c r="E148" i="30" s="1"/>
  <c r="S148" i="30" s="1"/>
  <c r="S45" i="30"/>
  <c r="E78" i="30" s="1"/>
  <c r="S78" i="30" s="1"/>
  <c r="E111" i="30" s="1"/>
  <c r="R70" i="30"/>
  <c r="D103" i="30" s="1"/>
  <c r="R66" i="30"/>
  <c r="D99" i="30" s="1"/>
  <c r="R62" i="30"/>
  <c r="D95" i="30" s="1"/>
  <c r="Q44" i="30"/>
  <c r="C77" i="30" s="1"/>
  <c r="Q77" i="30" s="1"/>
  <c r="C110" i="30" s="1"/>
  <c r="Q110" i="30" s="1"/>
  <c r="C143" i="30" s="1"/>
  <c r="Q143" i="30" s="1"/>
  <c r="Q56" i="30"/>
  <c r="C89" i="30" s="1"/>
  <c r="Q89" i="30" s="1"/>
  <c r="C122" i="30" s="1"/>
  <c r="Q122" i="30" s="1"/>
  <c r="C155" i="30" s="1"/>
  <c r="Q155" i="30" s="1"/>
  <c r="Q52" i="30"/>
  <c r="C85" i="30" s="1"/>
  <c r="Q85" i="30" s="1"/>
  <c r="C118" i="30" s="1"/>
  <c r="Q118" i="30" s="1"/>
  <c r="C151" i="30" s="1"/>
  <c r="Q151" i="30" s="1"/>
  <c r="Q48" i="30"/>
  <c r="C81" i="30" s="1"/>
  <c r="Q81" i="30" s="1"/>
  <c r="C114" i="30" s="1"/>
  <c r="Q114" i="30" s="1"/>
  <c r="C147" i="30" s="1"/>
  <c r="Q147" i="30" s="1"/>
  <c r="S68" i="30"/>
  <c r="E101" i="30" s="1"/>
  <c r="S53" i="30"/>
  <c r="E86" i="30" s="1"/>
  <c r="S86" i="30" s="1"/>
  <c r="E119" i="30" s="1"/>
  <c r="S119" i="30" s="1"/>
  <c r="E152" i="30" s="1"/>
  <c r="S152" i="30" s="1"/>
  <c r="S61" i="30"/>
  <c r="E94" i="30" s="1"/>
  <c r="S65" i="30"/>
  <c r="E98" i="30" s="1"/>
  <c r="S57" i="30"/>
  <c r="E90" i="30" s="1"/>
  <c r="S90" i="30" s="1"/>
  <c r="E123" i="30" s="1"/>
  <c r="S123" i="30" s="1"/>
  <c r="E156" i="30" s="1"/>
  <c r="S156" i="30" s="1"/>
  <c r="S56" i="30"/>
  <c r="E89" i="30" s="1"/>
  <c r="S89" i="30" s="1"/>
  <c r="E122" i="30" s="1"/>
  <c r="S122" i="30" s="1"/>
  <c r="E155" i="30" s="1"/>
  <c r="S155" i="30" s="1"/>
  <c r="S51" i="30"/>
  <c r="E84" i="30" s="1"/>
  <c r="S84" i="30" s="1"/>
  <c r="E117" i="30" s="1"/>
  <c r="S117" i="30" s="1"/>
  <c r="E150" i="30" s="1"/>
  <c r="S150" i="30" s="1"/>
  <c r="S47" i="30"/>
  <c r="E80" i="30" s="1"/>
  <c r="S80" i="30" s="1"/>
  <c r="E113" i="30" s="1"/>
  <c r="S113" i="30" s="1"/>
  <c r="E146" i="30" s="1"/>
  <c r="S146" i="30" s="1"/>
  <c r="S43" i="30"/>
  <c r="E76" i="30" s="1"/>
  <c r="S76" i="30" s="1"/>
  <c r="E109" i="30" s="1"/>
  <c r="S109" i="30" s="1"/>
  <c r="E142" i="30" s="1"/>
  <c r="S142" i="30" s="1"/>
  <c r="R68" i="30"/>
  <c r="D101" i="30" s="1"/>
  <c r="R64" i="30"/>
  <c r="D97" i="30" s="1"/>
  <c r="Q70" i="30"/>
  <c r="C103" i="30" s="1"/>
  <c r="Q65" i="30"/>
  <c r="C98" i="30" s="1"/>
  <c r="Q60" i="30"/>
  <c r="C93" i="30" s="1"/>
  <c r="R54" i="30"/>
  <c r="D87" i="30" s="1"/>
  <c r="R87" i="30" s="1"/>
  <c r="D120" i="30" s="1"/>
  <c r="R120" i="30" s="1"/>
  <c r="D153" i="30" s="1"/>
  <c r="R153" i="30" s="1"/>
  <c r="R50" i="30"/>
  <c r="D83" i="30" s="1"/>
  <c r="R83" i="30" s="1"/>
  <c r="D116" i="30" s="1"/>
  <c r="R116" i="30" s="1"/>
  <c r="D149" i="30" s="1"/>
  <c r="R149" i="30" s="1"/>
  <c r="R45" i="30"/>
  <c r="D78" i="30" s="1"/>
  <c r="R78" i="30" s="1"/>
  <c r="D111" i="30" s="1"/>
  <c r="Q54" i="30"/>
  <c r="C87" i="30" s="1"/>
  <c r="Q87" i="30" s="1"/>
  <c r="C120" i="30" s="1"/>
  <c r="Q120" i="30" s="1"/>
  <c r="C153" i="30" s="1"/>
  <c r="Q153" i="30" s="1"/>
  <c r="Q50" i="30"/>
  <c r="C83" i="30" s="1"/>
  <c r="Q83" i="30" s="1"/>
  <c r="C116" i="30" s="1"/>
  <c r="Q116" i="30" s="1"/>
  <c r="C149" i="30" s="1"/>
  <c r="Q149" i="30" s="1"/>
  <c r="Q46" i="30"/>
  <c r="C79" i="30" s="1"/>
  <c r="Q79" i="30" s="1"/>
  <c r="C112" i="30" s="1"/>
  <c r="Q112" i="30" s="1"/>
  <c r="C145" i="30" s="1"/>
  <c r="Q145" i="30" s="1"/>
  <c r="N63" i="14"/>
  <c r="N53" i="14"/>
  <c r="C82" i="14"/>
  <c r="I55" i="14"/>
  <c r="I59" i="14"/>
  <c r="E26" i="74"/>
  <c r="C26" i="74"/>
  <c r="D26" i="74"/>
  <c r="C91" i="14"/>
  <c r="N54" i="14"/>
  <c r="C88" i="14"/>
  <c r="C66" i="14"/>
  <c r="C85" i="14"/>
  <c r="N57" i="14"/>
  <c r="N51" i="14"/>
  <c r="C50" i="14"/>
  <c r="C75" i="14"/>
  <c r="C74" i="14" s="1"/>
  <c r="C67" i="14"/>
  <c r="C46" i="14"/>
  <c r="C55" i="14"/>
  <c r="N56" i="14"/>
  <c r="P50" i="14"/>
  <c r="C39" i="14"/>
  <c r="D21" i="14" s="1"/>
  <c r="C77" i="14"/>
  <c r="C86" i="14"/>
  <c r="C90" i="14"/>
  <c r="C84" i="14"/>
  <c r="C27" i="14"/>
  <c r="N58" i="14"/>
  <c r="N62" i="14"/>
  <c r="N52" i="14"/>
  <c r="C38" i="14"/>
  <c r="D20" i="14" s="1"/>
  <c r="C76" i="14"/>
  <c r="C79" i="14"/>
  <c r="H36" i="60"/>
  <c r="H38" i="60" s="1"/>
  <c r="C15" i="26"/>
  <c r="C25" i="26" s="1"/>
  <c r="V25" i="26" s="1"/>
  <c r="B17" i="33"/>
  <c r="B15" i="26"/>
  <c r="B25" i="26" s="1"/>
  <c r="U25" i="26" s="1"/>
  <c r="F17" i="33"/>
  <c r="F15" i="26"/>
  <c r="X11" i="26"/>
  <c r="R50" i="14"/>
  <c r="K39" i="56"/>
  <c r="L25" i="56"/>
  <c r="C18" i="14"/>
  <c r="D58" i="30"/>
  <c r="L39" i="56"/>
  <c r="D72" i="30"/>
  <c r="E52" i="30"/>
  <c r="S25" i="30"/>
  <c r="E93" i="30"/>
  <c r="S93" i="30" s="1"/>
  <c r="E72" i="30"/>
  <c r="S39" i="30"/>
  <c r="E75" i="30"/>
  <c r="S75" i="30" s="1"/>
  <c r="I25" i="56"/>
  <c r="M25" i="56"/>
  <c r="H25" i="56"/>
  <c r="G39" i="56"/>
  <c r="F39" i="56"/>
  <c r="K25" i="56"/>
  <c r="J25" i="56"/>
  <c r="R25" i="30"/>
  <c r="Q25" i="30"/>
  <c r="N28" i="14"/>
  <c r="N30" i="14"/>
  <c r="G25" i="56"/>
  <c r="R39" i="30"/>
  <c r="H39" i="56"/>
  <c r="M39" i="56"/>
  <c r="J39" i="56"/>
  <c r="I39" i="56"/>
  <c r="Q39" i="30"/>
  <c r="F25" i="56"/>
  <c r="E95" i="30"/>
  <c r="N23" i="14"/>
  <c r="D93" i="30"/>
  <c r="R93" i="30" s="1"/>
  <c r="C63" i="30"/>
  <c r="Q63" i="30" s="1"/>
  <c r="L23" i="26"/>
  <c r="O23" i="26"/>
  <c r="V23" i="26"/>
  <c r="E17" i="33" l="1"/>
  <c r="M11" i="26"/>
  <c r="C17" i="33"/>
  <c r="E15" i="26"/>
  <c r="E25" i="26" s="1"/>
  <c r="X25" i="26" s="1"/>
  <c r="L11" i="26"/>
  <c r="N17" i="33"/>
  <c r="D18" i="14"/>
  <c r="D38" i="14"/>
  <c r="D77" i="14"/>
  <c r="D39" i="14"/>
  <c r="N18" i="14"/>
  <c r="T59" i="14"/>
  <c r="S59" i="14"/>
  <c r="T55" i="14"/>
  <c r="S55" i="14"/>
  <c r="O50" i="14"/>
  <c r="Q50" i="14"/>
  <c r="Q84" i="14"/>
  <c r="Q86" i="14"/>
  <c r="Q85" i="14"/>
  <c r="U85" i="14"/>
  <c r="S90" i="14"/>
  <c r="D15" i="26"/>
  <c r="D25" i="26" s="1"/>
  <c r="M25" i="26" s="1"/>
  <c r="N11" i="26"/>
  <c r="D17" i="33"/>
  <c r="K17" i="33" s="1"/>
  <c r="P80" i="14"/>
  <c r="S82" i="14"/>
  <c r="R72" i="30"/>
  <c r="R58" i="30"/>
  <c r="O85" i="14"/>
  <c r="T85" i="14"/>
  <c r="N82" i="14"/>
  <c r="S103" i="30"/>
  <c r="E136" i="30" s="1"/>
  <c r="R100" i="30"/>
  <c r="D133" i="30" s="1"/>
  <c r="S100" i="30"/>
  <c r="E133" i="30" s="1"/>
  <c r="R98" i="30"/>
  <c r="D131" i="30" s="1"/>
  <c r="Q102" i="30"/>
  <c r="C135" i="30" s="1"/>
  <c r="Q95" i="30"/>
  <c r="C128" i="30" s="1"/>
  <c r="R97" i="30"/>
  <c r="D130" i="30" s="1"/>
  <c r="S101" i="30"/>
  <c r="E134" i="30" s="1"/>
  <c r="R103" i="30"/>
  <c r="D136" i="30" s="1"/>
  <c r="Q104" i="30"/>
  <c r="C137" i="30" s="1"/>
  <c r="Q97" i="30"/>
  <c r="C130" i="30" s="1"/>
  <c r="Q98" i="30"/>
  <c r="C131" i="30" s="1"/>
  <c r="S94" i="30"/>
  <c r="E127" i="30" s="1"/>
  <c r="R95" i="30"/>
  <c r="D128" i="30" s="1"/>
  <c r="Q94" i="30"/>
  <c r="C127" i="30" s="1"/>
  <c r="E137" i="30"/>
  <c r="S104" i="30"/>
  <c r="Q103" i="30"/>
  <c r="C136" i="30" s="1"/>
  <c r="S98" i="30"/>
  <c r="E131" i="30" s="1"/>
  <c r="R96" i="30"/>
  <c r="D129" i="30" s="1"/>
  <c r="S102" i="30"/>
  <c r="E135" i="30" s="1"/>
  <c r="S96" i="30"/>
  <c r="E129" i="30" s="1"/>
  <c r="S95" i="30"/>
  <c r="E128" i="30" s="1"/>
  <c r="S52" i="30"/>
  <c r="E85" i="30" s="1"/>
  <c r="S85" i="30" s="1"/>
  <c r="E118" i="30" s="1"/>
  <c r="S118" i="30" s="1"/>
  <c r="E151" i="30" s="1"/>
  <c r="S151" i="30" s="1"/>
  <c r="Y15" i="26"/>
  <c r="F25" i="26"/>
  <c r="Y25" i="26" s="1"/>
  <c r="Q100" i="30"/>
  <c r="C133" i="30" s="1"/>
  <c r="Q93" i="30"/>
  <c r="C126" i="30" s="1"/>
  <c r="R101" i="30"/>
  <c r="D134" i="30" s="1"/>
  <c r="R99" i="30"/>
  <c r="D132" i="30" s="1"/>
  <c r="Q99" i="30"/>
  <c r="C132" i="30" s="1"/>
  <c r="R94" i="30"/>
  <c r="D127" i="30" s="1"/>
  <c r="R102" i="30"/>
  <c r="D135" i="30" s="1"/>
  <c r="S97" i="30"/>
  <c r="E130" i="30" s="1"/>
  <c r="Q101" i="30"/>
  <c r="C134" i="30" s="1"/>
  <c r="R104" i="30"/>
  <c r="D137" i="30" s="1"/>
  <c r="S99" i="30"/>
  <c r="E132" i="30" s="1"/>
  <c r="O90" i="14"/>
  <c r="O86" i="14"/>
  <c r="C176" i="30"/>
  <c r="Q176" i="30" s="1"/>
  <c r="S111" i="30"/>
  <c r="C183" i="30"/>
  <c r="Q183" i="30" s="1"/>
  <c r="D178" i="30"/>
  <c r="R178" i="30" s="1"/>
  <c r="E178" i="30"/>
  <c r="S178" i="30" s="1"/>
  <c r="C184" i="30"/>
  <c r="Q184" i="30" s="1"/>
  <c r="D180" i="30"/>
  <c r="R180" i="30" s="1"/>
  <c r="E179" i="30"/>
  <c r="S179" i="30" s="1"/>
  <c r="C174" i="30"/>
  <c r="Q174" i="30" s="1"/>
  <c r="Q111" i="30"/>
  <c r="D189" i="30"/>
  <c r="R189" i="30" s="1"/>
  <c r="R111" i="30"/>
  <c r="E181" i="30"/>
  <c r="S181" i="30" s="1"/>
  <c r="C187" i="30"/>
  <c r="Q187" i="30" s="1"/>
  <c r="D183" i="30"/>
  <c r="R183" i="30" s="1"/>
  <c r="E182" i="30"/>
  <c r="S182" i="30" s="1"/>
  <c r="C188" i="30"/>
  <c r="Q188" i="30" s="1"/>
  <c r="D184" i="30"/>
  <c r="R184" i="30" s="1"/>
  <c r="E183" i="30"/>
  <c r="S183" i="30" s="1"/>
  <c r="C181" i="30"/>
  <c r="Q181" i="30" s="1"/>
  <c r="D176" i="30"/>
  <c r="R176" i="30" s="1"/>
  <c r="E176" i="30"/>
  <c r="S176" i="30" s="1"/>
  <c r="D182" i="30"/>
  <c r="R182" i="30" s="1"/>
  <c r="E186" i="30"/>
  <c r="S186" i="30" s="1"/>
  <c r="C175" i="30"/>
  <c r="Q175" i="30" s="1"/>
  <c r="D187" i="30"/>
  <c r="R187" i="30" s="1"/>
  <c r="E187" i="30"/>
  <c r="S187" i="30" s="1"/>
  <c r="D188" i="30"/>
  <c r="R188" i="30" s="1"/>
  <c r="E188" i="30"/>
  <c r="S188" i="30" s="1"/>
  <c r="C185" i="30"/>
  <c r="Q185" i="30" s="1"/>
  <c r="D181" i="30"/>
  <c r="R181" i="30" s="1"/>
  <c r="E180" i="30"/>
  <c r="S180" i="30" s="1"/>
  <c r="D186" i="30"/>
  <c r="R186" i="30" s="1"/>
  <c r="C179" i="30"/>
  <c r="Q179" i="30" s="1"/>
  <c r="D174" i="30"/>
  <c r="R174" i="30" s="1"/>
  <c r="D179" i="30"/>
  <c r="R179" i="30" s="1"/>
  <c r="C180" i="30"/>
  <c r="Q180" i="30" s="1"/>
  <c r="D175" i="30"/>
  <c r="R175" i="30" s="1"/>
  <c r="E175" i="30"/>
  <c r="S175" i="30" s="1"/>
  <c r="E189" i="30"/>
  <c r="S189" i="30" s="1"/>
  <c r="C189" i="30"/>
  <c r="Q189" i="30" s="1"/>
  <c r="D185" i="30"/>
  <c r="R185" i="30" s="1"/>
  <c r="E185" i="30"/>
  <c r="S185" i="30" s="1"/>
  <c r="C178" i="30"/>
  <c r="Q178" i="30" s="1"/>
  <c r="C186" i="30"/>
  <c r="Q186" i="30" s="1"/>
  <c r="E108" i="30"/>
  <c r="S108" i="30" s="1"/>
  <c r="E141" i="30" s="1"/>
  <c r="S141" i="30" s="1"/>
  <c r="U89" i="14"/>
  <c r="S91" i="14"/>
  <c r="U81" i="14"/>
  <c r="C182" i="30"/>
  <c r="Q182" i="30" s="1"/>
  <c r="R79" i="14"/>
  <c r="P84" i="14"/>
  <c r="P90" i="14"/>
  <c r="R80" i="14"/>
  <c r="U80" i="14"/>
  <c r="T80" i="14"/>
  <c r="N86" i="14"/>
  <c r="T89" i="14"/>
  <c r="Q80" i="14"/>
  <c r="N25" i="14"/>
  <c r="Q88" i="14"/>
  <c r="P85" i="14"/>
  <c r="R90" i="14"/>
  <c r="O80" i="14"/>
  <c r="P81" i="14"/>
  <c r="R91" i="14"/>
  <c r="U90" i="14"/>
  <c r="T81" i="14"/>
  <c r="S80" i="14"/>
  <c r="O81" i="14"/>
  <c r="T90" i="14"/>
  <c r="N27" i="14"/>
  <c r="N85" i="14"/>
  <c r="L25" i="26"/>
  <c r="U82" i="14"/>
  <c r="U86" i="14"/>
  <c r="T86" i="14"/>
  <c r="S88" i="14"/>
  <c r="T88" i="14"/>
  <c r="T84" i="14"/>
  <c r="S86" i="14"/>
  <c r="T82" i="14"/>
  <c r="U79" i="14"/>
  <c r="S85" i="14"/>
  <c r="S89" i="14"/>
  <c r="S79" i="14"/>
  <c r="R82" i="14"/>
  <c r="U88" i="14"/>
  <c r="U91" i="14"/>
  <c r="T79" i="14"/>
  <c r="S84" i="14"/>
  <c r="S81" i="14"/>
  <c r="U84" i="14"/>
  <c r="T91" i="14"/>
  <c r="R89" i="14"/>
  <c r="C81" i="14"/>
  <c r="C22" i="14"/>
  <c r="N22" i="14" s="1"/>
  <c r="C83" i="14"/>
  <c r="P82" i="14"/>
  <c r="O88" i="14"/>
  <c r="O91" i="14"/>
  <c r="C89" i="14"/>
  <c r="C87" i="14" s="1"/>
  <c r="N61" i="14"/>
  <c r="N90" i="14"/>
  <c r="N84" i="14"/>
  <c r="O84" i="14"/>
  <c r="N91" i="14"/>
  <c r="Q90" i="14"/>
  <c r="N88" i="14"/>
  <c r="C65" i="14"/>
  <c r="N50" i="14"/>
  <c r="C59" i="14"/>
  <c r="N60" i="14"/>
  <c r="N80" i="14"/>
  <c r="R84" i="14"/>
  <c r="C95" i="14"/>
  <c r="R88" i="14"/>
  <c r="D49" i="14"/>
  <c r="D67" i="14" s="1"/>
  <c r="E49" i="14" s="1"/>
  <c r="E67" i="14" s="1"/>
  <c r="N20" i="14"/>
  <c r="C94" i="14"/>
  <c r="Q79" i="14"/>
  <c r="P88" i="14"/>
  <c r="P91" i="14"/>
  <c r="Q91" i="14"/>
  <c r="D48" i="14"/>
  <c r="D66" i="14" s="1"/>
  <c r="E48" i="14" s="1"/>
  <c r="E66" i="14" s="1"/>
  <c r="N79" i="14"/>
  <c r="Q82" i="14"/>
  <c r="P79" i="14"/>
  <c r="N55" i="14"/>
  <c r="O82" i="14"/>
  <c r="O79" i="14"/>
  <c r="P86" i="14"/>
  <c r="L15" i="26"/>
  <c r="O15" i="26"/>
  <c r="X15" i="26"/>
  <c r="J17" i="33"/>
  <c r="V15" i="26"/>
  <c r="M17" i="33"/>
  <c r="R81" i="14"/>
  <c r="D74" i="30"/>
  <c r="R74" i="30" s="1"/>
  <c r="E105" i="30"/>
  <c r="N32" i="14"/>
  <c r="E58" i="30"/>
  <c r="N24" i="14"/>
  <c r="N26" i="14"/>
  <c r="S72" i="30"/>
  <c r="C31" i="14"/>
  <c r="C58" i="30"/>
  <c r="N33" i="14"/>
  <c r="N29" i="14"/>
  <c r="N34" i="14"/>
  <c r="D105" i="30"/>
  <c r="N35" i="14"/>
  <c r="E107" i="30"/>
  <c r="S107" i="30" s="1"/>
  <c r="E140" i="30" s="1"/>
  <c r="E126" i="30"/>
  <c r="S126" i="30" s="1"/>
  <c r="E159" i="30" s="1"/>
  <c r="C72" i="30"/>
  <c r="N15" i="26" l="1"/>
  <c r="M15" i="26"/>
  <c r="W15" i="26"/>
  <c r="B12" i="33"/>
  <c r="G17" i="33"/>
  <c r="F12" i="33"/>
  <c r="N13" i="33"/>
  <c r="E21" i="14"/>
  <c r="D95" i="14"/>
  <c r="D36" i="14"/>
  <c r="E20" i="14"/>
  <c r="D94" i="14"/>
  <c r="C64" i="14"/>
  <c r="D46" i="14" s="1"/>
  <c r="D47" i="14"/>
  <c r="D76" i="14"/>
  <c r="D12" i="33"/>
  <c r="L17" i="33"/>
  <c r="R86" i="14"/>
  <c r="S159" i="30"/>
  <c r="S140" i="30"/>
  <c r="D177" i="30"/>
  <c r="R177" i="30" s="1"/>
  <c r="D144" i="30"/>
  <c r="R144" i="30" s="1"/>
  <c r="C177" i="30"/>
  <c r="Q177" i="30" s="1"/>
  <c r="Q12" i="56" s="1"/>
  <c r="C45" i="56" s="1"/>
  <c r="Q45" i="56" s="1"/>
  <c r="C78" i="56" s="1"/>
  <c r="Q78" i="56" s="1"/>
  <c r="C111" i="56" s="1"/>
  <c r="Q111" i="56" s="1"/>
  <c r="C144" i="56" s="1"/>
  <c r="Q144" i="56" s="1"/>
  <c r="C144" i="30"/>
  <c r="Q144" i="30" s="1"/>
  <c r="E177" i="30"/>
  <c r="S177" i="30" s="1"/>
  <c r="E144" i="30"/>
  <c r="S144" i="30" s="1"/>
  <c r="S58" i="30"/>
  <c r="R85" i="14"/>
  <c r="W25" i="26"/>
  <c r="N25" i="26"/>
  <c r="S83" i="14"/>
  <c r="O25" i="26"/>
  <c r="Q134" i="30"/>
  <c r="Q132" i="30"/>
  <c r="R129" i="30"/>
  <c r="Q130" i="30"/>
  <c r="S133" i="30"/>
  <c r="S130" i="30"/>
  <c r="R132" i="30"/>
  <c r="S129" i="30"/>
  <c r="S127" i="30"/>
  <c r="Q135" i="30"/>
  <c r="S132" i="30"/>
  <c r="R135" i="30"/>
  <c r="R134" i="30"/>
  <c r="S128" i="30"/>
  <c r="Q127" i="30"/>
  <c r="R130" i="30"/>
  <c r="R137" i="30"/>
  <c r="R127" i="30"/>
  <c r="Q126" i="30"/>
  <c r="Q133" i="30"/>
  <c r="Q136" i="30"/>
  <c r="R136" i="30"/>
  <c r="S136" i="30"/>
  <c r="S131" i="30"/>
  <c r="R128" i="30"/>
  <c r="Q137" i="30"/>
  <c r="Q128" i="30"/>
  <c r="R131" i="30"/>
  <c r="S105" i="30"/>
  <c r="E91" i="30"/>
  <c r="S135" i="30"/>
  <c r="S137" i="30"/>
  <c r="Q131" i="30"/>
  <c r="S134" i="30"/>
  <c r="R133" i="30"/>
  <c r="E184" i="30"/>
  <c r="S184" i="30" s="1"/>
  <c r="Q13" i="56"/>
  <c r="C46" i="56" s="1"/>
  <c r="Q46" i="56" s="1"/>
  <c r="C79" i="56" s="1"/>
  <c r="Q79" i="56" s="1"/>
  <c r="C112" i="56" s="1"/>
  <c r="Q112" i="56" s="1"/>
  <c r="C145" i="56" s="1"/>
  <c r="Q145" i="56" s="1"/>
  <c r="C13" i="56"/>
  <c r="S24" i="56"/>
  <c r="E57" i="56" s="1"/>
  <c r="S57" i="56" s="1"/>
  <c r="E90" i="56" s="1"/>
  <c r="S90" i="56" s="1"/>
  <c r="E123" i="56" s="1"/>
  <c r="S123" i="56" s="1"/>
  <c r="E156" i="56" s="1"/>
  <c r="S156" i="56" s="1"/>
  <c r="E24" i="56"/>
  <c r="R14" i="56"/>
  <c r="D47" i="56" s="1"/>
  <c r="R47" i="56" s="1"/>
  <c r="D80" i="56" s="1"/>
  <c r="R80" i="56" s="1"/>
  <c r="D113" i="56" s="1"/>
  <c r="R113" i="56" s="1"/>
  <c r="D146" i="56" s="1"/>
  <c r="R146" i="56" s="1"/>
  <c r="D14" i="56"/>
  <c r="S15" i="56"/>
  <c r="E48" i="56" s="1"/>
  <c r="S48" i="56" s="1"/>
  <c r="E81" i="56" s="1"/>
  <c r="S81" i="56" s="1"/>
  <c r="E114" i="56" s="1"/>
  <c r="S114" i="56" s="1"/>
  <c r="E147" i="56" s="1"/>
  <c r="S147" i="56" s="1"/>
  <c r="E15" i="56"/>
  <c r="D23" i="56"/>
  <c r="R23" i="56"/>
  <c r="D56" i="56" s="1"/>
  <c r="R56" i="56" s="1"/>
  <c r="D89" i="56" s="1"/>
  <c r="R89" i="56" s="1"/>
  <c r="D122" i="56" s="1"/>
  <c r="R122" i="56" s="1"/>
  <c r="D155" i="56" s="1"/>
  <c r="R155" i="56" s="1"/>
  <c r="S21" i="56"/>
  <c r="E54" i="56" s="1"/>
  <c r="S54" i="56" s="1"/>
  <c r="E87" i="56" s="1"/>
  <c r="S87" i="56" s="1"/>
  <c r="E120" i="56" s="1"/>
  <c r="S120" i="56" s="1"/>
  <c r="E153" i="56" s="1"/>
  <c r="S153" i="56" s="1"/>
  <c r="E21" i="56"/>
  <c r="Q16" i="56"/>
  <c r="C49" i="56" s="1"/>
  <c r="Q49" i="56" s="1"/>
  <c r="C82" i="56" s="1"/>
  <c r="Q82" i="56" s="1"/>
  <c r="C115" i="56" s="1"/>
  <c r="Q115" i="56" s="1"/>
  <c r="C148" i="56" s="1"/>
  <c r="Q148" i="56" s="1"/>
  <c r="C16" i="56"/>
  <c r="S17" i="56"/>
  <c r="E50" i="56" s="1"/>
  <c r="S50" i="56" s="1"/>
  <c r="E83" i="56" s="1"/>
  <c r="S83" i="56" s="1"/>
  <c r="E116" i="56" s="1"/>
  <c r="S116" i="56" s="1"/>
  <c r="E149" i="56" s="1"/>
  <c r="S149" i="56" s="1"/>
  <c r="E17" i="56"/>
  <c r="R12" i="56"/>
  <c r="D45" i="56" s="1"/>
  <c r="R45" i="56" s="1"/>
  <c r="D78" i="56" s="1"/>
  <c r="R78" i="56" s="1"/>
  <c r="D111" i="56" s="1"/>
  <c r="R111" i="56" s="1"/>
  <c r="D144" i="56" s="1"/>
  <c r="R144" i="56" s="1"/>
  <c r="D12" i="56"/>
  <c r="S14" i="56"/>
  <c r="E47" i="56" s="1"/>
  <c r="S47" i="56" s="1"/>
  <c r="E80" i="56" s="1"/>
  <c r="S80" i="56" s="1"/>
  <c r="E113" i="56" s="1"/>
  <c r="S113" i="56" s="1"/>
  <c r="E146" i="56" s="1"/>
  <c r="S146" i="56" s="1"/>
  <c r="E14" i="56"/>
  <c r="R13" i="56"/>
  <c r="D46" i="56" s="1"/>
  <c r="R46" i="56" s="1"/>
  <c r="D79" i="56" s="1"/>
  <c r="R79" i="56" s="1"/>
  <c r="D112" i="56" s="1"/>
  <c r="R112" i="56" s="1"/>
  <c r="D145" i="56" s="1"/>
  <c r="R145" i="56" s="1"/>
  <c r="D13" i="56"/>
  <c r="S20" i="56"/>
  <c r="E53" i="56" s="1"/>
  <c r="S53" i="56" s="1"/>
  <c r="E86" i="56" s="1"/>
  <c r="S86" i="56" s="1"/>
  <c r="E119" i="56" s="1"/>
  <c r="S119" i="56" s="1"/>
  <c r="E152" i="56" s="1"/>
  <c r="S152" i="56" s="1"/>
  <c r="E20" i="56"/>
  <c r="S10" i="56"/>
  <c r="E43" i="56" s="1"/>
  <c r="S43" i="56" s="1"/>
  <c r="E76" i="56" s="1"/>
  <c r="S76" i="56" s="1"/>
  <c r="E109" i="56" s="1"/>
  <c r="S109" i="56" s="1"/>
  <c r="E142" i="56" s="1"/>
  <c r="S142" i="56" s="1"/>
  <c r="E10" i="56"/>
  <c r="R9" i="56"/>
  <c r="D42" i="56" s="1"/>
  <c r="R42" i="56" s="1"/>
  <c r="D75" i="56" s="1"/>
  <c r="R75" i="56" s="1"/>
  <c r="D108" i="56" s="1"/>
  <c r="R108" i="56" s="1"/>
  <c r="D141" i="56" s="1"/>
  <c r="R141" i="56" s="1"/>
  <c r="D9" i="56"/>
  <c r="R16" i="56"/>
  <c r="D49" i="56" s="1"/>
  <c r="R49" i="56" s="1"/>
  <c r="D82" i="56" s="1"/>
  <c r="R82" i="56" s="1"/>
  <c r="D115" i="56" s="1"/>
  <c r="R115" i="56" s="1"/>
  <c r="D148" i="56" s="1"/>
  <c r="R148" i="56" s="1"/>
  <c r="D16" i="56"/>
  <c r="S22" i="56"/>
  <c r="E55" i="56" s="1"/>
  <c r="S55" i="56" s="1"/>
  <c r="E88" i="56" s="1"/>
  <c r="S88" i="56" s="1"/>
  <c r="E121" i="56" s="1"/>
  <c r="S121" i="56" s="1"/>
  <c r="E154" i="56" s="1"/>
  <c r="S154" i="56" s="1"/>
  <c r="E22" i="56"/>
  <c r="R17" i="56"/>
  <c r="D50" i="56" s="1"/>
  <c r="R50" i="56" s="1"/>
  <c r="D83" i="56" s="1"/>
  <c r="R83" i="56" s="1"/>
  <c r="D116" i="56" s="1"/>
  <c r="R116" i="56" s="1"/>
  <c r="D149" i="56" s="1"/>
  <c r="R149" i="56" s="1"/>
  <c r="D17" i="56"/>
  <c r="S18" i="56"/>
  <c r="E51" i="56" s="1"/>
  <c r="S51" i="56" s="1"/>
  <c r="E84" i="56" s="1"/>
  <c r="S84" i="56" s="1"/>
  <c r="E117" i="56" s="1"/>
  <c r="S117" i="56" s="1"/>
  <c r="E150" i="56" s="1"/>
  <c r="S150" i="56" s="1"/>
  <c r="E18" i="56"/>
  <c r="R18" i="56"/>
  <c r="D51" i="56" s="1"/>
  <c r="R51" i="56" s="1"/>
  <c r="D84" i="56" s="1"/>
  <c r="R84" i="56" s="1"/>
  <c r="D117" i="56" s="1"/>
  <c r="R117" i="56" s="1"/>
  <c r="D150" i="56" s="1"/>
  <c r="R150" i="56" s="1"/>
  <c r="D18" i="56"/>
  <c r="R24" i="56"/>
  <c r="D57" i="56" s="1"/>
  <c r="R57" i="56" s="1"/>
  <c r="D90" i="56" s="1"/>
  <c r="R90" i="56" s="1"/>
  <c r="D123" i="56" s="1"/>
  <c r="R123" i="56" s="1"/>
  <c r="D156" i="56" s="1"/>
  <c r="R156" i="56" s="1"/>
  <c r="D24" i="56"/>
  <c r="R15" i="56"/>
  <c r="D48" i="56" s="1"/>
  <c r="R48" i="56" s="1"/>
  <c r="D81" i="56" s="1"/>
  <c r="R81" i="56" s="1"/>
  <c r="D114" i="56" s="1"/>
  <c r="R114" i="56" s="1"/>
  <c r="D147" i="56" s="1"/>
  <c r="R147" i="56" s="1"/>
  <c r="D15" i="56"/>
  <c r="C18" i="56"/>
  <c r="Q18" i="56"/>
  <c r="C51" i="56" s="1"/>
  <c r="Q51" i="56" s="1"/>
  <c r="C84" i="56" s="1"/>
  <c r="Q84" i="56" s="1"/>
  <c r="C117" i="56" s="1"/>
  <c r="Q117" i="56" s="1"/>
  <c r="C150" i="56" s="1"/>
  <c r="Q150" i="56" s="1"/>
  <c r="Q17" i="56"/>
  <c r="C50" i="56" s="1"/>
  <c r="Q50" i="56" s="1"/>
  <c r="C83" i="56" s="1"/>
  <c r="Q83" i="56" s="1"/>
  <c r="C116" i="56" s="1"/>
  <c r="Q116" i="56" s="1"/>
  <c r="C149" i="56" s="1"/>
  <c r="Q149" i="56" s="1"/>
  <c r="C17" i="56"/>
  <c r="E174" i="30"/>
  <c r="S174" i="30" s="1"/>
  <c r="R20" i="56"/>
  <c r="D53" i="56" s="1"/>
  <c r="R53" i="56" s="1"/>
  <c r="D86" i="56" s="1"/>
  <c r="R86" i="56" s="1"/>
  <c r="D119" i="56" s="1"/>
  <c r="R119" i="56" s="1"/>
  <c r="D152" i="56" s="1"/>
  <c r="R152" i="56" s="1"/>
  <c r="D20" i="56"/>
  <c r="D10" i="56"/>
  <c r="R10" i="56"/>
  <c r="D43" i="56" s="1"/>
  <c r="R43" i="56" s="1"/>
  <c r="D76" i="56" s="1"/>
  <c r="R76" i="56" s="1"/>
  <c r="D109" i="56" s="1"/>
  <c r="R109" i="56" s="1"/>
  <c r="D142" i="56" s="1"/>
  <c r="R142" i="56" s="1"/>
  <c r="Q14" i="56"/>
  <c r="C47" i="56" s="1"/>
  <c r="Q47" i="56" s="1"/>
  <c r="C80" i="56" s="1"/>
  <c r="Q80" i="56" s="1"/>
  <c r="C113" i="56" s="1"/>
  <c r="Q113" i="56" s="1"/>
  <c r="C146" i="56" s="1"/>
  <c r="Q146" i="56" s="1"/>
  <c r="C14" i="56"/>
  <c r="Q20" i="56"/>
  <c r="C53" i="56" s="1"/>
  <c r="Q53" i="56" s="1"/>
  <c r="C86" i="56" s="1"/>
  <c r="Q86" i="56" s="1"/>
  <c r="C119" i="56" s="1"/>
  <c r="Q119" i="56" s="1"/>
  <c r="C152" i="56" s="1"/>
  <c r="Q152" i="56" s="1"/>
  <c r="C20" i="56"/>
  <c r="R22" i="56"/>
  <c r="D55" i="56" s="1"/>
  <c r="R55" i="56" s="1"/>
  <c r="D88" i="56" s="1"/>
  <c r="R88" i="56" s="1"/>
  <c r="D121" i="56" s="1"/>
  <c r="R121" i="56" s="1"/>
  <c r="D154" i="56" s="1"/>
  <c r="R154" i="56" s="1"/>
  <c r="D22" i="56"/>
  <c r="S11" i="56"/>
  <c r="E44" i="56" s="1"/>
  <c r="S44" i="56" s="1"/>
  <c r="E77" i="56" s="1"/>
  <c r="S77" i="56" s="1"/>
  <c r="E110" i="56" s="1"/>
  <c r="S110" i="56" s="1"/>
  <c r="E143" i="56" s="1"/>
  <c r="S143" i="56" s="1"/>
  <c r="E11" i="56"/>
  <c r="R19" i="56"/>
  <c r="D52" i="56" s="1"/>
  <c r="R52" i="56" s="1"/>
  <c r="D85" i="56" s="1"/>
  <c r="R85" i="56" s="1"/>
  <c r="D118" i="56" s="1"/>
  <c r="R118" i="56" s="1"/>
  <c r="D151" i="56" s="1"/>
  <c r="R151" i="56" s="1"/>
  <c r="D19" i="56"/>
  <c r="Q22" i="56"/>
  <c r="C55" i="56" s="1"/>
  <c r="Q55" i="56" s="1"/>
  <c r="C88" i="56" s="1"/>
  <c r="Q88" i="56" s="1"/>
  <c r="C121" i="56" s="1"/>
  <c r="Q121" i="56" s="1"/>
  <c r="C154" i="56" s="1"/>
  <c r="Q154" i="56" s="1"/>
  <c r="C22" i="56"/>
  <c r="Q19" i="56"/>
  <c r="C52" i="56" s="1"/>
  <c r="Q52" i="56" s="1"/>
  <c r="C85" i="56" s="1"/>
  <c r="Q85" i="56" s="1"/>
  <c r="C118" i="56" s="1"/>
  <c r="Q118" i="56" s="1"/>
  <c r="C151" i="56" s="1"/>
  <c r="Q151" i="56" s="1"/>
  <c r="C19" i="56"/>
  <c r="E12" i="56"/>
  <c r="S12" i="56"/>
  <c r="E45" i="56" s="1"/>
  <c r="S45" i="56" s="1"/>
  <c r="E78" i="56" s="1"/>
  <c r="S78" i="56" s="1"/>
  <c r="E111" i="56" s="1"/>
  <c r="S111" i="56" s="1"/>
  <c r="E144" i="56" s="1"/>
  <c r="S144" i="56" s="1"/>
  <c r="Q21" i="56"/>
  <c r="C54" i="56" s="1"/>
  <c r="Q54" i="56" s="1"/>
  <c r="C87" i="56" s="1"/>
  <c r="Q87" i="56" s="1"/>
  <c r="C120" i="56" s="1"/>
  <c r="Q120" i="56" s="1"/>
  <c r="C153" i="56" s="1"/>
  <c r="Q153" i="56" s="1"/>
  <c r="C21" i="56"/>
  <c r="Q24" i="56"/>
  <c r="C57" i="56" s="1"/>
  <c r="Q57" i="56" s="1"/>
  <c r="C90" i="56" s="1"/>
  <c r="Q90" i="56" s="1"/>
  <c r="C123" i="56" s="1"/>
  <c r="Q123" i="56" s="1"/>
  <c r="C156" i="56" s="1"/>
  <c r="Q156" i="56" s="1"/>
  <c r="C24" i="56"/>
  <c r="Q15" i="56"/>
  <c r="C48" i="56" s="1"/>
  <c r="Q48" i="56" s="1"/>
  <c r="C81" i="56" s="1"/>
  <c r="Q81" i="56" s="1"/>
  <c r="C114" i="56" s="1"/>
  <c r="Q114" i="56" s="1"/>
  <c r="C147" i="56" s="1"/>
  <c r="Q147" i="56" s="1"/>
  <c r="C15" i="56"/>
  <c r="R21" i="56"/>
  <c r="D54" i="56" s="1"/>
  <c r="R54" i="56" s="1"/>
  <c r="D87" i="56" s="1"/>
  <c r="R87" i="56" s="1"/>
  <c r="D120" i="56" s="1"/>
  <c r="R120" i="56" s="1"/>
  <c r="D153" i="56" s="1"/>
  <c r="R153" i="56" s="1"/>
  <c r="D21" i="56"/>
  <c r="S23" i="56"/>
  <c r="E56" i="56" s="1"/>
  <c r="S56" i="56" s="1"/>
  <c r="E89" i="56" s="1"/>
  <c r="S89" i="56" s="1"/>
  <c r="E122" i="56" s="1"/>
  <c r="S122" i="56" s="1"/>
  <c r="E155" i="56" s="1"/>
  <c r="S155" i="56" s="1"/>
  <c r="E23" i="56"/>
  <c r="Q10" i="56"/>
  <c r="C43" i="56" s="1"/>
  <c r="Q43" i="56" s="1"/>
  <c r="C76" i="56" s="1"/>
  <c r="Q76" i="56" s="1"/>
  <c r="C109" i="56" s="1"/>
  <c r="Q109" i="56" s="1"/>
  <c r="C142" i="56" s="1"/>
  <c r="Q142" i="56" s="1"/>
  <c r="C10" i="56"/>
  <c r="R11" i="56"/>
  <c r="D44" i="56" s="1"/>
  <c r="R44" i="56" s="1"/>
  <c r="D77" i="56" s="1"/>
  <c r="R77" i="56" s="1"/>
  <c r="D110" i="56" s="1"/>
  <c r="R110" i="56" s="1"/>
  <c r="D143" i="56" s="1"/>
  <c r="R143" i="56" s="1"/>
  <c r="D11" i="56"/>
  <c r="Q23" i="56"/>
  <c r="C56" i="56" s="1"/>
  <c r="Q56" i="56" s="1"/>
  <c r="C89" i="56" s="1"/>
  <c r="Q89" i="56" s="1"/>
  <c r="C122" i="56" s="1"/>
  <c r="Q122" i="56" s="1"/>
  <c r="C155" i="56" s="1"/>
  <c r="Q155" i="56" s="1"/>
  <c r="C23" i="56"/>
  <c r="E16" i="56"/>
  <c r="S16" i="56"/>
  <c r="E49" i="56" s="1"/>
  <c r="S49" i="56" s="1"/>
  <c r="E82" i="56" s="1"/>
  <c r="S82" i="56" s="1"/>
  <c r="E115" i="56" s="1"/>
  <c r="S115" i="56" s="1"/>
  <c r="E148" i="56" s="1"/>
  <c r="S148" i="56" s="1"/>
  <c r="C9" i="56"/>
  <c r="Q9" i="56"/>
  <c r="C42" i="56" s="1"/>
  <c r="Q42" i="56" s="1"/>
  <c r="C75" i="56" s="1"/>
  <c r="Q75" i="56" s="1"/>
  <c r="C108" i="56" s="1"/>
  <c r="Q108" i="56" s="1"/>
  <c r="C141" i="56" s="1"/>
  <c r="Q141" i="56" s="1"/>
  <c r="S13" i="56"/>
  <c r="E46" i="56" s="1"/>
  <c r="S46" i="56" s="1"/>
  <c r="E79" i="56" s="1"/>
  <c r="S79" i="56" s="1"/>
  <c r="E112" i="56" s="1"/>
  <c r="S112" i="56" s="1"/>
  <c r="E145" i="56" s="1"/>
  <c r="S145" i="56" s="1"/>
  <c r="E13" i="56"/>
  <c r="Q11" i="56"/>
  <c r="C44" i="56" s="1"/>
  <c r="Q44" i="56" s="1"/>
  <c r="C77" i="56" s="1"/>
  <c r="Q77" i="56" s="1"/>
  <c r="C110" i="56" s="1"/>
  <c r="Q110" i="56" s="1"/>
  <c r="C143" i="56" s="1"/>
  <c r="Q143" i="56" s="1"/>
  <c r="C11" i="56"/>
  <c r="S91" i="30"/>
  <c r="O78" i="14"/>
  <c r="N81" i="14"/>
  <c r="Q81" i="14"/>
  <c r="P78" i="14"/>
  <c r="T78" i="14"/>
  <c r="U83" i="14"/>
  <c r="T83" i="14"/>
  <c r="U87" i="14"/>
  <c r="C93" i="14"/>
  <c r="C92" i="14" s="1"/>
  <c r="C78" i="14"/>
  <c r="U78" i="14"/>
  <c r="R87" i="14"/>
  <c r="N59" i="14"/>
  <c r="Q89" i="14"/>
  <c r="R83" i="14"/>
  <c r="S87" i="14"/>
  <c r="T87" i="14"/>
  <c r="S78" i="14"/>
  <c r="N83" i="14"/>
  <c r="O83" i="14"/>
  <c r="N49" i="14"/>
  <c r="P89" i="14"/>
  <c r="N48" i="14"/>
  <c r="N76" i="14"/>
  <c r="O87" i="14"/>
  <c r="O89" i="14"/>
  <c r="P83" i="14"/>
  <c r="Q83" i="14"/>
  <c r="N89" i="14"/>
  <c r="E12" i="33"/>
  <c r="M12" i="33" s="1"/>
  <c r="M13" i="33"/>
  <c r="C12" i="33"/>
  <c r="J13" i="33"/>
  <c r="R78" i="14"/>
  <c r="D91" i="30"/>
  <c r="N31" i="14"/>
  <c r="C36" i="14"/>
  <c r="C74" i="30"/>
  <c r="Q74" i="30" s="1"/>
  <c r="Q58" i="30"/>
  <c r="R105" i="30"/>
  <c r="D126" i="30"/>
  <c r="R126" i="30" s="1"/>
  <c r="D159" i="30" s="1"/>
  <c r="E138" i="30"/>
  <c r="D107" i="30"/>
  <c r="R107" i="30" s="1"/>
  <c r="D140" i="30" s="1"/>
  <c r="R91" i="30"/>
  <c r="E124" i="30"/>
  <c r="C96" i="30"/>
  <c r="Q96" i="30" s="1"/>
  <c r="Q72" i="30"/>
  <c r="K13" i="33" l="1"/>
  <c r="N12" i="33"/>
  <c r="L13" i="33"/>
  <c r="E76" i="14"/>
  <c r="E38" i="14"/>
  <c r="E18" i="14"/>
  <c r="O20" i="14"/>
  <c r="E77" i="14"/>
  <c r="E39" i="14"/>
  <c r="O21" i="14"/>
  <c r="D65" i="14"/>
  <c r="D75" i="14"/>
  <c r="D74" i="14" s="1"/>
  <c r="G12" i="33"/>
  <c r="D193" i="30"/>
  <c r="D160" i="30"/>
  <c r="R160" i="30" s="1"/>
  <c r="C203" i="30"/>
  <c r="C170" i="30"/>
  <c r="Q170" i="30" s="1"/>
  <c r="R159" i="30"/>
  <c r="D203" i="30"/>
  <c r="D170" i="30"/>
  <c r="R170" i="30" s="1"/>
  <c r="E197" i="30"/>
  <c r="E164" i="30"/>
  <c r="S164" i="30" s="1"/>
  <c r="E201" i="30"/>
  <c r="E168" i="30"/>
  <c r="S168" i="30" s="1"/>
  <c r="E202" i="30"/>
  <c r="E169" i="30"/>
  <c r="S169" i="30" s="1"/>
  <c r="C201" i="30"/>
  <c r="C168" i="30"/>
  <c r="Q168" i="30" s="1"/>
  <c r="E193" i="30"/>
  <c r="E160" i="30"/>
  <c r="C12" i="56"/>
  <c r="C193" i="30"/>
  <c r="C160" i="30"/>
  <c r="Q160" i="30" s="1"/>
  <c r="D202" i="30"/>
  <c r="D169" i="30"/>
  <c r="R169" i="30" s="1"/>
  <c r="E194" i="30"/>
  <c r="S194" i="30" s="1"/>
  <c r="S29" i="56" s="1"/>
  <c r="E62" i="56" s="1"/>
  <c r="S62" i="56" s="1"/>
  <c r="E95" i="56" s="1"/>
  <c r="S95" i="56" s="1"/>
  <c r="E161" i="30"/>
  <c r="S161" i="30" s="1"/>
  <c r="E196" i="30"/>
  <c r="E163" i="30"/>
  <c r="S163" i="30" s="1"/>
  <c r="S157" i="30"/>
  <c r="C197" i="30"/>
  <c r="C164" i="30"/>
  <c r="Q164" i="30" s="1"/>
  <c r="E203" i="30"/>
  <c r="E170" i="30"/>
  <c r="S170" i="30" s="1"/>
  <c r="C202" i="30"/>
  <c r="C169" i="30"/>
  <c r="Q169" i="30" s="1"/>
  <c r="D200" i="30"/>
  <c r="D167" i="30"/>
  <c r="R167" i="30" s="1"/>
  <c r="E199" i="30"/>
  <c r="E166" i="30"/>
  <c r="S166" i="30" s="1"/>
  <c r="E157" i="30"/>
  <c r="D194" i="30"/>
  <c r="R194" i="30" s="1"/>
  <c r="R29" i="56" s="1"/>
  <c r="D62" i="56" s="1"/>
  <c r="R62" i="56" s="1"/>
  <c r="D95" i="56" s="1"/>
  <c r="R95" i="56" s="1"/>
  <c r="D128" i="56" s="1"/>
  <c r="R128" i="56" s="1"/>
  <c r="D161" i="56" s="1"/>
  <c r="R161" i="56" s="1"/>
  <c r="D161" i="30"/>
  <c r="R161" i="30" s="1"/>
  <c r="E195" i="30"/>
  <c r="E162" i="30"/>
  <c r="S162" i="30" s="1"/>
  <c r="D198" i="30"/>
  <c r="D165" i="30"/>
  <c r="R165" i="30" s="1"/>
  <c r="D197" i="30"/>
  <c r="D164" i="30"/>
  <c r="R164" i="30" s="1"/>
  <c r="C199" i="30"/>
  <c r="C34" i="56" s="1"/>
  <c r="C166" i="30"/>
  <c r="Q166" i="30" s="1"/>
  <c r="D201" i="30"/>
  <c r="D168" i="30"/>
  <c r="R168" i="30" s="1"/>
  <c r="C196" i="30"/>
  <c r="C163" i="30"/>
  <c r="Q163" i="30" s="1"/>
  <c r="E200" i="30"/>
  <c r="E167" i="30"/>
  <c r="S167" i="30" s="1"/>
  <c r="C198" i="30"/>
  <c r="C165" i="30"/>
  <c r="Q165" i="30" s="1"/>
  <c r="C200" i="30"/>
  <c r="C167" i="30"/>
  <c r="Q167" i="30" s="1"/>
  <c r="D196" i="30"/>
  <c r="D163" i="30"/>
  <c r="R163" i="30" s="1"/>
  <c r="D157" i="30"/>
  <c r="R140" i="30"/>
  <c r="R157" i="30" s="1"/>
  <c r="D199" i="30"/>
  <c r="D166" i="30"/>
  <c r="R166" i="30" s="1"/>
  <c r="C194" i="30"/>
  <c r="Q194" i="30" s="1"/>
  <c r="Q29" i="56" s="1"/>
  <c r="C62" i="56" s="1"/>
  <c r="Q62" i="56" s="1"/>
  <c r="C95" i="56" s="1"/>
  <c r="Q95" i="56" s="1"/>
  <c r="C128" i="56" s="1"/>
  <c r="Q128" i="56" s="1"/>
  <c r="C161" i="56" s="1"/>
  <c r="Q161" i="56" s="1"/>
  <c r="C161" i="30"/>
  <c r="Q161" i="30" s="1"/>
  <c r="C192" i="30"/>
  <c r="C159" i="30"/>
  <c r="E198" i="30"/>
  <c r="E165" i="30"/>
  <c r="S165" i="30" s="1"/>
  <c r="D195" i="30"/>
  <c r="D162" i="30"/>
  <c r="R162" i="30" s="1"/>
  <c r="S203" i="30"/>
  <c r="S38" i="56" s="1"/>
  <c r="E71" i="56" s="1"/>
  <c r="S71" i="56" s="1"/>
  <c r="E104" i="56" s="1"/>
  <c r="S104" i="56" s="1"/>
  <c r="E137" i="56" s="1"/>
  <c r="S137" i="56" s="1"/>
  <c r="E170" i="56" s="1"/>
  <c r="S170" i="56" s="1"/>
  <c r="E38" i="56"/>
  <c r="C29" i="56"/>
  <c r="Q192" i="30"/>
  <c r="Q27" i="56" s="1"/>
  <c r="C60" i="56" s="1"/>
  <c r="Q60" i="56" s="1"/>
  <c r="C93" i="56" s="1"/>
  <c r="Q93" i="56" s="1"/>
  <c r="C126" i="56" s="1"/>
  <c r="Q126" i="56" s="1"/>
  <c r="C159" i="56" s="1"/>
  <c r="Q159" i="56" s="1"/>
  <c r="C27" i="56"/>
  <c r="S198" i="30"/>
  <c r="S33" i="56" s="1"/>
  <c r="E66" i="56" s="1"/>
  <c r="S66" i="56" s="1"/>
  <c r="E99" i="56" s="1"/>
  <c r="S99" i="56" s="1"/>
  <c r="E132" i="56" s="1"/>
  <c r="S132" i="56" s="1"/>
  <c r="E165" i="56" s="1"/>
  <c r="S165" i="56" s="1"/>
  <c r="E33" i="56"/>
  <c r="R195" i="30"/>
  <c r="R30" i="56" s="1"/>
  <c r="D63" i="56" s="1"/>
  <c r="R63" i="56" s="1"/>
  <c r="D96" i="56" s="1"/>
  <c r="R96" i="56" s="1"/>
  <c r="D129" i="56" s="1"/>
  <c r="R129" i="56" s="1"/>
  <c r="D162" i="56" s="1"/>
  <c r="R162" i="56" s="1"/>
  <c r="D30" i="56"/>
  <c r="S200" i="30"/>
  <c r="S35" i="56" s="1"/>
  <c r="E68" i="56" s="1"/>
  <c r="S68" i="56" s="1"/>
  <c r="E101" i="56" s="1"/>
  <c r="S101" i="56" s="1"/>
  <c r="E134" i="56" s="1"/>
  <c r="S134" i="56" s="1"/>
  <c r="E167" i="56" s="1"/>
  <c r="S167" i="56" s="1"/>
  <c r="E35" i="56"/>
  <c r="Q202" i="30"/>
  <c r="Q37" i="56" s="1"/>
  <c r="C70" i="56" s="1"/>
  <c r="Q70" i="56" s="1"/>
  <c r="C103" i="56" s="1"/>
  <c r="Q103" i="56" s="1"/>
  <c r="C136" i="56" s="1"/>
  <c r="Q136" i="56" s="1"/>
  <c r="C169" i="56" s="1"/>
  <c r="Q169" i="56" s="1"/>
  <c r="C37" i="56"/>
  <c r="R200" i="30"/>
  <c r="R35" i="56" s="1"/>
  <c r="D68" i="56" s="1"/>
  <c r="R68" i="56" s="1"/>
  <c r="D101" i="56" s="1"/>
  <c r="R101" i="56" s="1"/>
  <c r="D134" i="56" s="1"/>
  <c r="R134" i="56" s="1"/>
  <c r="D167" i="56" s="1"/>
  <c r="R167" i="56" s="1"/>
  <c r="D35" i="56"/>
  <c r="S199" i="30"/>
  <c r="S34" i="56" s="1"/>
  <c r="E67" i="56" s="1"/>
  <c r="S67" i="56" s="1"/>
  <c r="E100" i="56" s="1"/>
  <c r="S100" i="56" s="1"/>
  <c r="E133" i="56" s="1"/>
  <c r="S133" i="56" s="1"/>
  <c r="E166" i="56" s="1"/>
  <c r="S166" i="56" s="1"/>
  <c r="E34" i="56"/>
  <c r="S202" i="30"/>
  <c r="S37" i="56" s="1"/>
  <c r="E70" i="56" s="1"/>
  <c r="S70" i="56" s="1"/>
  <c r="E103" i="56" s="1"/>
  <c r="S103" i="56" s="1"/>
  <c r="E136" i="56" s="1"/>
  <c r="S136" i="56" s="1"/>
  <c r="E169" i="56" s="1"/>
  <c r="S169" i="56" s="1"/>
  <c r="E37" i="56"/>
  <c r="Q193" i="30"/>
  <c r="Q28" i="56" s="1"/>
  <c r="C61" i="56" s="1"/>
  <c r="Q61" i="56" s="1"/>
  <c r="C94" i="56" s="1"/>
  <c r="Q94" i="56" s="1"/>
  <c r="C127" i="56" s="1"/>
  <c r="Q127" i="56" s="1"/>
  <c r="C160" i="56" s="1"/>
  <c r="Q160" i="56" s="1"/>
  <c r="C28" i="56"/>
  <c r="R198" i="30"/>
  <c r="R33" i="56" s="1"/>
  <c r="D66" i="56" s="1"/>
  <c r="R66" i="56" s="1"/>
  <c r="D99" i="56" s="1"/>
  <c r="R99" i="56" s="1"/>
  <c r="D132" i="56" s="1"/>
  <c r="R132" i="56" s="1"/>
  <c r="D165" i="56" s="1"/>
  <c r="R165" i="56" s="1"/>
  <c r="D33" i="56"/>
  <c r="R203" i="30"/>
  <c r="R38" i="56" s="1"/>
  <c r="D71" i="56" s="1"/>
  <c r="R71" i="56" s="1"/>
  <c r="D104" i="56" s="1"/>
  <c r="R104" i="56" s="1"/>
  <c r="D137" i="56" s="1"/>
  <c r="R137" i="56" s="1"/>
  <c r="D170" i="56" s="1"/>
  <c r="R170" i="56" s="1"/>
  <c r="D38" i="56"/>
  <c r="S193" i="30"/>
  <c r="S28" i="56" s="1"/>
  <c r="E61" i="56" s="1"/>
  <c r="S61" i="56" s="1"/>
  <c r="E94" i="56" s="1"/>
  <c r="S94" i="56" s="1"/>
  <c r="E127" i="56" s="1"/>
  <c r="S127" i="56" s="1"/>
  <c r="E160" i="56" s="1"/>
  <c r="S160" i="56" s="1"/>
  <c r="E28" i="56"/>
  <c r="Q200" i="30"/>
  <c r="Q35" i="56" s="1"/>
  <c r="C68" i="56" s="1"/>
  <c r="Q68" i="56" s="1"/>
  <c r="C101" i="56" s="1"/>
  <c r="Q101" i="56" s="1"/>
  <c r="C134" i="56" s="1"/>
  <c r="Q134" i="56" s="1"/>
  <c r="C167" i="56" s="1"/>
  <c r="Q167" i="56" s="1"/>
  <c r="C35" i="56"/>
  <c r="R202" i="30"/>
  <c r="R37" i="56" s="1"/>
  <c r="D70" i="56" s="1"/>
  <c r="R70" i="56" s="1"/>
  <c r="D103" i="56" s="1"/>
  <c r="R103" i="56" s="1"/>
  <c r="D136" i="56" s="1"/>
  <c r="R136" i="56" s="1"/>
  <c r="D169" i="56" s="1"/>
  <c r="R169" i="56" s="1"/>
  <c r="D37" i="56"/>
  <c r="R199" i="30"/>
  <c r="R34" i="56" s="1"/>
  <c r="D67" i="56" s="1"/>
  <c r="R67" i="56" s="1"/>
  <c r="D100" i="56" s="1"/>
  <c r="R100" i="56" s="1"/>
  <c r="D133" i="56" s="1"/>
  <c r="R133" i="56" s="1"/>
  <c r="D166" i="56" s="1"/>
  <c r="R166" i="56" s="1"/>
  <c r="D34" i="56"/>
  <c r="Q197" i="30"/>
  <c r="Q32" i="56" s="1"/>
  <c r="C65" i="56" s="1"/>
  <c r="C32" i="56"/>
  <c r="S201" i="30"/>
  <c r="S36" i="56" s="1"/>
  <c r="E69" i="56" s="1"/>
  <c r="S69" i="56" s="1"/>
  <c r="E102" i="56" s="1"/>
  <c r="S102" i="56" s="1"/>
  <c r="E135" i="56" s="1"/>
  <c r="S135" i="56" s="1"/>
  <c r="E168" i="56" s="1"/>
  <c r="S168" i="56" s="1"/>
  <c r="E36" i="56"/>
  <c r="R197" i="30"/>
  <c r="R32" i="56" s="1"/>
  <c r="D65" i="56" s="1"/>
  <c r="R65" i="56" s="1"/>
  <c r="D98" i="56" s="1"/>
  <c r="R98" i="56" s="1"/>
  <c r="D131" i="56" s="1"/>
  <c r="R131" i="56" s="1"/>
  <c r="D164" i="56" s="1"/>
  <c r="R164" i="56" s="1"/>
  <c r="D32" i="56"/>
  <c r="Q203" i="30"/>
  <c r="Q38" i="56" s="1"/>
  <c r="C71" i="56" s="1"/>
  <c r="Q71" i="56" s="1"/>
  <c r="C104" i="56" s="1"/>
  <c r="Q104" i="56" s="1"/>
  <c r="C137" i="56" s="1"/>
  <c r="Q137" i="56" s="1"/>
  <c r="C170" i="56" s="1"/>
  <c r="Q170" i="56" s="1"/>
  <c r="C38" i="56"/>
  <c r="S197" i="30"/>
  <c r="S32" i="56" s="1"/>
  <c r="E65" i="56" s="1"/>
  <c r="S65" i="56" s="1"/>
  <c r="E98" i="56" s="1"/>
  <c r="S98" i="56" s="1"/>
  <c r="E131" i="56" s="1"/>
  <c r="S131" i="56" s="1"/>
  <c r="E164" i="56" s="1"/>
  <c r="S164" i="56" s="1"/>
  <c r="E32" i="56"/>
  <c r="Q199" i="30"/>
  <c r="Q34" i="56" s="1"/>
  <c r="C67" i="56" s="1"/>
  <c r="Q67" i="56" s="1"/>
  <c r="C100" i="56" s="1"/>
  <c r="Q100" i="56" s="1"/>
  <c r="C133" i="56" s="1"/>
  <c r="Q133" i="56" s="1"/>
  <c r="C166" i="56" s="1"/>
  <c r="Q166" i="56" s="1"/>
  <c r="R193" i="30"/>
  <c r="R28" i="56" s="1"/>
  <c r="D61" i="56" s="1"/>
  <c r="R61" i="56" s="1"/>
  <c r="D94" i="56" s="1"/>
  <c r="R94" i="56" s="1"/>
  <c r="D127" i="56" s="1"/>
  <c r="R127" i="56" s="1"/>
  <c r="D160" i="56" s="1"/>
  <c r="R160" i="56" s="1"/>
  <c r="D28" i="56"/>
  <c r="R196" i="30"/>
  <c r="R31" i="56" s="1"/>
  <c r="D64" i="56" s="1"/>
  <c r="R64" i="56" s="1"/>
  <c r="D97" i="56" s="1"/>
  <c r="R97" i="56" s="1"/>
  <c r="D130" i="56" s="1"/>
  <c r="R130" i="56" s="1"/>
  <c r="D163" i="56" s="1"/>
  <c r="R163" i="56" s="1"/>
  <c r="D31" i="56"/>
  <c r="E29" i="56"/>
  <c r="R201" i="30"/>
  <c r="R36" i="56" s="1"/>
  <c r="D69" i="56" s="1"/>
  <c r="R69" i="56" s="1"/>
  <c r="D102" i="56" s="1"/>
  <c r="R102" i="56" s="1"/>
  <c r="D135" i="56" s="1"/>
  <c r="R135" i="56" s="1"/>
  <c r="D168" i="56" s="1"/>
  <c r="R168" i="56" s="1"/>
  <c r="D36" i="56"/>
  <c r="Q201" i="30"/>
  <c r="Q36" i="56" s="1"/>
  <c r="C69" i="56" s="1"/>
  <c r="Q69" i="56" s="1"/>
  <c r="C102" i="56" s="1"/>
  <c r="Q102" i="56" s="1"/>
  <c r="C135" i="56" s="1"/>
  <c r="Q135" i="56" s="1"/>
  <c r="C168" i="56" s="1"/>
  <c r="Q168" i="56" s="1"/>
  <c r="C36" i="56"/>
  <c r="S195" i="30"/>
  <c r="S30" i="56" s="1"/>
  <c r="E63" i="56" s="1"/>
  <c r="S63" i="56" s="1"/>
  <c r="E96" i="56" s="1"/>
  <c r="S96" i="56" s="1"/>
  <c r="E129" i="56" s="1"/>
  <c r="S129" i="56" s="1"/>
  <c r="E162" i="56" s="1"/>
  <c r="S162" i="56" s="1"/>
  <c r="E30" i="56"/>
  <c r="S196" i="30"/>
  <c r="S31" i="56" s="1"/>
  <c r="E64" i="56" s="1"/>
  <c r="S64" i="56" s="1"/>
  <c r="E97" i="56" s="1"/>
  <c r="S97" i="56" s="1"/>
  <c r="E31" i="56"/>
  <c r="Q196" i="30"/>
  <c r="Q31" i="56" s="1"/>
  <c r="C64" i="56" s="1"/>
  <c r="Q64" i="56" s="1"/>
  <c r="C97" i="56" s="1"/>
  <c r="Q97" i="56" s="1"/>
  <c r="C130" i="56" s="1"/>
  <c r="Q130" i="56" s="1"/>
  <c r="C163" i="56" s="1"/>
  <c r="Q163" i="56" s="1"/>
  <c r="C31" i="56"/>
  <c r="Q198" i="30"/>
  <c r="Q33" i="56" s="1"/>
  <c r="C66" i="56" s="1"/>
  <c r="Q66" i="56" s="1"/>
  <c r="C99" i="56" s="1"/>
  <c r="Q99" i="56" s="1"/>
  <c r="C132" i="56" s="1"/>
  <c r="Q132" i="56" s="1"/>
  <c r="C165" i="56" s="1"/>
  <c r="Q165" i="56" s="1"/>
  <c r="C33" i="56"/>
  <c r="K30" i="33"/>
  <c r="S9" i="56"/>
  <c r="E42" i="56" s="1"/>
  <c r="S42" i="56" s="1"/>
  <c r="E75" i="56" s="1"/>
  <c r="S75" i="56" s="1"/>
  <c r="E108" i="56" s="1"/>
  <c r="S108" i="56" s="1"/>
  <c r="E141" i="56" s="1"/>
  <c r="S141" i="56" s="1"/>
  <c r="E9" i="56"/>
  <c r="S19" i="56"/>
  <c r="E52" i="56" s="1"/>
  <c r="S52" i="56" s="1"/>
  <c r="E85" i="56" s="1"/>
  <c r="S85" i="56" s="1"/>
  <c r="E118" i="56" s="1"/>
  <c r="S118" i="56" s="1"/>
  <c r="E151" i="56" s="1"/>
  <c r="S151" i="56" s="1"/>
  <c r="E19" i="56"/>
  <c r="Q78" i="14"/>
  <c r="N78" i="14"/>
  <c r="Q87" i="14"/>
  <c r="M30" i="33"/>
  <c r="L30" i="33"/>
  <c r="P87" i="14"/>
  <c r="N75" i="14"/>
  <c r="N94" i="14"/>
  <c r="N66" i="14"/>
  <c r="N67" i="14"/>
  <c r="N47" i="14"/>
  <c r="N77" i="14"/>
  <c r="N87" i="14"/>
  <c r="N46" i="14"/>
  <c r="L12" i="33"/>
  <c r="J12" i="33"/>
  <c r="K12" i="33"/>
  <c r="N38" i="14"/>
  <c r="N21" i="14"/>
  <c r="N19" i="14"/>
  <c r="C91" i="30"/>
  <c r="D138" i="30"/>
  <c r="D124" i="30"/>
  <c r="E173" i="30"/>
  <c r="S124" i="30"/>
  <c r="S138" i="30"/>
  <c r="E192" i="30"/>
  <c r="C105" i="30"/>
  <c r="O18" i="14" l="1"/>
  <c r="D64" i="14"/>
  <c r="E47" i="14"/>
  <c r="D93" i="14"/>
  <c r="D92" i="14" s="1"/>
  <c r="F20" i="14"/>
  <c r="E94" i="14"/>
  <c r="E36" i="14"/>
  <c r="O38" i="14"/>
  <c r="F21" i="14"/>
  <c r="E95" i="14"/>
  <c r="O39" i="14"/>
  <c r="O49" i="14"/>
  <c r="O48" i="14"/>
  <c r="Q159" i="30"/>
  <c r="R171" i="30"/>
  <c r="D171" i="30"/>
  <c r="D29" i="56"/>
  <c r="S160" i="30"/>
  <c r="S171" i="30" s="1"/>
  <c r="E171" i="30"/>
  <c r="J30" i="33"/>
  <c r="E8" i="56"/>
  <c r="E25" i="56" s="1"/>
  <c r="S173" i="30"/>
  <c r="S8" i="56" s="1"/>
  <c r="E27" i="56"/>
  <c r="E39" i="56" s="1"/>
  <c r="S192" i="30"/>
  <c r="S27" i="56" s="1"/>
  <c r="E60" i="56" s="1"/>
  <c r="N65" i="14"/>
  <c r="N95" i="14"/>
  <c r="N74" i="14"/>
  <c r="F48" i="14"/>
  <c r="F66" i="14" s="1"/>
  <c r="F49" i="14"/>
  <c r="F67" i="14" s="1"/>
  <c r="O76" i="14"/>
  <c r="E130" i="56"/>
  <c r="S130" i="56" s="1"/>
  <c r="E163" i="56" s="1"/>
  <c r="S163" i="56" s="1"/>
  <c r="E128" i="56"/>
  <c r="S128" i="56" s="1"/>
  <c r="E161" i="56" s="1"/>
  <c r="S161" i="56" s="1"/>
  <c r="N39" i="14"/>
  <c r="C107" i="30"/>
  <c r="Q107" i="30" s="1"/>
  <c r="C140" i="30" s="1"/>
  <c r="Q91" i="30"/>
  <c r="N37" i="14"/>
  <c r="D192" i="30"/>
  <c r="R138" i="30"/>
  <c r="R124" i="30"/>
  <c r="D173" i="30"/>
  <c r="E204" i="30"/>
  <c r="E190" i="30"/>
  <c r="C129" i="30"/>
  <c r="Q129" i="30" s="1"/>
  <c r="C162" i="30" s="1"/>
  <c r="Q162" i="30" s="1"/>
  <c r="Q105" i="30"/>
  <c r="F38" i="14" l="1"/>
  <c r="F76" i="14"/>
  <c r="F18" i="14"/>
  <c r="P20" i="14"/>
  <c r="E65" i="14"/>
  <c r="E75" i="14"/>
  <c r="E74" i="14" s="1"/>
  <c r="F39" i="14"/>
  <c r="F77" i="14"/>
  <c r="P21" i="14"/>
  <c r="O36" i="14"/>
  <c r="O67" i="14"/>
  <c r="O66" i="14"/>
  <c r="O75" i="14"/>
  <c r="O47" i="14"/>
  <c r="Q140" i="30"/>
  <c r="Q157" i="30" s="1"/>
  <c r="C157" i="30"/>
  <c r="C171" i="30"/>
  <c r="Q171" i="30"/>
  <c r="D8" i="56"/>
  <c r="D25" i="56" s="1"/>
  <c r="R173" i="30"/>
  <c r="R8" i="56" s="1"/>
  <c r="D27" i="56"/>
  <c r="D39" i="56" s="1"/>
  <c r="R192" i="30"/>
  <c r="R27" i="56" s="1"/>
  <c r="D60" i="56" s="1"/>
  <c r="O77" i="14"/>
  <c r="E46" i="14"/>
  <c r="N64" i="14"/>
  <c r="O94" i="14"/>
  <c r="N93" i="14"/>
  <c r="F47" i="14"/>
  <c r="E41" i="56"/>
  <c r="S25" i="56"/>
  <c r="N36" i="14"/>
  <c r="C124" i="30"/>
  <c r="D190" i="30"/>
  <c r="S204" i="30"/>
  <c r="P25" i="56"/>
  <c r="S190" i="30"/>
  <c r="D204" i="30"/>
  <c r="C138" i="30"/>
  <c r="G21" i="14" l="1"/>
  <c r="F95" i="14"/>
  <c r="P39" i="14"/>
  <c r="F65" i="14"/>
  <c r="F75" i="14"/>
  <c r="F74" i="14" s="1"/>
  <c r="P18" i="14"/>
  <c r="E64" i="14"/>
  <c r="E93" i="14"/>
  <c r="E92" i="14" s="1"/>
  <c r="G20" i="14"/>
  <c r="F94" i="14"/>
  <c r="F36" i="14"/>
  <c r="P38" i="14"/>
  <c r="P49" i="14"/>
  <c r="P48" i="14"/>
  <c r="F46" i="14"/>
  <c r="P46" i="14" s="1"/>
  <c r="O65" i="14"/>
  <c r="O46" i="14"/>
  <c r="J9" i="33"/>
  <c r="N92" i="14"/>
  <c r="O95" i="14"/>
  <c r="G49" i="14"/>
  <c r="G67" i="14" s="1"/>
  <c r="P76" i="14"/>
  <c r="G48" i="14"/>
  <c r="G66" i="14" s="1"/>
  <c r="D41" i="56"/>
  <c r="R25" i="56"/>
  <c r="S41" i="56"/>
  <c r="E58" i="56"/>
  <c r="Q124" i="30"/>
  <c r="C173" i="30"/>
  <c r="R204" i="30"/>
  <c r="P39" i="56"/>
  <c r="R190" i="30"/>
  <c r="O25" i="56"/>
  <c r="C195" i="30"/>
  <c r="Q138" i="30"/>
  <c r="P36" i="14" l="1"/>
  <c r="F64" i="14"/>
  <c r="F93" i="14"/>
  <c r="F92" i="14" s="1"/>
  <c r="G76" i="14"/>
  <c r="G38" i="14"/>
  <c r="G18" i="14"/>
  <c r="Q20" i="14"/>
  <c r="G39" i="14"/>
  <c r="G77" i="14"/>
  <c r="Q21" i="14"/>
  <c r="P67" i="14"/>
  <c r="P66" i="14"/>
  <c r="P75" i="14"/>
  <c r="P47" i="14"/>
  <c r="O64" i="14"/>
  <c r="C30" i="56"/>
  <c r="C39" i="56" s="1"/>
  <c r="Q195" i="30"/>
  <c r="Q30" i="56" s="1"/>
  <c r="C63" i="56" s="1"/>
  <c r="Q63" i="56" s="1"/>
  <c r="C8" i="56"/>
  <c r="C25" i="56" s="1"/>
  <c r="Q173" i="30"/>
  <c r="Q8" i="56" s="1"/>
  <c r="P94" i="14"/>
  <c r="G47" i="14"/>
  <c r="P77" i="14"/>
  <c r="O74" i="14"/>
  <c r="O93" i="14"/>
  <c r="E74" i="56"/>
  <c r="S58" i="56"/>
  <c r="R41" i="56"/>
  <c r="D58" i="56"/>
  <c r="C190" i="30"/>
  <c r="O39" i="56"/>
  <c r="S39" i="56"/>
  <c r="C204" i="30"/>
  <c r="H20" i="14" l="1"/>
  <c r="G94" i="14"/>
  <c r="G36" i="14"/>
  <c r="Q38" i="14"/>
  <c r="H21" i="14"/>
  <c r="G95" i="14"/>
  <c r="Q39" i="14"/>
  <c r="G65" i="14"/>
  <c r="G75" i="14"/>
  <c r="G74" i="14" s="1"/>
  <c r="Q18" i="14"/>
  <c r="Q49" i="14"/>
  <c r="Q48" i="14"/>
  <c r="P93" i="14"/>
  <c r="P65" i="14"/>
  <c r="K9" i="33"/>
  <c r="H48" i="14"/>
  <c r="Q76" i="14"/>
  <c r="P95" i="14"/>
  <c r="O92" i="14"/>
  <c r="Q77" i="14"/>
  <c r="H49" i="14"/>
  <c r="C96" i="56"/>
  <c r="Q96" i="56" s="1"/>
  <c r="D74" i="56"/>
  <c r="R58" i="56"/>
  <c r="C41" i="56"/>
  <c r="Q41" i="56" s="1"/>
  <c r="Q25" i="56"/>
  <c r="S74" i="56"/>
  <c r="E91" i="56"/>
  <c r="Q190" i="30"/>
  <c r="N25" i="56"/>
  <c r="S60" i="56"/>
  <c r="E93" i="56" s="1"/>
  <c r="E72" i="56"/>
  <c r="R39" i="56"/>
  <c r="Q204" i="30"/>
  <c r="H39" i="14" l="1"/>
  <c r="H77" i="14"/>
  <c r="R21" i="14"/>
  <c r="Q36" i="14"/>
  <c r="G64" i="14"/>
  <c r="H46" i="14" s="1"/>
  <c r="G93" i="14"/>
  <c r="G92" i="14" s="1"/>
  <c r="H38" i="14"/>
  <c r="H76" i="14"/>
  <c r="H18" i="14"/>
  <c r="R20" i="14"/>
  <c r="R48" i="14"/>
  <c r="H66" i="14"/>
  <c r="I48" i="14" s="1"/>
  <c r="I66" i="14" s="1"/>
  <c r="R49" i="14"/>
  <c r="H67" i="14"/>
  <c r="I49" i="14" s="1"/>
  <c r="I67" i="14" s="1"/>
  <c r="Q74" i="14"/>
  <c r="Q67" i="14"/>
  <c r="Q66" i="14"/>
  <c r="P64" i="14"/>
  <c r="Q75" i="14"/>
  <c r="Q47" i="14"/>
  <c r="M9" i="33"/>
  <c r="L9" i="33"/>
  <c r="P74" i="14"/>
  <c r="Q94" i="14"/>
  <c r="H47" i="14"/>
  <c r="H75" i="14" s="1"/>
  <c r="G46" i="14"/>
  <c r="C129" i="56"/>
  <c r="Q129" i="56" s="1"/>
  <c r="C162" i="56" s="1"/>
  <c r="Q162" i="56" s="1"/>
  <c r="C58" i="56"/>
  <c r="E107" i="56"/>
  <c r="S91" i="56"/>
  <c r="R74" i="56"/>
  <c r="D91" i="56"/>
  <c r="S72" i="56"/>
  <c r="R60" i="56"/>
  <c r="D93" i="56" s="1"/>
  <c r="D72" i="56"/>
  <c r="N39" i="56"/>
  <c r="R18" i="14" l="1"/>
  <c r="H74" i="14"/>
  <c r="I20" i="14"/>
  <c r="H94" i="14"/>
  <c r="H36" i="14"/>
  <c r="R38" i="14"/>
  <c r="I21" i="14"/>
  <c r="H95" i="14"/>
  <c r="R39" i="14"/>
  <c r="R66" i="14"/>
  <c r="R67" i="14"/>
  <c r="R47" i="14"/>
  <c r="H65" i="14"/>
  <c r="P92" i="14"/>
  <c r="S49" i="14"/>
  <c r="S48" i="14"/>
  <c r="Q65" i="14"/>
  <c r="R46" i="14"/>
  <c r="Q46" i="14"/>
  <c r="Q95" i="14"/>
  <c r="J49" i="14"/>
  <c r="J67" i="14" s="1"/>
  <c r="J48" i="14"/>
  <c r="J66" i="14" s="1"/>
  <c r="S107" i="56"/>
  <c r="E124" i="56"/>
  <c r="D107" i="56"/>
  <c r="R91" i="56"/>
  <c r="C74" i="56"/>
  <c r="Q58" i="56"/>
  <c r="R72" i="56"/>
  <c r="S93" i="56"/>
  <c r="E126" i="56" s="1"/>
  <c r="E105" i="56"/>
  <c r="Q39" i="56"/>
  <c r="R36" i="14" l="1"/>
  <c r="R65" i="14"/>
  <c r="H93" i="14"/>
  <c r="H92" i="14" s="1"/>
  <c r="I38" i="14"/>
  <c r="I76" i="14"/>
  <c r="R76" i="14" s="1"/>
  <c r="I18" i="14"/>
  <c r="S20" i="14"/>
  <c r="I39" i="14"/>
  <c r="I77" i="14"/>
  <c r="S21" i="14"/>
  <c r="H64" i="14"/>
  <c r="R64" i="14" s="1"/>
  <c r="I47" i="14"/>
  <c r="S67" i="14"/>
  <c r="S66" i="14"/>
  <c r="Q64" i="14"/>
  <c r="C10" i="14"/>
  <c r="B28" i="33" s="1"/>
  <c r="Q93" i="14"/>
  <c r="I46" i="14"/>
  <c r="R77" i="14"/>
  <c r="R107" i="56"/>
  <c r="D124" i="56"/>
  <c r="C91" i="56"/>
  <c r="Q74" i="56"/>
  <c r="E140" i="56"/>
  <c r="S124" i="56"/>
  <c r="S105" i="56"/>
  <c r="R93" i="56"/>
  <c r="D126" i="56" s="1"/>
  <c r="D105" i="56"/>
  <c r="Q65" i="56"/>
  <c r="C98" i="56" s="1"/>
  <c r="C72" i="56"/>
  <c r="J20" i="14" l="1"/>
  <c r="I94" i="14"/>
  <c r="R94" i="14" s="1"/>
  <c r="I36" i="14"/>
  <c r="S38" i="14"/>
  <c r="S18" i="14"/>
  <c r="I65" i="14"/>
  <c r="C8" i="14" s="1"/>
  <c r="C12" i="14" s="1"/>
  <c r="I75" i="14"/>
  <c r="I74" i="14" s="1"/>
  <c r="J21" i="14"/>
  <c r="I95" i="14"/>
  <c r="S39" i="14"/>
  <c r="N28" i="33"/>
  <c r="S47" i="14"/>
  <c r="R75" i="14"/>
  <c r="T49" i="14"/>
  <c r="T48" i="14"/>
  <c r="S46" i="14"/>
  <c r="K48" i="14"/>
  <c r="K66" i="14" s="1"/>
  <c r="K49" i="14"/>
  <c r="K67" i="14" s="1"/>
  <c r="R95" i="14"/>
  <c r="Q92" i="14"/>
  <c r="R74" i="14" s="1"/>
  <c r="C107" i="56"/>
  <c r="Q91" i="56"/>
  <c r="S140" i="56"/>
  <c r="S157" i="56" s="1"/>
  <c r="E157" i="56"/>
  <c r="D140" i="56"/>
  <c r="R124" i="56"/>
  <c r="E138" i="56"/>
  <c r="S126" i="56"/>
  <c r="E159" i="56" s="1"/>
  <c r="R105" i="56"/>
  <c r="Q72" i="56"/>
  <c r="S65" i="14" l="1"/>
  <c r="S36" i="14"/>
  <c r="I64" i="14"/>
  <c r="I93" i="14"/>
  <c r="I92" i="14" s="1"/>
  <c r="J77" i="14"/>
  <c r="S77" i="14" s="1"/>
  <c r="J39" i="14"/>
  <c r="T21" i="14"/>
  <c r="J47" i="14"/>
  <c r="J38" i="14"/>
  <c r="J76" i="14"/>
  <c r="S76" i="14" s="1"/>
  <c r="J18" i="14"/>
  <c r="T20" i="14"/>
  <c r="B27" i="33"/>
  <c r="T67" i="14"/>
  <c r="T66" i="14"/>
  <c r="T47" i="14"/>
  <c r="S64" i="14"/>
  <c r="J46" i="14"/>
  <c r="R140" i="56"/>
  <c r="R157" i="56" s="1"/>
  <c r="D157" i="56"/>
  <c r="C124" i="56"/>
  <c r="Q107" i="56"/>
  <c r="R126" i="56"/>
  <c r="D159" i="56" s="1"/>
  <c r="D138" i="56"/>
  <c r="S138" i="56"/>
  <c r="C105" i="56"/>
  <c r="Q98" i="56"/>
  <c r="C131" i="56" s="1"/>
  <c r="K21" i="14" l="1"/>
  <c r="J95" i="14"/>
  <c r="T39" i="14"/>
  <c r="D10" i="14"/>
  <c r="C28" i="33" s="1"/>
  <c r="K20" i="14"/>
  <c r="J94" i="14"/>
  <c r="S94" i="14" s="1"/>
  <c r="J36" i="14"/>
  <c r="T38" i="14"/>
  <c r="J65" i="14"/>
  <c r="J75" i="14"/>
  <c r="T18" i="14"/>
  <c r="R93" i="14"/>
  <c r="N26" i="33"/>
  <c r="N27" i="33"/>
  <c r="U49" i="14"/>
  <c r="U48" i="14"/>
  <c r="N9" i="14"/>
  <c r="T65" i="14"/>
  <c r="T46" i="14"/>
  <c r="N10" i="14"/>
  <c r="J28" i="33"/>
  <c r="R92" i="14"/>
  <c r="S95" i="14"/>
  <c r="L48" i="14"/>
  <c r="L66" i="14" s="1"/>
  <c r="L49" i="14"/>
  <c r="L67" i="14" s="1"/>
  <c r="C140" i="56"/>
  <c r="Q124" i="56"/>
  <c r="S159" i="56"/>
  <c r="S171" i="56" s="1"/>
  <c r="E171" i="56"/>
  <c r="R138" i="56"/>
  <c r="Q105" i="56"/>
  <c r="K38" i="14" l="1"/>
  <c r="K76" i="14"/>
  <c r="T76" i="14" s="1"/>
  <c r="K18" i="14"/>
  <c r="U20" i="14"/>
  <c r="J74" i="14"/>
  <c r="S74" i="14" s="1"/>
  <c r="S75" i="14"/>
  <c r="J64" i="14"/>
  <c r="K46" i="14" s="1"/>
  <c r="J93" i="14"/>
  <c r="J92" i="14" s="1"/>
  <c r="K47" i="14"/>
  <c r="T36" i="14"/>
  <c r="K39" i="14"/>
  <c r="K77" i="14"/>
  <c r="T77" i="14" s="1"/>
  <c r="U21" i="14"/>
  <c r="D8" i="14"/>
  <c r="C27" i="33"/>
  <c r="U67" i="14"/>
  <c r="U66" i="14"/>
  <c r="U47" i="14"/>
  <c r="T64" i="14"/>
  <c r="V48" i="14"/>
  <c r="S93" i="14"/>
  <c r="V49" i="14"/>
  <c r="C157" i="56"/>
  <c r="Q140" i="56"/>
  <c r="Q157" i="56" s="1"/>
  <c r="R159" i="56"/>
  <c r="R171" i="56" s="1"/>
  <c r="D171" i="56"/>
  <c r="Q131" i="56"/>
  <c r="C164" i="56" s="1"/>
  <c r="C138" i="56"/>
  <c r="N8" i="14" l="1"/>
  <c r="D12" i="14"/>
  <c r="L21" i="14"/>
  <c r="K95" i="14"/>
  <c r="T95" i="14" s="1"/>
  <c r="U39" i="14"/>
  <c r="U18" i="14"/>
  <c r="K65" i="14"/>
  <c r="K75" i="14"/>
  <c r="E10" i="14"/>
  <c r="D28" i="33" s="1"/>
  <c r="L20" i="14"/>
  <c r="K94" i="14"/>
  <c r="T94" i="14" s="1"/>
  <c r="K36" i="14"/>
  <c r="U38" i="14"/>
  <c r="J26" i="33"/>
  <c r="J27" i="33"/>
  <c r="U46" i="14"/>
  <c r="O10" i="14"/>
  <c r="K28" i="33"/>
  <c r="S92" i="14"/>
  <c r="V67" i="14"/>
  <c r="V66" i="14"/>
  <c r="Q138" i="56"/>
  <c r="K74" i="14" l="1"/>
  <c r="T75" i="14"/>
  <c r="U36" i="14"/>
  <c r="K64" i="14"/>
  <c r="U64" i="14" s="1"/>
  <c r="K93" i="14"/>
  <c r="K92" i="14" s="1"/>
  <c r="L47" i="14"/>
  <c r="V47" i="14" s="1"/>
  <c r="U65" i="14"/>
  <c r="L38" i="14"/>
  <c r="L76" i="14"/>
  <c r="U76" i="14" s="1"/>
  <c r="L18" i="14"/>
  <c r="V18" i="14" s="1"/>
  <c r="V20" i="14"/>
  <c r="D27" i="33"/>
  <c r="L39" i="14"/>
  <c r="L77" i="14"/>
  <c r="U77" i="14" s="1"/>
  <c r="V21" i="14"/>
  <c r="F10" i="14"/>
  <c r="E28" i="33" s="1"/>
  <c r="G28" i="33" s="1"/>
  <c r="N12" i="14"/>
  <c r="T74" i="14"/>
  <c r="L46" i="14"/>
  <c r="V46" i="14" s="1"/>
  <c r="T93" i="14"/>
  <c r="Q164" i="56"/>
  <c r="Q171" i="56" s="1"/>
  <c r="C171" i="56"/>
  <c r="K27" i="33" l="1"/>
  <c r="L95" i="14"/>
  <c r="U95" i="14" s="1"/>
  <c r="V39" i="14"/>
  <c r="L65" i="14"/>
  <c r="L75" i="14"/>
  <c r="E8" i="14"/>
  <c r="O12" i="14" s="1"/>
  <c r="O9" i="14"/>
  <c r="L94" i="14"/>
  <c r="U94" i="14" s="1"/>
  <c r="L36" i="14"/>
  <c r="V36" i="14" s="1"/>
  <c r="V38" i="14"/>
  <c r="F8" i="14"/>
  <c r="V65" i="14"/>
  <c r="P10" i="14"/>
  <c r="Q10" i="14"/>
  <c r="K26" i="33"/>
  <c r="M28" i="33"/>
  <c r="L28" i="33"/>
  <c r="T92" i="14"/>
  <c r="O8" i="14" l="1"/>
  <c r="L74" i="14"/>
  <c r="U75" i="14"/>
  <c r="L64" i="14"/>
  <c r="V64" i="14" s="1"/>
  <c r="L93" i="14"/>
  <c r="L92" i="14" s="1"/>
  <c r="U92" i="14" s="1"/>
  <c r="Q9" i="14"/>
  <c r="E27" i="33"/>
  <c r="P9" i="14"/>
  <c r="U74" i="14"/>
  <c r="U93" i="14"/>
  <c r="M27" i="33" l="1"/>
  <c r="G27" i="33"/>
  <c r="L27" i="33"/>
  <c r="P8" i="14"/>
  <c r="M26" i="33" l="1"/>
  <c r="L26" i="33"/>
  <c r="Q8" i="14"/>
  <c r="P12" i="14"/>
  <c r="Q12" i="14" l="1"/>
  <c r="A21" i="33" l="1"/>
  <c r="J11" i="33" l="1"/>
  <c r="K11" i="33" l="1"/>
  <c r="B32" i="33"/>
  <c r="C32" i="33" l="1"/>
  <c r="J32" i="33" s="1"/>
  <c r="L11" i="33"/>
  <c r="F32" i="33"/>
  <c r="N32" i="33" s="1"/>
  <c r="K8" i="33"/>
  <c r="M11" i="33" l="1"/>
  <c r="L8" i="33"/>
  <c r="D32" i="33"/>
  <c r="K32" i="33" s="1"/>
  <c r="E32" i="33" l="1"/>
  <c r="M32" i="33" s="1"/>
  <c r="M8" i="33"/>
  <c r="G32" i="33" l="1"/>
  <c r="L32" i="33"/>
  <c r="H29" i="33" l="1"/>
  <c r="H25" i="33"/>
  <c r="H16" i="33"/>
  <c r="H24" i="33"/>
  <c r="H17" i="33"/>
  <c r="H18" i="33"/>
  <c r="H19" i="33"/>
  <c r="H12" i="33"/>
  <c r="H20" i="33"/>
  <c r="H30" i="33"/>
  <c r="H13" i="33"/>
  <c r="H21" i="33"/>
  <c r="H31" i="33"/>
  <c r="H15" i="33"/>
  <c r="H14" i="33"/>
  <c r="H22" i="33"/>
  <c r="H32" i="33"/>
  <c r="H23" i="33"/>
  <c r="H11" i="33"/>
  <c r="H9" i="33"/>
  <c r="H10" i="33"/>
  <c r="H8" i="33"/>
  <c r="H28" i="33"/>
  <c r="H27" i="33"/>
  <c r="H26" i="33"/>
</calcChain>
</file>

<file path=xl/sharedStrings.xml><?xml version="1.0" encoding="utf-8"?>
<sst xmlns="http://schemas.openxmlformats.org/spreadsheetml/2006/main" count="1515" uniqueCount="540">
  <si>
    <t>Table des matières</t>
  </si>
  <si>
    <t>Légende des cellules</t>
  </si>
  <si>
    <t>Intitulé</t>
  </si>
  <si>
    <t>Intitulé 2</t>
  </si>
  <si>
    <t>Intitulé 3</t>
  </si>
  <si>
    <t>Intitulé 4</t>
  </si>
  <si>
    <t>Intitulé 5</t>
  </si>
  <si>
    <t>Intitulé 6</t>
  </si>
  <si>
    <t>Intitulé 7</t>
  </si>
  <si>
    <t>Intitulé 8</t>
  </si>
  <si>
    <t>Intitulé 9</t>
  </si>
  <si>
    <t>Intitulé 10</t>
  </si>
  <si>
    <t>TOTAL</t>
  </si>
  <si>
    <t>Compteurs à budget</t>
  </si>
  <si>
    <t>Marge équitable</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</si>
  <si>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</si>
  <si>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</si>
  <si>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</si>
  <si>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</si>
  <si>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</si>
  <si>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</si>
  <si>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</si>
  <si>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</si>
  <si>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</si>
  <si>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</si>
  <si>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Paramètres fixés</t>
  </si>
  <si>
    <t>Dénomination du GRD</t>
  </si>
  <si>
    <t>Numéro d'entreprise</t>
  </si>
  <si>
    <t>Coordonnées de la personne de contact à laquelle la CWaPE peut s'adresser pour poser toutes les questions relatives à la proposition tarifaire :</t>
  </si>
  <si>
    <t>NOM:</t>
  </si>
  <si>
    <t>PRENOM:</t>
  </si>
  <si>
    <t>FONCTION:</t>
  </si>
  <si>
    <t>ADRESSE:</t>
  </si>
  <si>
    <t>E-mail:</t>
  </si>
  <si>
    <t>Tel:</t>
  </si>
  <si>
    <t>Mobile:</t>
  </si>
  <si>
    <t>Coordonnées du GRD</t>
  </si>
  <si>
    <t>Cellules à remplir par le GRD</t>
  </si>
  <si>
    <t>TOTAL hors OSP</t>
  </si>
  <si>
    <t>Investissements de remplacement
(signe positif)</t>
  </si>
  <si>
    <t>Investissements d'extension
(signe positif)</t>
  </si>
  <si>
    <t>Interventions d'utilisateurs du réseau (signe négatif)</t>
  </si>
  <si>
    <t>Subsides 
(signe négatif)</t>
  </si>
  <si>
    <t>Matériel roulant</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</si>
  <si>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</si>
  <si>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</si>
  <si>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</si>
  <si>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</si>
  <si>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</si>
  <si>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</si>
  <si>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</si>
  <si>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</si>
  <si>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</si>
  <si>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</si>
  <si>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</si>
  <si>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Retour page de garde</t>
  </si>
  <si>
    <t>Tendance</t>
  </si>
  <si>
    <t>Contrôle de concordance</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</si>
  <si>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</si>
  <si>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</si>
  <si>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</si>
  <si>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</si>
  <si>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</si>
  <si>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</si>
  <si>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</si>
  <si>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</si>
  <si>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</si>
  <si>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</si>
  <si>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</si>
  <si>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</si>
  <si>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</si>
  <si>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</si>
  <si>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</si>
  <si>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</si>
  <si>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</si>
  <si>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</si>
  <si>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</si>
  <si>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</si>
  <si>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</si>
  <si>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</si>
  <si>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</si>
  <si>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</si>
  <si>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</si>
  <si>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</si>
  <si>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</si>
  <si>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</si>
  <si>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</si>
  <si>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</si>
  <si>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</si>
  <si>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</si>
  <si>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</si>
  <si>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</si>
  <si>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</si>
  <si>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</si>
  <si>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</si>
  <si>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</si>
  <si>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</si>
  <si>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Base imposable</t>
  </si>
  <si>
    <t>Charges fiscales dues sur base imposable</t>
  </si>
  <si>
    <t>CF= [V] x Taux impôt</t>
  </si>
  <si>
    <t>Taux d'imposition effectif</t>
  </si>
  <si>
    <t>CF/Bénéfice à déclarer</t>
  </si>
  <si>
    <t>Majoration de la marge bénéficiaire équitable nette</t>
  </si>
  <si>
    <t>CF/(A)</t>
  </si>
  <si>
    <t>Charges d'intérêts sur emprunt</t>
  </si>
  <si>
    <t>(B)</t>
  </si>
  <si>
    <t>Mbe brute = (Mbe nette + charges d'intérêts sur emprunt) / (1-taux impôt)</t>
  </si>
  <si>
    <t>[I]-(A)-(B)</t>
  </si>
  <si>
    <t>(9) = (C) x Taux impôt</t>
  </si>
  <si>
    <t>(D) = (13) x (14)</t>
  </si>
  <si>
    <t>(15) = (D) x Taux impôt</t>
  </si>
  <si>
    <t>(C) = ∑ (1) à (8)</t>
  </si>
  <si>
    <t>V = [IV+(C)+(D)]</t>
  </si>
  <si>
    <t>TAB4.3</t>
  </si>
  <si>
    <t>TAB4.4</t>
  </si>
  <si>
    <t>TAB4.5</t>
  </si>
  <si>
    <t>TAB4.6</t>
  </si>
  <si>
    <t>TAB4.7</t>
  </si>
  <si>
    <t>Total</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</si>
  <si>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</si>
  <si>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</si>
  <si>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</si>
  <si>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</si>
  <si>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</si>
  <si>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</si>
  <si>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</si>
  <si>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</si>
  <si>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</si>
  <si>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TOTAL OSP</t>
  </si>
  <si>
    <t xml:space="preserve">Intitulé 1 </t>
  </si>
  <si>
    <t>Solde de distribution</t>
  </si>
  <si>
    <t>TAB1</t>
  </si>
  <si>
    <t>TAB2</t>
  </si>
  <si>
    <t>TAB3</t>
  </si>
  <si>
    <t>TAB5.1</t>
  </si>
  <si>
    <t>TAB5.2</t>
  </si>
  <si>
    <t>Retour TAB5</t>
  </si>
  <si>
    <t>Secteur</t>
  </si>
  <si>
    <t>TAB8</t>
  </si>
  <si>
    <t>TAB7</t>
  </si>
  <si>
    <t>TAB6</t>
  </si>
  <si>
    <t>TAB5</t>
  </si>
  <si>
    <t>TAB4</t>
  </si>
  <si>
    <t>Produits d'exploitation</t>
  </si>
  <si>
    <t>Pour chacune des années, veuillez documenter les hypothèses retenues. Justifiez les hypothèses sur base des derniers prix d'achat connu et les volumes sur base des données historiques et des meilleures informations à votre disposition.</t>
  </si>
  <si>
    <t>Solde à amortir</t>
  </si>
  <si>
    <t>Charges d'amortissement du capital</t>
  </si>
  <si>
    <t>Rentes</t>
  </si>
  <si>
    <t>Terrains</t>
  </si>
  <si>
    <t>Bâtiments industriels</t>
  </si>
  <si>
    <t>Canalisations - MP</t>
  </si>
  <si>
    <t>Canalisations - BP</t>
  </si>
  <si>
    <t>Cabines/stations - MP</t>
  </si>
  <si>
    <t>Cabines/stations - BP</t>
  </si>
  <si>
    <t>Raccordements - MP</t>
  </si>
  <si>
    <t>Raccordements - BP</t>
  </si>
  <si>
    <t>Appareils de mesure - BP</t>
  </si>
  <si>
    <t>Appareils de mesure - MP</t>
  </si>
  <si>
    <t>Compteurs télérelevés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</si>
  <si>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</si>
  <si>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</si>
  <si>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</si>
  <si>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</si>
  <si>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</si>
  <si>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</si>
  <si>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</si>
  <si>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</si>
  <si>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</si>
  <si>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</si>
  <si>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</si>
  <si>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</si>
  <si>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</si>
  <si>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</si>
  <si>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</si>
  <si>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</si>
  <si>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</si>
  <si>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</si>
  <si>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</si>
  <si>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</si>
  <si>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</si>
  <si>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</si>
  <si>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</si>
  <si>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</si>
  <si>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</si>
  <si>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</si>
  <si>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</si>
  <si>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Libellé libre à détailler</t>
  </si>
  <si>
    <t>Tableau amortissement des capitaux pensions</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</si>
  <si>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</si>
  <si>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</si>
  <si>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</si>
  <si>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</si>
  <si>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</si>
  <si>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</si>
  <si>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</si>
  <si>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</si>
  <si>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</si>
  <si>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</si>
  <si>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</si>
  <si>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</si>
  <si>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</si>
  <si>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</si>
  <si>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</si>
  <si>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</si>
  <si>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</si>
  <si>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</si>
  <si>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</si>
  <si>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</si>
  <si>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</si>
  <si>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</si>
  <si>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Commentaires du GRD concernant ses hypothèses d'évolution des coûts</t>
  </si>
  <si>
    <t>Activation des coûts (signe négatif)</t>
  </si>
  <si>
    <t>Description</t>
  </si>
  <si>
    <t>Veuillez décrire ci-dessous les hypothèses retenues pour les différents paramètres repris ci-dessus.</t>
  </si>
  <si>
    <t>Année concernée</t>
  </si>
  <si>
    <t>N° annexe</t>
  </si>
  <si>
    <t>Liste des annexes à fournir</t>
  </si>
  <si>
    <t>Dotations et reprises de provision</t>
  </si>
  <si>
    <t>TAB5.3</t>
  </si>
  <si>
    <t>N/A</t>
  </si>
  <si>
    <t xml:space="preserve">Redevance de voirie </t>
  </si>
  <si>
    <t>Volume net de réconciliation</t>
  </si>
  <si>
    <t>Prix unitaire moyen</t>
  </si>
  <si>
    <t>Précompte immobilier</t>
  </si>
  <si>
    <t>Précompte mobilier</t>
  </si>
  <si>
    <t xml:space="preserve">Volume en MWh </t>
  </si>
  <si>
    <t>Clients "fournisseur X"</t>
  </si>
  <si>
    <t>Prix unitaire moyen hors régularisation</t>
  </si>
  <si>
    <t>Clients protégés</t>
  </si>
  <si>
    <t>Compensation CREG</t>
  </si>
  <si>
    <t>TOTAL DES PRODUITS</t>
  </si>
  <si>
    <t>Charges liées à l'achat de gaz SER</t>
  </si>
  <si>
    <t>Désinvestissements (signe négatif)</t>
  </si>
  <si>
    <t>Actifs</t>
  </si>
  <si>
    <t>Investissements de l'année</t>
  </si>
  <si>
    <t>Actifs nets des subsides et intervention URD</t>
  </si>
  <si>
    <t>Actifs (signe négatif)</t>
  </si>
  <si>
    <t>Plus-value iRAB (signe négatif)</t>
  </si>
  <si>
    <t>Plus-value iRAB</t>
  </si>
  <si>
    <t>Valeur des actifs régulés au 01/01/N</t>
  </si>
  <si>
    <t>Valeur des actifs régulés au 31/12/N</t>
  </si>
  <si>
    <t>Amortissements et réductions de valeur de l'année</t>
  </si>
  <si>
    <t>Désinvestissements de l'année</t>
  </si>
  <si>
    <t>Charges nettes contrôlables</t>
  </si>
  <si>
    <t>Plus-value sur la réalisation des actifs régulés (signe négatif)</t>
  </si>
  <si>
    <t>Pour chacune des années, veuillez documenter les hypothèses retenues. Justifiez les hypothèses sur base des derniers enrolements notifiés ou tout autre document de support.</t>
  </si>
  <si>
    <t>Charges liées aux écarts entre les volumes d’injection de gaz SER prévus et réalisés </t>
  </si>
  <si>
    <t>Produits issus de la revente des volumes excédentaires de gaz SER (signe négatif)</t>
  </si>
  <si>
    <t>Pour chacune des années, veuillez documenter les hypothèses retenues.</t>
  </si>
  <si>
    <t xml:space="preserve">Charges d'amortissement des actifs régulés </t>
  </si>
  <si>
    <t>Charges d'amortissement/désaffectations relatives aux plus-values iRAB et indexation historique</t>
  </si>
  <si>
    <t>a</t>
  </si>
  <si>
    <t>Cellules remplies par le GRD</t>
  </si>
  <si>
    <t xml:space="preserve">Passif régulatoire =&gt;signe positif (+) / Actif régulatoire =&gt;  signe négatif (-)  </t>
  </si>
  <si>
    <t>Instructions pour compléter le modèle de rapport</t>
  </si>
  <si>
    <t>Tableau concerné</t>
  </si>
  <si>
    <t>Annexe 1</t>
  </si>
  <si>
    <t>GENERALITE</t>
  </si>
  <si>
    <t>Annexe 2</t>
  </si>
  <si>
    <t>Annexe 3</t>
  </si>
  <si>
    <t>Annexe 4</t>
  </si>
  <si>
    <t>Annexe 5</t>
  </si>
  <si>
    <t>Annexe 6</t>
  </si>
  <si>
    <t>Annexe 7</t>
  </si>
  <si>
    <t>Annexe 8</t>
  </si>
  <si>
    <t>Annexe 9</t>
  </si>
  <si>
    <t>Annexe 10</t>
  </si>
  <si>
    <t>Le détail des calculs prévisionnels réalisés pour établir la valorisation en euro et en MWh des volumes de réconciliation.</t>
  </si>
  <si>
    <t>Annexe 11</t>
  </si>
  <si>
    <t>Annexe 12</t>
  </si>
  <si>
    <t>Une copie du dernier Avertissement Extrait de Rôle reçu de l'Administration fiscale relatif à l'impôt des sociétés.</t>
  </si>
  <si>
    <t>Annexe 13</t>
  </si>
  <si>
    <t>Une copie du ou des dernier(s) contrat(s) attribué(s) pour l'achat de gaz naturel pour la fourniture de la clientèle propre du GRD avec l'indication du prix unitaire exprimé en EUR/MWh pour la période régulatoire.</t>
  </si>
  <si>
    <t>TOTAL des charges nettes contrôlables hors OSP</t>
  </si>
  <si>
    <t>Synthèse des charges et produits non-contrôlables</t>
  </si>
  <si>
    <t>Autres impôts, taxes, redevances, surcharges, précomptes immobiliers et mobiliers</t>
  </si>
  <si>
    <t>Charges de distribution supportées par le GRD pour l'alimentation de clientèle propre</t>
  </si>
  <si>
    <t>Charges et produits liés à l’achat de gaz SER</t>
  </si>
  <si>
    <t>Tableau détail</t>
  </si>
  <si>
    <t xml:space="preserve">TOTAL non contrôlables </t>
  </si>
  <si>
    <t>Charges relatives à la redevance de voirie</t>
  </si>
  <si>
    <t>TAB 5.3</t>
  </si>
  <si>
    <t>Cotisations de responsabilisation de l’ONSSAPL</t>
  </si>
  <si>
    <t>TOTAL Charges de pension non capitalisées</t>
  </si>
  <si>
    <t xml:space="preserve">Coûts d'achat </t>
  </si>
  <si>
    <t xml:space="preserve">Tarif distribution moyen </t>
  </si>
  <si>
    <t>Coûts de distribution</t>
  </si>
  <si>
    <t>Produits issus de la facturation</t>
  </si>
  <si>
    <t>Régularisations et corrections</t>
  </si>
  <si>
    <t>Charges nettes liées à l'achat de gaz SER</t>
  </si>
  <si>
    <t>Interventions de tiers dans le financement des actifs régulés</t>
  </si>
  <si>
    <t>Charges nettes hors charges nettes liées aux immobilisations</t>
  </si>
  <si>
    <t xml:space="preserve">Charges et produits non-contrôlables </t>
  </si>
  <si>
    <t>Date de dépôt de la proposition de revenu autorisé</t>
  </si>
  <si>
    <t>IV = [I+II+III]</t>
  </si>
  <si>
    <t>Prix unitaire (€/MWh)</t>
  </si>
  <si>
    <t>Pour chacune des années, veuillez documenter les hypothèses retenues. Justifiez les hypothèses sur base des derniers tarifs de distribution connus et les volumes sur base des données historiques et des meilleures informations à votre disposition.</t>
  </si>
  <si>
    <t>TAB A</t>
  </si>
  <si>
    <t>TAB B</t>
  </si>
  <si>
    <t>Evolution</t>
  </si>
  <si>
    <t>2020 - 2019</t>
  </si>
  <si>
    <t>2021 - 2020</t>
  </si>
  <si>
    <t>2023 - 2022</t>
  </si>
  <si>
    <t>Version</t>
  </si>
  <si>
    <t>BP (signe négatif)</t>
  </si>
  <si>
    <t>MP (signe négatif)</t>
  </si>
  <si>
    <t>Autres (signe négatif)</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</si>
  <si>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</si>
  <si>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Produits d'amortissement des subsides en capital (signe négatif)</t>
  </si>
  <si>
    <t>Charges de pension non-capitalisées</t>
  </si>
  <si>
    <t>Evolution de l'indice santé</t>
  </si>
  <si>
    <t>Facteur individuel d'efficience (Xi)</t>
  </si>
  <si>
    <t>Facteur de productivité (Yi)</t>
  </si>
  <si>
    <t>Pourcentage de rendement autorisé applicable à la RAB hors PV réévaluation</t>
  </si>
  <si>
    <t>Pourcentage de rendement autorisé applicable à la PV de réévaluation</t>
  </si>
  <si>
    <t>Budget 2028</t>
  </si>
  <si>
    <t>2028 - 2027</t>
  </si>
  <si>
    <t>2027 -2026</t>
  </si>
  <si>
    <t>2026 - 2025</t>
  </si>
  <si>
    <t>2025 - 2024</t>
  </si>
  <si>
    <t>Budget 2025</t>
  </si>
  <si>
    <t>Budget 2026</t>
  </si>
  <si>
    <t>Budget 2027</t>
  </si>
  <si>
    <t>Réalité 2020</t>
  </si>
  <si>
    <t>BUDGET 2028</t>
  </si>
  <si>
    <t>BUDGET 2025</t>
  </si>
  <si>
    <t>BUDGET 2026</t>
  </si>
  <si>
    <t>BUDGET 2027</t>
  </si>
  <si>
    <t>2024 - 2023</t>
  </si>
  <si>
    <t>2022 - 2021</t>
  </si>
  <si>
    <t>Réalisé 2020</t>
  </si>
  <si>
    <t>Marge équitable applicable sur la RAB hors PV de réévaluation</t>
  </si>
  <si>
    <t>Marge équitable totale</t>
  </si>
  <si>
    <t>Marge équitable applicable sur la PV de réévaluation</t>
  </si>
  <si>
    <t>Pour chacune des années, veuillez documenter les hypothèses retenues. Justifiez les hypothèses sur base des dernières notifications de la Région wallonne.</t>
  </si>
  <si>
    <t>Meilleure estimation 2023</t>
  </si>
  <si>
    <t>Réalité 2019</t>
  </si>
  <si>
    <t>Réalisé 2021</t>
  </si>
  <si>
    <t>ORES</t>
  </si>
  <si>
    <t>RAPPORT EX-POST 2019</t>
  </si>
  <si>
    <t>RAPPORT EX-POST 2020</t>
  </si>
  <si>
    <t xml:space="preserve">Intitulé libre </t>
  </si>
  <si>
    <t>Charges financières hors intérêts sur les financements</t>
  </si>
  <si>
    <t>Produits financiers (signe négatif)</t>
  </si>
  <si>
    <t>Gestion des placements des compteurs à budget</t>
  </si>
  <si>
    <t>Gestion des rechargements des compteurs à budget</t>
  </si>
  <si>
    <t>Gestion de la clientèle</t>
  </si>
  <si>
    <t>Déménagements problématiques (MOZA) et fins de contrat (EOC)</t>
  </si>
  <si>
    <t xml:space="preserve">Charges nettes liées à la promotion des Energies Renouvelables </t>
  </si>
  <si>
    <t>TOTAL des charges nettes contrôlables OSP</t>
  </si>
  <si>
    <t>TOTAL des charges nettes contrôlables hors OSP + OSP</t>
  </si>
  <si>
    <t>Indice santé - réalité 2020</t>
  </si>
  <si>
    <t>Indice santé - réalité 2021</t>
  </si>
  <si>
    <t>Indice santé - prévision 2023</t>
  </si>
  <si>
    <t>Indice santé - prévision 2024</t>
  </si>
  <si>
    <t>Proposition du GRD</t>
  </si>
  <si>
    <t>Budget retenu</t>
  </si>
  <si>
    <t>Charges nettes contrôlables OSP - réalité 2019</t>
  </si>
  <si>
    <t>Charges nettes contrôlables OSP - réalité 2020</t>
  </si>
  <si>
    <t xml:space="preserve">Montant maximum des charges nettes contrôlables OSP </t>
  </si>
  <si>
    <t>TAB4.8</t>
  </si>
  <si>
    <t>TAB4.9</t>
  </si>
  <si>
    <t>TAB4.10</t>
  </si>
  <si>
    <t>TAB4.12</t>
  </si>
  <si>
    <t>Charge fiscale résultant de l'application de l'impôt des sociétés sur la marge bénéficiaire équitable</t>
  </si>
  <si>
    <t>Soldes régulatoires déjà affectés</t>
  </si>
  <si>
    <t>Vérification</t>
  </si>
  <si>
    <t>SR SMART</t>
  </si>
  <si>
    <t>Autre SR</t>
  </si>
  <si>
    <t>Référence décision approbation de la CWaPE</t>
  </si>
  <si>
    <t>Référence décision affectation de la CWaPE</t>
  </si>
  <si>
    <t>Montant déjà affectés dans les tarifs de distribution</t>
  </si>
  <si>
    <t>Année d'affectation</t>
  </si>
  <si>
    <t>Solde régulatoire non affecté</t>
  </si>
  <si>
    <t>Marge équitable RAB hors PV de réévaluation</t>
  </si>
  <si>
    <t>Marge équitable PV de réévaluation</t>
  </si>
  <si>
    <t xml:space="preserve">Soldes régulatoires déjà affectés </t>
  </si>
  <si>
    <t>TAB 4.14</t>
  </si>
  <si>
    <r>
      <t>Une note explicative concernant les règles en matière d’activation des coûts appliquées en 2023</t>
    </r>
    <r>
      <rPr>
        <sz val="10"/>
        <color theme="1"/>
        <rFont val="Arial"/>
        <family val="2"/>
      </rPr>
      <t>.</t>
    </r>
    <r>
      <rPr>
        <sz val="8"/>
        <color theme="1"/>
        <rFont val="Trebuchet MS"/>
        <family val="2"/>
      </rPr>
      <t xml:space="preserve"> Veuillez démontrer que les frais généraux activés disparaissent effectivement du budget des coûts et fournir une note sur le processus d'activation en le motivant.</t>
    </r>
  </si>
  <si>
    <t>Plan d'action visant à permettre de collecter et rapporter les données pour les indicateurs de qualité à mettre en place en cours de période régulatoire 2024-2028 (rappel : pour les indicateurs provenant du rapport qualité, l'annexe doit reprendre les plans d’actions convenus avec la CWaPE suite aux conclusions de l’audit des rapports qualité électricité et gaz avec échéancier (décision de la CWaPE référencée CD-21b11-CWaPE-0482)</t>
  </si>
  <si>
    <t>Une note explicative reprenant les hypothèses retenues pour la détermination du budget des cotisations de responsabilisation des années 2024 à 2028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</si>
  <si>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TAB 5.1 et 5.2</t>
  </si>
  <si>
    <t>Les données utilisées pour le calcul des budgets maximaux des coûts contrôlables OSP des années 2024 à 2028 sont issues du TAB1. Le GRD a la possibilité de proposer un budget de coûts contrôlables OSP pour les années 2024 à 2028 inférieur au montant maximal calculé conformément à la méthodologie tarifaire. Le budget retenu est le minimum entre les deux montants (budget proposé par le GRD et budget maximum prévu par la méthodologie tarifaire).</t>
  </si>
  <si>
    <t>Retour TAB4</t>
  </si>
  <si>
    <t xml:space="preserve">Le GRD renseigne les données réelles et les meilleures estimations pour les années 2022 à 2028 des charges de pension non-capitalisées en distinguant les charges d'amortissement et les rentes. Les charges d'amortissement doivent correspondre aux charges reprises dans le tableau d'amortissement des charges de pension. </t>
  </si>
  <si>
    <t>Modèle de rapport - Proposition de revenu autorisé - Gaz
Période régulatoire 2025 - 2029</t>
  </si>
  <si>
    <t>Coûts additionnels de transition (exprimés en euros 2025)</t>
  </si>
  <si>
    <t>Charges nettes contrôlables réelles 2019, 2020, 2021 et 2022</t>
  </si>
  <si>
    <t>TAB2.1</t>
  </si>
  <si>
    <t>Charges nettes contrôlables autres - budget 2025-2029</t>
  </si>
  <si>
    <t>TAB2.2</t>
  </si>
  <si>
    <t>Charges nettes contrôlables OSP - budget 2025-2029</t>
  </si>
  <si>
    <t>TAB2.3</t>
  </si>
  <si>
    <t>Charges nettes contrôlables relatives aux immobilisations - budget 2025-2029</t>
  </si>
  <si>
    <t>TAB3.1</t>
  </si>
  <si>
    <t>Charges et produits émanant de factures de transit émises ou reçues par le GRD</t>
  </si>
  <si>
    <t>TAB3.2</t>
  </si>
  <si>
    <t xml:space="preserve">Charges émanant de factures d’achat d’électricité émises par un fournisseur commercial pour la couverture des pertes en réseau électrique </t>
  </si>
  <si>
    <t>TAB3.3</t>
  </si>
  <si>
    <t xml:space="preserve">Charges émanant de factures émises par la société FeReSO ou d'autres sociétés dans le cadre du processus de réconciliation </t>
  </si>
  <si>
    <t>TAB3.4</t>
  </si>
  <si>
    <t>TAB3.5</t>
  </si>
  <si>
    <t>TAB3.6</t>
  </si>
  <si>
    <t>TAB3.7</t>
  </si>
  <si>
    <t>TAB3.8</t>
  </si>
  <si>
    <t>TAB3.9</t>
  </si>
  <si>
    <t>TAB3.10</t>
  </si>
  <si>
    <t>TAB3.11</t>
  </si>
  <si>
    <t>TAB3.12</t>
  </si>
  <si>
    <t>TAB3.13</t>
  </si>
  <si>
    <t xml:space="preserve">Charges d’achat des certificats verts </t>
  </si>
  <si>
    <t>TAB3.14</t>
  </si>
  <si>
    <t>Evolution des actifs régulés sur la période 2020-2025</t>
  </si>
  <si>
    <t>Evolution des actifs régulés sur la période 2025-2029</t>
  </si>
  <si>
    <t>Synthèse du revenu autorisé des années 2025 à 2029</t>
  </si>
  <si>
    <r>
      <t xml:space="preserve"> Conformément</t>
    </r>
    <r>
      <rPr>
        <sz val="8"/>
        <rFont val="Trebuchet MS"/>
        <family val="2"/>
      </rPr>
      <t xml:space="preserve"> à </t>
    </r>
    <r>
      <rPr>
        <sz val="8"/>
        <color rgb="FFFF0000"/>
        <rFont val="Trebuchet MS"/>
        <family val="2"/>
      </rPr>
      <t>l'article 68</t>
    </r>
    <r>
      <rPr>
        <sz val="8"/>
        <rFont val="Trebuchet MS"/>
        <family val="2"/>
      </rPr>
      <t xml:space="preserve"> de la méthodologie tarifaire 2025-2029</t>
    </r>
    <r>
      <rPr>
        <sz val="8"/>
        <color theme="1"/>
        <rFont val="Trebuchet MS"/>
        <family val="2"/>
      </rPr>
      <t xml:space="preserve">, la proposition de revenu autorisé est déposée à la CWaPE </t>
    </r>
    <r>
      <rPr>
        <b/>
        <u/>
        <sz val="8"/>
        <color rgb="FFFF0000"/>
        <rFont val="Trebuchet MS"/>
        <family val="2"/>
      </rPr>
      <t>au plus tard le 15 octobre 2023</t>
    </r>
    <r>
      <rPr>
        <sz val="8"/>
        <color theme="1"/>
        <rFont val="Trebuchet MS"/>
        <family val="2"/>
      </rPr>
      <t>. La proposition de revenu autorisé est transmise en un exemplaire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</si>
  <si>
    <t>Le GRD renseigne, les charges et les produits contrôlables réels des années 2019,2020, 2021 et 2022 tels que repris dans les tableaux 4 (ou 4BIS) et 5 des rapports tarifaires ex-post 2019,2020,2021 et 2022.</t>
  </si>
  <si>
    <t xml:space="preserve">Le GRD renseigne les éléments suivants :
- les dotations(+)/reprises(-) de provision pour risques et charges comptabilisées au cours des années 2019,2020,2021 et 2022 issues du tableau 4 (4BIS) des rapports ex-post des années 2019 à 2022.
Les autres données utilisées pour le calcul des budgets maximaux des charges nettes contrôlables autres des années 2025 à 2029 sont issues du TAB1 et des paramètres repris au TAB00.
Le GRD a la possibilité de proposer un budget de charges nettes contrôlables autres pour les années 2025 à 2029 inférieur au montant maximal calculé conformément à la méthodologie tarifaire. Le budget retenu est le minimum entre les deux montants (budget proposé par le GRD et budget maximum prévu par la méthodologie tarifaire).
</t>
  </si>
  <si>
    <t>RAPPORT EX-POST 2021</t>
  </si>
  <si>
    <t>RAPPORT EX-POST 2022</t>
  </si>
  <si>
    <t>Charges nettes liées aux immobilisations hors OSP</t>
  </si>
  <si>
    <t>Charges nettes contrôlables (OPEX) OSP</t>
  </si>
  <si>
    <t>CNI compteurs à budget</t>
  </si>
  <si>
    <t>Autres CNI OSP</t>
  </si>
  <si>
    <t>Charges nettes liées aux immobilisations OSP</t>
  </si>
  <si>
    <t>CNI raccordements standard gratuits</t>
  </si>
  <si>
    <t>CALCUL MONTANT MAXIMUM CHARGES NETTES CONTRÔLABLES AUTRES- BUDGET 2025 - 2029</t>
  </si>
  <si>
    <t>Charges nettes contrôlables autres - réalité 2019</t>
  </si>
  <si>
    <t>Dotations (+)/Reprises (-) de provision - réalité 2019</t>
  </si>
  <si>
    <t>Charges nettes contrôlables autres après déduction des provisions - réalité 2019</t>
  </si>
  <si>
    <t>Charges nettes contrôlables hors OSP autres - réalité 2020</t>
  </si>
  <si>
    <t>Dotations (+)/Reprises (-) de provision - réalité 2020</t>
  </si>
  <si>
    <t>Charges nettes contrôlables autres après déduction des provisions - réalité 2020</t>
  </si>
  <si>
    <t>Charges nettes contrôlables autres - réalité 2021</t>
  </si>
  <si>
    <t>Dotations (+)/Reprises (-) de provision - réalité 2021</t>
  </si>
  <si>
    <t>Charges nettes contrôlables autres après déduction des provisions - réalité 2021</t>
  </si>
  <si>
    <t>Charges nettes contrôlables autres- réalité 2022</t>
  </si>
  <si>
    <t>Dotations (+)/Reprises (-) de provision - réalité 2022</t>
  </si>
  <si>
    <t>Charges nettes contrôlables autres après déduction des provisions - réalité 2022</t>
  </si>
  <si>
    <t>Indice santé - réalité 2022</t>
  </si>
  <si>
    <t>Charges nettes contrôlables autres - réalité 2019 indexée jusque 2022</t>
  </si>
  <si>
    <t>Charges nettes contrôlables autres - réalité 2020 indexée jusque 2022</t>
  </si>
  <si>
    <t>Charges nettes contrôlables autres  - réalité 2021 indexée jusque 2022</t>
  </si>
  <si>
    <t>Moyenne charges nettes contrôlables autres - réalité 2019 à 2022</t>
  </si>
  <si>
    <t>Indice santé - prévision 2025</t>
  </si>
  <si>
    <t>Moyenne charges nettes contrôlables autres - réalité 19-22 indexée jusque 2025</t>
  </si>
  <si>
    <t>Coûts additionnels de transition 2025</t>
  </si>
  <si>
    <t>Montant maximum des charges nettes contrôlables autres - budget 2025</t>
  </si>
  <si>
    <t>Indice santé - moyenne prévisions 2026-2028</t>
  </si>
  <si>
    <t>Coûts additionnels de transition 2026</t>
  </si>
  <si>
    <t>Coûts additionnels de transition 2026 indexés</t>
  </si>
  <si>
    <t>Montant maximum des charges nettes contrôlables autres - budget 2026</t>
  </si>
  <si>
    <t>Coûts additionnels de transition 2027</t>
  </si>
  <si>
    <t>Coûts additionnels de transition 2027 indexés</t>
  </si>
  <si>
    <t>Montant maximum des charges nettes contrôlables autres - budget 2027</t>
  </si>
  <si>
    <t>Coûts additionnels de transition 2028</t>
  </si>
  <si>
    <t>Coûts additionnels de transition 2028 indexés</t>
  </si>
  <si>
    <t>Montant maximum des charges nettes contrôlables autres - budget 2028</t>
  </si>
  <si>
    <t>Coûts additionnels de transition 2029</t>
  </si>
  <si>
    <t>Coûts additionnels de transition 2029 indexés</t>
  </si>
  <si>
    <t>Montant maximum des charges nettes contrôlables autres - budget 2029</t>
  </si>
  <si>
    <t>BUDGETS COUTS CONTRÔLABLES AUTRES - 2025-2029</t>
  </si>
  <si>
    <t>Budget 2029</t>
  </si>
  <si>
    <t>Montant maximum des charges nettes contrôlables autres</t>
  </si>
  <si>
    <t>CALCUL MONTANTS MAXIMUM DES COUTS CONTRÔLABLES OSP - BUDGET 2025 - 2029</t>
  </si>
  <si>
    <t>Charges nettes contrôlables OSP - réalité 2021</t>
  </si>
  <si>
    <t>Charges nettes contrôlables OSP - réalité 2022</t>
  </si>
  <si>
    <t>Charges nettes contrôlables OSP  - réalité 2019 indexées jusque 2022</t>
  </si>
  <si>
    <t>Charges nettes contrôlables OSP  - réalité 2020 indexées jusque 2022</t>
  </si>
  <si>
    <t>Charges nettes contrôlables OSP  - réalité 2021 indexées jusque 2022</t>
  </si>
  <si>
    <t>Moyenne charges nettes contrôlables hors OSP - réalité 2019 à 2022</t>
  </si>
  <si>
    <t>Moyenne charges nettes contrôlables OSP - réalité 19-22 indexées jusque 2025</t>
  </si>
  <si>
    <t>Montant maximum des charges nettes contrôlables OSP - budget 2026</t>
  </si>
  <si>
    <t>Montant maximum des charges nettes contrôlables OSP - budget 2027</t>
  </si>
  <si>
    <t>Montant maximum des charges nettes contrôlables OSP - budget 2028</t>
  </si>
  <si>
    <t>Montant maximum des charges nettes contrôlables OSP - budget 2029</t>
  </si>
  <si>
    <t>BUDGETS COUTS CONTRÔLABLES OSP - 2025-2029</t>
  </si>
  <si>
    <t>CALCUL MONTANTS MAXIMUM DES CHARGES CONTRÔLABLES RELATIVES AUX IMMOBILISATIONS - BUDGET 2025 - 2029</t>
  </si>
  <si>
    <t>Charges nettes relatives aux immobilisations - réalité 2019</t>
  </si>
  <si>
    <t>Charges nettes relatives aux immobilisations - réalité 2020</t>
  </si>
  <si>
    <t>Charges nettes relatives aux immobilisations - réalité 2021</t>
  </si>
  <si>
    <t>Charges nettes relatives aux immobilisations - réalité 2022</t>
  </si>
  <si>
    <t>Charges nettes relatives aux immobilisations  - réalité 2019 indexées jusque 2022</t>
  </si>
  <si>
    <t>Charges nettes relatives aux immobilisations  - réalité 2020 indexées jusque 2022</t>
  </si>
  <si>
    <t>Charges nettes relatives aux immobilisations  - réalité 2021 indexées jusque 2022</t>
  </si>
  <si>
    <t>Moyenne charges nettes relatives aux immobilisations - réalité 2019 à 2022</t>
  </si>
  <si>
    <t>Moyenne charges nettes relatives aux immobilisations - réalité 19-22 indexée jusque 2025</t>
  </si>
  <si>
    <t>BUDGETS CHARGES NETTES RELATIVES AUX IMMOBILISATIONS - 2025-2029</t>
  </si>
  <si>
    <t>Montant maximum des charges nettes relatives aux immobilisations</t>
  </si>
  <si>
    <t>2029 - 2028</t>
  </si>
  <si>
    <t>Réalité 2021</t>
  </si>
  <si>
    <t>Réalité 2022</t>
  </si>
  <si>
    <t>Meilleure estimation 2024</t>
  </si>
  <si>
    <t>2027 - 2026</t>
  </si>
  <si>
    <t>2028 -2027</t>
  </si>
  <si>
    <t>BUDGET 2029</t>
  </si>
  <si>
    <t>Montant repris en regard des interventions des URD (TAB5.1 et 5.2)</t>
  </si>
  <si>
    <t>Concordance entre le détail des interventions URD avec le tableau des actifs régulés (TAB5.1 et 5.2)</t>
  </si>
  <si>
    <t>SOLDES REGULATOIRES APPROUVES</t>
  </si>
  <si>
    <t>Charges nettes contrôlables autres</t>
  </si>
  <si>
    <t>Charges nettes contrôlables relatives aux obligations de service public</t>
  </si>
  <si>
    <t>Charges nettes contrôlables liées aux immobilisations</t>
  </si>
  <si>
    <t xml:space="preserve">TOTAL </t>
  </si>
  <si>
    <t>%</t>
  </si>
  <si>
    <t>Charges et produits non-contrôlables hors OSP</t>
  </si>
  <si>
    <t>Charges et produits non-contrôlables OSP</t>
  </si>
  <si>
    <t>Quote-part  des soldes régulatoires approuvés et affectés</t>
  </si>
  <si>
    <t>2029-2025</t>
  </si>
  <si>
    <t>Charges émanant de factures d’achat de gaz émises par un fournisseur commercial pour l'alimentation de la clientèle propre du GRD</t>
  </si>
  <si>
    <t xml:space="preserve">Produits issus de la facturation de la fourniture de gaz à la clientèle propre du gestionnaire de réseau de distribution ainsi que le montant de la compensation perçue et résultant de l’application du tarif social </t>
  </si>
  <si>
    <t xml:space="preserve">Compensation perçue et résultant de l’application du tarif social </t>
  </si>
  <si>
    <t>Les données utilisées pour le calcul des budgets maximaux des charges nettes contrôlables relatives aux immobilisations des années 2025 à 2029 sont issues du TAB1 et des paramètres repris au TAB00. Le GRD a la possibilité de proposer un budget de charges nettes contrôlables relatives aux immobilisations pour les années 2025 à 2029 inférieur au montant maximal calculé conformément à la méthodologie tarifaire. Le budget retenu est le minimum entre les deux montants (budget proposé par le GRD et budget maximum prévu par la méthodologie tarifaire).</t>
  </si>
  <si>
    <t>Ce tableau présente la synthèse des charges et produits non-contrôlables pour les années 2025 à 2029. Il se complète automatiquement sur la base des tableaux sous-jacents  3.1 à  3.13.</t>
  </si>
  <si>
    <t xml:space="preserve">Le GRD renseigne les données réelles 2019 à 2022 et les meilleures estimations des charges émanant de factures émises par la société FeReSO ainsi que des volumes de réconciliation  pour les années 2023 à 2029. Les hypothèses prises en compte sont détaillées de manière exhaustive soit dans les cases prévues à cet effet en-dessous du tableau, soit à l'annexe 5. </t>
  </si>
  <si>
    <t xml:space="preserve">Le GRD renseigne les données réelles 2019 à 2022 et les meilleures estimations des charges relatives à la redevance de voirie pour les années 2023 à 2029. Les hypothèses prises en compte sont détaillées de manière exhaustive dans les cases prévues à cet effet en-dessous du tableau. </t>
  </si>
  <si>
    <t>Ce tableau reprend le calcul détaillé de la charge fiscale prévisionnelle applicable à la marge équitable pour les années 2025 à 2029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</si>
  <si>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Le GRD renseigne  les données réelles 2019 à 2022 et les meilleures estimations pour les années 2023 à 2029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</si>
  <si>
    <t xml:space="preserve">Ce tableau reprend le calcul détaillé et l'évolution des cotisations de responsabilisation prévisionnelles pour les années 2019 à 2029. Le GRD renseigne les données réelles 2019 à 2022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8. </t>
  </si>
  <si>
    <t>Le GRD renseigne les données réelles 2019 à 2022 et les meilleures estimations pour les années 2023 à 2029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</si>
  <si>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 xml:space="preserve">Le GRD renseigne les données réelles 2019 à 2022 et les meilleures estimations pour les années 2023 à 2029 des charges émanant de factures d'achat de gaz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</si>
  <si>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 xml:space="preserve">Le GRD renseigne les données réelles 2019 à 2022 et les meilleures estimations pour les années 2032 à 2029 des produits issus de la facturation de gaz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2019 à 2029 des produits versés par la CREG au titre de compensation. </t>
  </si>
  <si>
    <t>Le GRD renseigne les budgets des charges et produits liés à l'obligation d'achat de gaz SER au prix garanti pour les années 2025 à 2029. Pour ce faire, le GRD renseigne pour les années 2054 à 2029, les 3 montants suivants : 
- le montant prévisionnel des charges issues de l'achat par le GRD de volume de gaz SER aux producteurs, et ce, que ce gaz soit utilisé ou pas pour la couverture des besoins propres du GRD (fourniture "X" et sociale) ;
- le montant prévisionnel de charges liées, sur une base annuelle, à une différence entre les volumes prévus d’injection de gaz SER et les volumes effectivement injectés par les producteurs de gaz SER bénéficiant d’un prix d’achat garanti;
- les produits issus de la revente des volumes excédentaires de gaz SER lorsque le volume injecté à un moment donné est supérieur aux besoins propres du gestionnaire de réseau à ce moment.</t>
  </si>
  <si>
    <t xml:space="preserve">Ce tableau permet de déterminer le montant de la marge équitable prévisionnelle des années 2025 à 2029 sur la base de la valeur de la base d'actifs régulés, de la valeur des plus-values iRAB et indexation historique ainsi que des pourcentages de rendement autorisés tels que mentionné au TAB00. Les tableaux d'évolution de la base d'actifs régulés se complètent automatiquement sur base des tableaux sous-jacents 5.1 et 5.2. </t>
  </si>
  <si>
    <t>Ce tableau présente la synthèse des interventions de tiers dans le financement des actifs régulés pour les années 2020 à 2029. Le GRD fournit à l'annexe 13, le fichier de calcul ayant permis la détermination des interventions de tiers pour les années 2025 à 2029 à partir des tarifs non-périodiques.</t>
  </si>
  <si>
    <t>Le GRD renseigne, pour chaque catégorie d'actif régulé, le montant des investissements, des désinvestissements, des interventions tiers, des subsides, des amortissements réels ou prévisionnels pour les années 2020 à 2025. Le GRD renseigne également le montant de la plus-value iRAB, de la plus-value indexation historique et leur amortissement respectif pour les années 2020 à 2025. Le GRD détaille les hypothèses d'évolution entre 2022 et 2025 prises en compte de manière exhaustive aux annexes 11 et 12.</t>
  </si>
  <si>
    <t>Le GRD renseigne, pour chaque catégorie d'actif régulé, le montant des investissements, des désinvestissements, des interventions tiers, des subsides, des amortissements  prévisionnels pour les années 2025 à 2029. Le GRD renseigne également le montant de la plus-value iRAB, de la plus-value indexation historique et leur amortissement respectif pour les années 2024 à 2028. Pour l'année 2025, les données proviennent automatiquement du tableau 5.1. Le GRD détaille les hypothèses d'évolution entre 2025 et 2029 prises en compte de manière exhaustive aux annexes 11 et 12.</t>
  </si>
  <si>
    <r>
      <t xml:space="preserve">Ce tableau reprend une vue globale des soldes régulatoires du GRD déjà affectés. Le GRD renseigne :
- le montant des soldes régulatoires des années 2015 à 2021 et indique si ces soldes ont fait l'objet d'une décision d'affectation ou non. Le cas échéant, le GRD indique de quelle manière ces soldes ont été affectés aux tarifs de distribution ;
- le montant des soldes régulatoires issus de la révision des budgets spécifiques "smart metering" et indique si ces soldes ont fait l'objet d'une décision d'affectation ou non. Le cas échéant, le GRD indique de quelle manière ces soldes ont été affectés aux tarifs de distribution ;
- le montant des éventuels autres soldes régulatoires et indique si ces soldes ont fait l'objet d'une décision d'affectation ou non. Le cas échéant, le GRD indique de quelle manière ces soldes ont été affectés aux tarifs de distribution ;
</t>
    </r>
    <r>
      <rPr>
        <u/>
        <sz val="8"/>
        <color rgb="FFFF0000"/>
        <rFont val="Trebuchet MS"/>
        <family val="2"/>
      </rPr>
      <t xml:space="preserve">Remarque </t>
    </r>
    <r>
      <rPr>
        <sz val="8"/>
        <color rgb="FFFF0000"/>
        <rFont val="Trebuchet MS"/>
        <family val="2"/>
      </rPr>
      <t>: le GRD ne fait pas de proposition d'affectation des soldes régulatoires approuvés mais non encore affectés. La proposition d'affectation de ces soldes se fera lors du dépôt de la proposition de tarifs périodiques.</t>
    </r>
  </si>
  <si>
    <t xml:space="preserve">Ce tableau présente la synthèse du revenu autorisé des années 2025 à 2029. Il sert de base pour la détermination des tarifs périodiques de distribution. Il se complète automatiquement sur base des tableaux sous-jacents. 
</t>
  </si>
  <si>
    <t>Une copie du courrier émanant de la DG04 reprenant la notification provisoire relative à la redevance pour occupation du domaine public par le réseau gazier de l'année 2022 (à défaut 2021).</t>
  </si>
  <si>
    <t>TAB 3.3</t>
  </si>
  <si>
    <t>TAB 3.4</t>
  </si>
  <si>
    <t>TAB 3.5</t>
  </si>
  <si>
    <t>TAB 3.7</t>
  </si>
  <si>
    <t>TAB 3.9</t>
  </si>
  <si>
    <t>Un budget détaillé et une note explicative relative aux investissements réseau des années 2023 à 2029</t>
  </si>
  <si>
    <t xml:space="preserve">Un budget détaillé et une note explicative relative aux investissements hors réseau (terrains, bâtiment, logiciels, matériel roulant, etc) des années 2023 à 2029 </t>
  </si>
  <si>
    <t>Un fichier excel qui détaille le calcul du montant des interventions tiers pour les années 2025 à 2029.</t>
  </si>
  <si>
    <t>Annexe 14</t>
  </si>
  <si>
    <t>Marge équitable OSP</t>
  </si>
  <si>
    <t>Marge OSP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</si>
</sst>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50" x14ac:knownFonts="1">
    <font>
      <sz val="8"/>
      <color theme="1"/>
      <name val="Trebuchet MS"/>
      <family val="2"/>
    </font>
    <font>
      <sz val="10"/>
      <color theme="1"/>
      <name val="Trebuchet MS"/>
      <family val="2"/>
    </font>
    <font>
      <sz val="10"/>
      <color theme="1"/>
      <name val="Trebuchet MS"/>
      <family val="2"/>
    </font>
    <font>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u/>
      <sz val="10"/>
      <color theme="10"/>
      <name val="Trebuchet MS"/>
      <family val="2"/>
    </font>
    <font>
      <b/>
      <sz val="16"/>
      <color theme="0"/>
      <name val="Trebuchet MS"/>
      <family val="2"/>
    </font>
    <font>
      <i/>
      <sz val="8"/>
      <color theme="4"/>
      <name val="Trebuchet MS"/>
      <family val="2"/>
    </font>
    <font>
      <b/>
      <i/>
      <sz val="8"/>
      <color theme="5"/>
      <name val="Trebuchet MS"/>
      <family val="2"/>
    </font>
    <font>
      <sz val="10"/>
      <color rgb="FF9C6500"/>
      <name val="Trebuchet MS"/>
      <family val="2"/>
    </font>
    <font>
      <sz val="10"/>
      <name val="Arial"/>
      <family val="2"/>
    </font>
    <font>
      <sz val="11"/>
      <color theme="1"/>
      <name val="Calibri"/>
      <family val="2"/>
      <scheme val="minor"/>
    </font>
    <font>
      <b/>
      <sz val="11"/>
      <color theme="1"/>
      <name val="Calibri"/>
      <family val="2"/>
      <scheme val="minor"/>
    </font>
    <font>
      <sz val="8"/>
      <color theme="1"/>
      <name val="Calibri"/>
      <family val="2"/>
    </font>
    <font>
      <b/>
      <sz val="8"/>
      <color theme="1"/>
      <name val="Calibri"/>
      <family val="2"/>
    </font>
    <font>
      <sz val="8"/>
      <color theme="1"/>
      <name val="Times New Roman"/>
      <family val="1"/>
    </font>
    <font>
      <sz val="8"/>
      <color theme="1"/>
      <name val="Calibri"/>
      <family val="2"/>
      <scheme val="minor"/>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2"/>
      <color theme="0"/>
      <name val="Calibri"/>
      <family val="2"/>
      <scheme val="minor"/>
    </font>
    <font>
      <sz val="16"/>
      <color theme="0"/>
      <name val="Trebuchet MS"/>
      <family val="2"/>
    </font>
    <font>
      <i/>
      <sz val="8"/>
      <color rgb="FFFF0000"/>
      <name val="Trebuchet MS"/>
      <family val="2"/>
    </font>
    <font>
      <sz val="8"/>
      <name val="Trebuchet MS"/>
      <family val="2"/>
    </font>
    <font>
      <i/>
      <sz val="8"/>
      <name val="Trebuchet MS"/>
      <family val="2"/>
    </font>
    <font>
      <i/>
      <sz val="8"/>
      <color theme="5"/>
      <name val="Trebuchet MS"/>
      <family val="2"/>
    </font>
    <font>
      <b/>
      <u/>
      <sz val="8"/>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b/>
      <sz val="8"/>
      <color rgb="FFFF0000"/>
      <name val="Trebuchet MS"/>
      <family val="2"/>
    </font>
    <font>
      <b/>
      <u/>
      <sz val="8"/>
      <color rgb="FFFF0000"/>
      <name val="Trebuchet MS"/>
      <family val="2"/>
    </font>
    <font>
      <sz val="8"/>
      <color rgb="FFFF0000"/>
      <name val="Trebuchet MS"/>
      <family val="2"/>
    </font>
    <font>
      <b/>
      <sz val="10"/>
      <color theme="0"/>
      <name val="Trebuchet MS"/>
      <family val="2"/>
    </font>
    <font>
      <i/>
      <sz val="10"/>
      <color rgb="FFFF0000"/>
      <name val="Trebuchet MS"/>
      <family val="2"/>
    </font>
    <font>
      <i/>
      <sz val="10"/>
      <color theme="5"/>
      <name val="Trebuchet MS"/>
      <family val="2"/>
    </font>
    <font>
      <sz val="16"/>
      <color theme="1"/>
      <name val="Trebuchet MS"/>
      <family val="2"/>
    </font>
    <font>
      <sz val="12"/>
      <color theme="0"/>
      <name val="Trebuchet MS"/>
      <family val="2"/>
    </font>
    <font>
      <sz val="12"/>
      <color theme="1"/>
      <name val="Trebuchet MS"/>
      <family val="2"/>
    </font>
    <font>
      <i/>
      <sz val="10"/>
      <color theme="4"/>
      <name val="Trebuchet MS"/>
      <family val="2"/>
    </font>
    <font>
      <b/>
      <i/>
      <sz val="10"/>
      <color theme="5"/>
      <name val="Trebuchet MS"/>
      <family val="2"/>
    </font>
    <font>
      <b/>
      <sz val="10"/>
      <color theme="1"/>
      <name val="Trebuchet MS"/>
      <family val="2"/>
    </font>
    <font>
      <sz val="10"/>
      <color theme="1"/>
      <name val="Wingdings 2"/>
      <family val="1"/>
      <charset val="2"/>
    </font>
    <font>
      <u/>
      <sz val="8"/>
      <color rgb="FFFF0000"/>
      <name val="Trebuchet MS"/>
      <family val="2"/>
    </font>
  </fonts>
  <fills count="17">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6" tint="0.79998168889431442"/>
        <bgColor indexed="64"/>
      </patternFill>
    </fill>
    <fill>
      <patternFill patternType="solid">
        <fgColor theme="5" tint="0.79998168889431442"/>
        <bgColor indexed="64"/>
      </patternFill>
    </fill>
    <fill>
      <patternFill patternType="lightDown">
        <bgColor theme="0"/>
      </patternFill>
    </fill>
    <fill>
      <patternFill patternType="solid">
        <fgColor them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9.9978637043366805E-2"/>
        <bgColor indexed="64"/>
      </patternFill>
    </fill>
  </fills>
  <borders count="6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style="thin">
        <color theme="0"/>
      </right>
      <top/>
      <bottom/>
      <diagonal/>
    </border>
    <border>
      <left style="medium">
        <color theme="5"/>
      </left>
      <right/>
      <top style="medium">
        <color theme="5"/>
      </top>
      <bottom/>
      <diagonal/>
    </border>
    <border>
      <left/>
      <right/>
      <top style="medium">
        <color theme="5"/>
      </top>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style="dashDot">
        <color theme="5"/>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right/>
      <top style="dashDot">
        <color theme="5"/>
      </top>
      <bottom style="dashDot">
        <color theme="5"/>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medium">
        <color theme="5"/>
      </left>
      <right style="medium">
        <color theme="5"/>
      </right>
      <top style="medium">
        <color theme="5"/>
      </top>
      <bottom style="medium">
        <color theme="5"/>
      </bottom>
      <diagonal/>
    </border>
    <border>
      <left style="medium">
        <color theme="5"/>
      </left>
      <right style="medium">
        <color theme="5"/>
      </right>
      <top/>
      <bottom style="medium">
        <color theme="5"/>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right/>
      <top/>
      <bottom style="thin">
        <color theme="0"/>
      </bottom>
      <diagonal/>
    </border>
    <border>
      <left style="medium">
        <color theme="0"/>
      </left>
      <right style="thin">
        <color theme="0"/>
      </right>
      <top/>
      <bottom style="thin">
        <color theme="0"/>
      </bottom>
      <diagonal/>
    </border>
    <border>
      <left style="medium">
        <color theme="0"/>
      </left>
      <right/>
      <top/>
      <bottom/>
      <diagonal/>
    </border>
    <border>
      <left style="medium">
        <color theme="5"/>
      </left>
      <right/>
      <top style="thin">
        <color theme="0"/>
      </top>
      <bottom/>
      <diagonal/>
    </border>
    <border>
      <left/>
      <right/>
      <top style="thin">
        <color theme="4"/>
      </top>
      <bottom style="thin">
        <color theme="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ashDot">
        <color theme="5"/>
      </left>
      <right style="dashDot">
        <color theme="5"/>
      </right>
      <top style="thin">
        <color indexed="64"/>
      </top>
      <bottom style="dashDot">
        <color theme="5"/>
      </bottom>
      <diagonal/>
    </border>
    <border>
      <left style="dashDot">
        <color theme="5"/>
      </left>
      <right style="thin">
        <color indexed="64"/>
      </right>
      <top style="thin">
        <color indexed="64"/>
      </top>
      <bottom style="dashDot">
        <color theme="5"/>
      </bottom>
      <diagonal/>
    </border>
    <border>
      <left style="thin">
        <color indexed="64"/>
      </left>
      <right style="dashDot">
        <color theme="5"/>
      </right>
      <top style="dashDot">
        <color theme="5"/>
      </top>
      <bottom style="dashDot">
        <color theme="5"/>
      </bottom>
      <diagonal/>
    </border>
    <border>
      <left style="dashDot">
        <color theme="5"/>
      </left>
      <right style="thin">
        <color indexed="64"/>
      </right>
      <top style="dashDot">
        <color theme="5"/>
      </top>
      <bottom style="dashDot">
        <color theme="5"/>
      </bottom>
      <diagonal/>
    </border>
    <border>
      <left/>
      <right style="thin">
        <color indexed="64"/>
      </right>
      <top/>
      <bottom/>
      <diagonal/>
    </border>
    <border>
      <left style="thin">
        <color indexed="64"/>
      </left>
      <right style="dashDot">
        <color theme="5"/>
      </right>
      <top style="dashDot">
        <color theme="5"/>
      </top>
      <bottom style="thin">
        <color indexed="64"/>
      </bottom>
      <diagonal/>
    </border>
    <border>
      <left style="dashDot">
        <color theme="5"/>
      </left>
      <right style="dashDot">
        <color theme="5"/>
      </right>
      <top style="dashDot">
        <color theme="5"/>
      </top>
      <bottom style="thin">
        <color indexed="64"/>
      </bottom>
      <diagonal/>
    </border>
    <border>
      <left style="dashDot">
        <color theme="5"/>
      </left>
      <right style="thin">
        <color indexed="64"/>
      </right>
      <top style="dashDot">
        <color theme="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Dot">
        <color theme="5"/>
      </right>
      <top style="medium">
        <color theme="5"/>
      </top>
      <bottom/>
      <diagonal/>
    </border>
    <border>
      <left style="thin">
        <color theme="0"/>
      </left>
      <right/>
      <top style="medium">
        <color theme="5"/>
      </top>
      <bottom style="thin">
        <color theme="0"/>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style="medium">
        <color theme="5"/>
      </left>
      <right style="medium">
        <color theme="5"/>
      </right>
      <top style="medium">
        <color theme="5"/>
      </top>
      <bottom/>
      <diagonal/>
    </border>
    <border>
      <left style="medium">
        <color theme="5"/>
      </left>
      <right/>
      <top style="thin">
        <color indexed="64"/>
      </top>
      <bottom style="dashDot">
        <color theme="5"/>
      </bottom>
      <diagonal/>
    </border>
    <border>
      <left/>
      <right/>
      <top style="thin">
        <color indexed="64"/>
      </top>
      <bottom style="dashDot">
        <color theme="5"/>
      </bottom>
      <diagonal/>
    </border>
    <border>
      <left/>
      <right style="thin">
        <color indexed="64"/>
      </right>
      <top style="thin">
        <color indexed="64"/>
      </top>
      <bottom style="dashDot">
        <color theme="5"/>
      </bottom>
      <diagonal/>
    </border>
    <border>
      <left/>
      <right style="thin">
        <color indexed="64"/>
      </right>
      <top style="medium">
        <color theme="5"/>
      </top>
      <bottom style="dashDot">
        <color theme="5"/>
      </bottom>
      <diagonal/>
    </border>
    <border>
      <left style="medium">
        <color theme="5"/>
      </left>
      <right/>
      <top style="medium">
        <color theme="5"/>
      </top>
      <bottom style="thin">
        <color indexed="64"/>
      </bottom>
      <diagonal/>
    </border>
    <border>
      <left/>
      <right/>
      <top style="medium">
        <color theme="5"/>
      </top>
      <bottom style="thin">
        <color indexed="64"/>
      </bottom>
      <diagonal/>
    </border>
    <border>
      <left/>
      <right style="thin">
        <color indexed="64"/>
      </right>
      <top style="medium">
        <color theme="5"/>
      </top>
      <bottom style="thin">
        <color indexed="64"/>
      </bottom>
      <diagonal/>
    </border>
    <border>
      <left style="medium">
        <color theme="5"/>
      </left>
      <right/>
      <top/>
      <bottom style="dashDot">
        <color theme="5"/>
      </bottom>
      <diagonal/>
    </border>
    <border>
      <left/>
      <right/>
      <top/>
      <bottom style="dashDot">
        <color theme="5"/>
      </bottom>
      <diagonal/>
    </border>
    <border>
      <left style="thin">
        <color indexed="64"/>
      </left>
      <right/>
      <top/>
      <bottom/>
      <diagonal/>
    </border>
  </borders>
  <cellStyleXfs count="22">
    <xf numFmtId="0" fontId="0" fillId="0" borderId="0"/>
    <xf numFmtId="9" fontId="3"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4" fillId="5" borderId="0" applyNumberFormat="0" applyBorder="0" applyAlignment="0" applyProtection="0"/>
    <xf numFmtId="0" fontId="9" fillId="0" borderId="0" applyNumberFormat="0" applyFill="0" applyBorder="0" applyAlignment="0" applyProtection="0"/>
    <xf numFmtId="0" fontId="13" fillId="9" borderId="0" applyNumberFormat="0" applyBorder="0" applyAlignment="0" applyProtection="0"/>
    <xf numFmtId="0" fontId="14" fillId="0" borderId="0"/>
    <xf numFmtId="0" fontId="14" fillId="0" borderId="0"/>
    <xf numFmtId="0" fontId="14" fillId="0" borderId="0"/>
    <xf numFmtId="0" fontId="15" fillId="0" borderId="0"/>
    <xf numFmtId="0" fontId="6" fillId="0" borderId="0"/>
    <xf numFmtId="0" fontId="4" fillId="2" borderId="0" applyNumberFormat="0" applyBorder="0" applyAlignment="0" applyProtection="0"/>
    <xf numFmtId="0" fontId="6" fillId="4" borderId="0" applyNumberFormat="0" applyBorder="0" applyAlignment="0" applyProtection="0"/>
    <xf numFmtId="0" fontId="5" fillId="3" borderId="0" applyNumberFormat="0" applyBorder="0" applyAlignment="0" applyProtection="0"/>
    <xf numFmtId="3" fontId="6" fillId="6" borderId="14" applyAlignment="0">
      <alignment horizontal="left"/>
      <protection locked="0"/>
    </xf>
    <xf numFmtId="3" fontId="6" fillId="8" borderId="0">
      <alignment horizontal="right"/>
      <protection hidden="1"/>
    </xf>
    <xf numFmtId="9" fontId="2" fillId="0" borderId="0" applyFont="0" applyFill="0" applyBorder="0" applyAlignment="0" applyProtection="0"/>
    <xf numFmtId="3" fontId="6" fillId="6" borderId="14" applyAlignment="0">
      <alignment horizontal="left"/>
      <protection locked="0"/>
    </xf>
    <xf numFmtId="0" fontId="6" fillId="4" borderId="0" applyNumberFormat="0" applyBorder="0" applyAlignment="0" applyProtection="0"/>
    <xf numFmtId="9" fontId="1" fillId="0" borderId="0" applyFont="0" applyFill="0" applyBorder="0" applyAlignment="0" applyProtection="0"/>
  </cellStyleXfs>
  <cellXfs count="426">
    <xf numFmtId="0" fontId="0" fillId="0" borderId="0" xfId="0"/>
    <xf numFmtId="3" fontId="0" fillId="6" borderId="0" xfId="0" applyNumberFormat="1" applyFill="1"/>
    <xf numFmtId="0" fontId="9" fillId="6" borderId="0" xfId="6" applyFill="1" applyProtection="1"/>
    <xf numFmtId="0" fontId="0" fillId="6" borderId="0" xfId="0" applyFill="1"/>
    <xf numFmtId="0" fontId="25" fillId="6" borderId="0" xfId="0" applyFont="1" applyFill="1" applyAlignment="1">
      <alignment horizontal="center"/>
    </xf>
    <xf numFmtId="0" fontId="0" fillId="6" borderId="0" xfId="0" applyFill="1" applyAlignment="1">
      <alignment wrapText="1"/>
    </xf>
    <xf numFmtId="0" fontId="6" fillId="6" borderId="0" xfId="0" applyFont="1" applyFill="1"/>
    <xf numFmtId="3" fontId="5" fillId="3" borderId="1" xfId="3" applyNumberFormat="1" applyBorder="1" applyAlignment="1" applyProtection="1">
      <alignment horizontal="right"/>
    </xf>
    <xf numFmtId="0" fontId="9" fillId="6" borderId="0" xfId="6" applyFill="1" applyAlignment="1" applyProtection="1"/>
    <xf numFmtId="0" fontId="9" fillId="6" borderId="0" xfId="6" applyFill="1" applyAlignment="1" applyProtection="1">
      <alignment wrapText="1"/>
    </xf>
    <xf numFmtId="3" fontId="6" fillId="6" borderId="14" xfId="16" applyAlignment="1">
      <alignment vertical="center" wrapText="1"/>
      <protection locked="0"/>
    </xf>
    <xf numFmtId="0" fontId="5" fillId="3" borderId="8" xfId="3" applyBorder="1" applyAlignment="1" applyProtection="1">
      <alignment horizontal="center" vertical="center" wrapText="1"/>
    </xf>
    <xf numFmtId="3" fontId="0" fillId="6" borderId="0" xfId="0" applyNumberFormat="1" applyFill="1" applyAlignment="1">
      <alignment wrapText="1"/>
    </xf>
    <xf numFmtId="3" fontId="0" fillId="6" borderId="14" xfId="0" applyNumberFormat="1" applyFill="1" applyBorder="1"/>
    <xf numFmtId="9" fontId="6" fillId="6" borderId="0" xfId="1" applyFont="1" applyFill="1" applyBorder="1" applyProtection="1"/>
    <xf numFmtId="0" fontId="10" fillId="2" borderId="0" xfId="2" applyFont="1" applyAlignment="1" applyProtection="1">
      <alignment horizontal="center" wrapText="1"/>
    </xf>
    <xf numFmtId="3" fontId="0" fillId="6" borderId="0" xfId="0" applyNumberFormat="1" applyFill="1" applyAlignment="1">
      <alignment vertical="center"/>
    </xf>
    <xf numFmtId="0" fontId="0" fillId="6" borderId="0" xfId="0" applyFill="1" applyAlignment="1">
      <alignment vertical="center"/>
    </xf>
    <xf numFmtId="0" fontId="6" fillId="6" borderId="0" xfId="0" applyFont="1" applyFill="1" applyAlignment="1">
      <alignment vertical="center"/>
    </xf>
    <xf numFmtId="0" fontId="6" fillId="4" borderId="0" xfId="4" applyProtection="1"/>
    <xf numFmtId="0" fontId="0" fillId="6" borderId="0" xfId="0" applyFill="1" applyAlignment="1">
      <alignment horizontal="center" vertical="center" wrapText="1"/>
    </xf>
    <xf numFmtId="3" fontId="0" fillId="6" borderId="0" xfId="0" applyNumberFormat="1" applyFill="1" applyAlignment="1">
      <alignment horizontal="center" vertical="center" wrapText="1"/>
    </xf>
    <xf numFmtId="0" fontId="0" fillId="6" borderId="0" xfId="0" applyFill="1" applyAlignment="1">
      <alignment horizontal="center" wrapText="1"/>
    </xf>
    <xf numFmtId="3" fontId="0" fillId="6" borderId="0" xfId="0" applyNumberFormat="1" applyFill="1" applyAlignment="1">
      <alignment horizontal="center" wrapText="1"/>
    </xf>
    <xf numFmtId="0" fontId="17" fillId="6" borderId="0" xfId="0" applyFont="1" applyFill="1" applyAlignment="1">
      <alignment vertical="center"/>
    </xf>
    <xf numFmtId="0" fontId="18" fillId="6" borderId="18" xfId="0" applyFont="1" applyFill="1" applyBorder="1" applyAlignment="1">
      <alignment vertical="center"/>
    </xf>
    <xf numFmtId="3" fontId="18" fillId="6" borderId="18" xfId="0" applyNumberFormat="1" applyFont="1" applyFill="1" applyBorder="1" applyAlignment="1">
      <alignment vertical="center"/>
    </xf>
    <xf numFmtId="0" fontId="19" fillId="6" borderId="0" xfId="0" applyFont="1" applyFill="1"/>
    <xf numFmtId="3" fontId="0" fillId="0" borderId="0" xfId="0" applyNumberFormat="1"/>
    <xf numFmtId="0" fontId="27" fillId="6" borderId="0" xfId="0" applyFont="1" applyFill="1"/>
    <xf numFmtId="0" fontId="12" fillId="6" borderId="0" xfId="0" applyFont="1" applyFill="1"/>
    <xf numFmtId="0" fontId="5" fillId="3" borderId="1" xfId="3" applyBorder="1" applyAlignment="1" applyProtection="1"/>
    <xf numFmtId="0" fontId="0" fillId="6" borderId="1" xfId="0" applyFill="1" applyBorder="1"/>
    <xf numFmtId="3" fontId="5" fillId="3" borderId="1" xfId="3" applyNumberFormat="1" applyBorder="1" applyAlignment="1" applyProtection="1">
      <alignment horizontal="right" vertical="center" wrapText="1"/>
    </xf>
    <xf numFmtId="9" fontId="5" fillId="3" borderId="1" xfId="1" applyFont="1" applyFill="1" applyBorder="1" applyAlignment="1" applyProtection="1">
      <alignment horizontal="right" vertical="center" wrapText="1"/>
    </xf>
    <xf numFmtId="0" fontId="0" fillId="4" borderId="0" xfId="4" applyFont="1" applyAlignment="1" applyProtection="1">
      <alignment horizontal="center"/>
    </xf>
    <xf numFmtId="3" fontId="6" fillId="4" borderId="0" xfId="4" applyNumberFormat="1" applyProtection="1"/>
    <xf numFmtId="3" fontId="6" fillId="6" borderId="0" xfId="4" applyNumberFormat="1" applyFill="1" applyProtection="1"/>
    <xf numFmtId="0" fontId="0" fillId="6" borderId="0" xfId="0" applyFill="1" applyAlignment="1">
      <alignment horizontal="left" indent="4"/>
    </xf>
    <xf numFmtId="3" fontId="0" fillId="4" borderId="0" xfId="4" applyNumberFormat="1" applyFont="1" applyProtection="1"/>
    <xf numFmtId="0" fontId="5" fillId="3" borderId="30" xfId="3" applyBorder="1" applyAlignment="1" applyProtection="1">
      <alignment wrapText="1"/>
    </xf>
    <xf numFmtId="3" fontId="5" fillId="3" borderId="3" xfId="3" applyNumberFormat="1" applyBorder="1" applyAlignment="1" applyProtection="1">
      <alignment horizontal="right"/>
    </xf>
    <xf numFmtId="9" fontId="5" fillId="3" borderId="3" xfId="3" applyNumberFormat="1" applyBorder="1" applyAlignment="1" applyProtection="1">
      <alignment wrapText="1"/>
    </xf>
    <xf numFmtId="0" fontId="9" fillId="6" borderId="0" xfId="6" quotePrefix="1" applyFill="1" applyAlignment="1" applyProtection="1">
      <alignment wrapText="1"/>
    </xf>
    <xf numFmtId="0" fontId="11" fillId="6" borderId="0" xfId="0" applyFont="1" applyFill="1" applyAlignment="1">
      <alignment vertical="top" wrapText="1"/>
    </xf>
    <xf numFmtId="0" fontId="5" fillId="3" borderId="2" xfId="3" applyBorder="1" applyAlignment="1" applyProtection="1">
      <alignment horizontal="center" vertical="center" wrapText="1"/>
    </xf>
    <xf numFmtId="0" fontId="6" fillId="6" borderId="23" xfId="0" applyFont="1" applyFill="1" applyBorder="1" applyAlignment="1">
      <alignment vertical="center"/>
    </xf>
    <xf numFmtId="3" fontId="4" fillId="6" borderId="0" xfId="7" applyNumberFormat="1" applyFont="1" applyFill="1" applyAlignment="1" applyProtection="1">
      <alignment vertical="center"/>
    </xf>
    <xf numFmtId="0" fontId="5" fillId="3" borderId="24" xfId="3" applyBorder="1" applyAlignment="1" applyProtection="1">
      <alignment horizontal="center" wrapText="1"/>
    </xf>
    <xf numFmtId="0" fontId="0" fillId="6" borderId="31" xfId="0" applyFill="1" applyBorder="1"/>
    <xf numFmtId="0" fontId="5" fillId="3" borderId="22" xfId="3" applyBorder="1" applyAlignment="1" applyProtection="1">
      <alignment horizontal="center" vertical="center" wrapText="1"/>
    </xf>
    <xf numFmtId="3" fontId="5" fillId="3" borderId="2" xfId="3" applyNumberFormat="1" applyBorder="1" applyAlignment="1" applyProtection="1">
      <alignment horizontal="right" vertical="center"/>
    </xf>
    <xf numFmtId="0" fontId="16" fillId="6" borderId="0" xfId="0" applyFont="1" applyFill="1" applyAlignment="1">
      <alignment horizontal="right"/>
    </xf>
    <xf numFmtId="10" fontId="16" fillId="6" borderId="0" xfId="0" applyNumberFormat="1" applyFont="1" applyFill="1" applyAlignment="1">
      <alignment horizontal="right"/>
    </xf>
    <xf numFmtId="0" fontId="0" fillId="6" borderId="0" xfId="0" applyFill="1" applyAlignment="1">
      <alignment vertical="center" wrapText="1"/>
    </xf>
    <xf numFmtId="0" fontId="20" fillId="6" borderId="0" xfId="0" applyFont="1" applyFill="1" applyAlignment="1">
      <alignment horizontal="right"/>
    </xf>
    <xf numFmtId="3" fontId="20" fillId="6" borderId="0" xfId="0" applyNumberFormat="1" applyFont="1" applyFill="1" applyAlignment="1">
      <alignment vertical="center"/>
    </xf>
    <xf numFmtId="0" fontId="21" fillId="6" borderId="0" xfId="0" applyFont="1" applyFill="1"/>
    <xf numFmtId="9" fontId="0" fillId="6" borderId="0" xfId="0" applyNumberFormat="1" applyFill="1"/>
    <xf numFmtId="3" fontId="16" fillId="6" borderId="0" xfId="0" applyNumberFormat="1" applyFont="1" applyFill="1"/>
    <xf numFmtId="0" fontId="24" fillId="6" borderId="0" xfId="0" applyFont="1" applyFill="1"/>
    <xf numFmtId="0" fontId="6" fillId="6" borderId="0" xfId="4" applyFill="1" applyAlignment="1" applyProtection="1">
      <alignment horizontal="left"/>
    </xf>
    <xf numFmtId="0" fontId="5" fillId="6" borderId="0" xfId="0" applyFont="1" applyFill="1"/>
    <xf numFmtId="3" fontId="5" fillId="6" borderId="0" xfId="0" applyNumberFormat="1" applyFont="1" applyFill="1"/>
    <xf numFmtId="4" fontId="0" fillId="6" borderId="0" xfId="0" applyNumberFormat="1" applyFill="1"/>
    <xf numFmtId="0" fontId="0" fillId="4" borderId="19" xfId="4" applyFont="1" applyBorder="1" applyAlignment="1" applyProtection="1">
      <alignment wrapText="1"/>
    </xf>
    <xf numFmtId="3" fontId="6" fillId="6" borderId="0" xfId="4" applyNumberFormat="1" applyFill="1" applyBorder="1" applyAlignment="1" applyProtection="1">
      <alignment horizontal="right"/>
    </xf>
    <xf numFmtId="0" fontId="0" fillId="6" borderId="0" xfId="0" applyFill="1" applyAlignment="1">
      <alignment horizontal="center"/>
    </xf>
    <xf numFmtId="4" fontId="29" fillId="6" borderId="0" xfId="3" applyNumberFormat="1" applyFont="1" applyFill="1" applyBorder="1" applyAlignment="1" applyProtection="1">
      <alignment vertical="center" wrapText="1"/>
    </xf>
    <xf numFmtId="0" fontId="0" fillId="6" borderId="0" xfId="0" applyFill="1" applyAlignment="1">
      <alignment horizontal="center" vertical="center"/>
    </xf>
    <xf numFmtId="0" fontId="5" fillId="3" borderId="1" xfId="3" applyBorder="1" applyAlignment="1" applyProtection="1">
      <alignment horizontal="center" vertical="center"/>
    </xf>
    <xf numFmtId="4" fontId="5" fillId="3" borderId="1" xfId="3" applyNumberFormat="1" applyBorder="1" applyAlignment="1" applyProtection="1">
      <alignment vertical="center" wrapText="1"/>
    </xf>
    <xf numFmtId="0" fontId="7" fillId="6" borderId="12" xfId="0" applyFont="1" applyFill="1" applyBorder="1" applyAlignment="1">
      <alignment horizontal="right"/>
    </xf>
    <xf numFmtId="0" fontId="7" fillId="6" borderId="13" xfId="0" applyFont="1" applyFill="1" applyBorder="1" applyAlignment="1">
      <alignment horizontal="right"/>
    </xf>
    <xf numFmtId="0" fontId="5" fillId="2" borderId="1" xfId="2" applyFont="1" applyBorder="1" applyProtection="1"/>
    <xf numFmtId="3" fontId="6" fillId="6" borderId="14" xfId="16" applyAlignment="1">
      <alignment wrapText="1"/>
      <protection locked="0"/>
    </xf>
    <xf numFmtId="0" fontId="10" fillId="2" borderId="0" xfId="2" applyFont="1" applyAlignment="1" applyProtection="1"/>
    <xf numFmtId="0" fontId="6" fillId="6" borderId="0" xfId="12" applyFill="1"/>
    <xf numFmtId="0" fontId="0" fillId="6" borderId="33" xfId="0" applyFill="1" applyBorder="1" applyAlignment="1">
      <alignment vertical="center"/>
    </xf>
    <xf numFmtId="0" fontId="0" fillId="6" borderId="20" xfId="0" applyFill="1" applyBorder="1" applyAlignment="1" applyProtection="1">
      <alignment horizontal="left"/>
      <protection hidden="1"/>
    </xf>
    <xf numFmtId="0" fontId="6" fillId="6" borderId="20" xfId="0" applyFont="1" applyFill="1" applyBorder="1" applyAlignment="1" applyProtection="1">
      <alignment horizontal="left"/>
      <protection hidden="1"/>
    </xf>
    <xf numFmtId="0" fontId="0" fillId="6" borderId="1" xfId="0" applyFill="1" applyBorder="1" applyAlignment="1">
      <alignment vertical="center" wrapText="1"/>
    </xf>
    <xf numFmtId="9" fontId="6" fillId="6" borderId="1" xfId="4" applyNumberFormat="1" applyFill="1" applyBorder="1" applyAlignment="1" applyProtection="1">
      <alignment horizontal="right" vertical="center" wrapText="1"/>
    </xf>
    <xf numFmtId="3" fontId="6" fillId="6" borderId="1" xfId="0" applyNumberFormat="1" applyFont="1" applyFill="1" applyBorder="1" applyAlignment="1" applyProtection="1">
      <alignment vertical="center"/>
      <protection locked="0"/>
    </xf>
    <xf numFmtId="9" fontId="6" fillId="6" borderId="21" xfId="4" applyNumberFormat="1" applyFill="1" applyBorder="1" applyAlignment="1" applyProtection="1">
      <alignment horizontal="right" vertical="center" wrapText="1"/>
    </xf>
    <xf numFmtId="0" fontId="6" fillId="6" borderId="1" xfId="0" applyFont="1" applyFill="1" applyBorder="1"/>
    <xf numFmtId="3" fontId="0" fillId="6" borderId="1" xfId="0" applyNumberFormat="1" applyFill="1" applyBorder="1" applyAlignment="1">
      <alignment vertical="center"/>
    </xf>
    <xf numFmtId="0" fontId="6" fillId="6" borderId="1" xfId="0" applyFont="1" applyFill="1" applyBorder="1" applyAlignment="1">
      <alignment vertical="center"/>
    </xf>
    <xf numFmtId="3" fontId="5" fillId="6" borderId="1" xfId="0" applyNumberFormat="1" applyFont="1" applyFill="1" applyBorder="1" applyAlignment="1">
      <alignment vertical="center"/>
    </xf>
    <xf numFmtId="0" fontId="5" fillId="6" borderId="1" xfId="0" applyFont="1" applyFill="1" applyBorder="1" applyAlignment="1">
      <alignment vertical="center"/>
    </xf>
    <xf numFmtId="0" fontId="6" fillId="6" borderId="20" xfId="0" applyFont="1" applyFill="1" applyBorder="1" applyAlignment="1">
      <alignment vertical="center"/>
    </xf>
    <xf numFmtId="0" fontId="6" fillId="6" borderId="26" xfId="0" applyFont="1" applyFill="1" applyBorder="1" applyAlignment="1">
      <alignment vertical="center"/>
    </xf>
    <xf numFmtId="0" fontId="10" fillId="2" borderId="0" xfId="2" applyFont="1" applyAlignment="1" applyProtection="1">
      <alignment wrapText="1"/>
    </xf>
    <xf numFmtId="0" fontId="5" fillId="3" borderId="1" xfId="3" applyBorder="1" applyAlignment="1" applyProtection="1">
      <alignment horizontal="center" vertical="center" wrapText="1"/>
    </xf>
    <xf numFmtId="3" fontId="5" fillId="3" borderId="1" xfId="3" applyNumberFormat="1" applyBorder="1" applyAlignment="1" applyProtection="1">
      <alignment horizontal="center" vertical="center"/>
    </xf>
    <xf numFmtId="3" fontId="5" fillId="3" borderId="1" xfId="3" applyNumberFormat="1" applyBorder="1" applyAlignment="1" applyProtection="1">
      <alignment horizontal="center" vertical="center" wrapText="1"/>
    </xf>
    <xf numFmtId="0" fontId="5" fillId="6" borderId="1" xfId="5" applyFont="1" applyFill="1" applyBorder="1" applyAlignment="1" applyProtection="1">
      <alignment horizontal="center" vertical="center" wrapText="1"/>
    </xf>
    <xf numFmtId="0" fontId="0" fillId="6" borderId="1" xfId="0" applyFill="1" applyBorder="1" applyAlignment="1" applyProtection="1">
      <alignment vertical="center" wrapText="1"/>
      <protection hidden="1"/>
    </xf>
    <xf numFmtId="0" fontId="6" fillId="6" borderId="1" xfId="0" applyFont="1" applyFill="1" applyBorder="1" applyAlignment="1">
      <alignment vertical="center" wrapText="1"/>
    </xf>
    <xf numFmtId="3" fontId="6" fillId="6" borderId="1" xfId="0" applyNumberFormat="1" applyFont="1" applyFill="1" applyBorder="1" applyAlignment="1">
      <alignment vertical="center"/>
    </xf>
    <xf numFmtId="0" fontId="6" fillId="6" borderId="6" xfId="0" applyFont="1" applyFill="1" applyBorder="1" applyAlignment="1">
      <alignment vertical="center"/>
    </xf>
    <xf numFmtId="3" fontId="5" fillId="3" borderId="1" xfId="3" applyNumberFormat="1" applyBorder="1" applyAlignment="1" applyProtection="1">
      <alignment vertical="center" wrapText="1"/>
    </xf>
    <xf numFmtId="3" fontId="5" fillId="3" borderId="1" xfId="3" applyNumberFormat="1" applyBorder="1" applyAlignment="1" applyProtection="1">
      <alignment vertical="center"/>
    </xf>
    <xf numFmtId="9" fontId="5" fillId="3" borderId="1" xfId="3" applyNumberFormat="1" applyBorder="1" applyAlignment="1" applyProtection="1">
      <alignment horizontal="right" vertical="center" wrapText="1"/>
    </xf>
    <xf numFmtId="3" fontId="5" fillId="3" borderId="23" xfId="3" applyNumberFormat="1" applyBorder="1" applyAlignment="1" applyProtection="1">
      <alignment horizontal="center" vertical="center"/>
    </xf>
    <xf numFmtId="0" fontId="0" fillId="6" borderId="1" xfId="4" applyFont="1" applyFill="1" applyBorder="1" applyAlignment="1" applyProtection="1">
      <alignment vertical="center" wrapText="1"/>
    </xf>
    <xf numFmtId="3" fontId="0" fillId="6" borderId="1" xfId="0" applyNumberFormat="1" applyFill="1" applyBorder="1" applyAlignment="1">
      <alignment vertical="center" wrapText="1"/>
    </xf>
    <xf numFmtId="0" fontId="0" fillId="6" borderId="1" xfId="0" applyFill="1" applyBorder="1" applyAlignment="1">
      <alignment vertical="center"/>
    </xf>
    <xf numFmtId="0" fontId="0" fillId="6" borderId="6" xfId="0" applyFill="1" applyBorder="1" applyAlignment="1">
      <alignment vertical="center"/>
    </xf>
    <xf numFmtId="0" fontId="0" fillId="6" borderId="20" xfId="0" applyFill="1" applyBorder="1" applyAlignment="1">
      <alignment vertical="center"/>
    </xf>
    <xf numFmtId="0" fontId="0" fillId="6" borderId="26" xfId="0" applyFill="1" applyBorder="1" applyAlignment="1">
      <alignment vertical="center"/>
    </xf>
    <xf numFmtId="0" fontId="5" fillId="6" borderId="0" xfId="0" applyFont="1" applyFill="1" applyAlignment="1">
      <alignment vertical="center"/>
    </xf>
    <xf numFmtId="3" fontId="5" fillId="6" borderId="1" xfId="3" applyNumberFormat="1" applyFill="1" applyBorder="1" applyAlignment="1" applyProtection="1">
      <alignment vertical="center" wrapText="1"/>
    </xf>
    <xf numFmtId="3" fontId="5" fillId="6" borderId="1" xfId="3" applyNumberFormat="1" applyFill="1" applyBorder="1" applyAlignment="1" applyProtection="1">
      <alignment vertical="center"/>
    </xf>
    <xf numFmtId="9" fontId="5" fillId="6" borderId="1" xfId="3" applyNumberFormat="1" applyFill="1" applyBorder="1" applyAlignment="1" applyProtection="1">
      <alignment horizontal="right" vertical="center" wrapText="1"/>
    </xf>
    <xf numFmtId="0" fontId="6" fillId="6" borderId="21" xfId="0" applyFont="1" applyFill="1" applyBorder="1" applyAlignment="1">
      <alignment vertical="center"/>
    </xf>
    <xf numFmtId="3" fontId="5" fillId="6" borderId="2" xfId="3" applyNumberFormat="1" applyFill="1" applyBorder="1" applyAlignment="1" applyProtection="1">
      <alignment horizontal="center" vertical="center"/>
    </xf>
    <xf numFmtId="0" fontId="0" fillId="6" borderId="0" xfId="0" applyFill="1" applyAlignment="1" applyProtection="1">
      <alignment wrapText="1"/>
      <protection hidden="1"/>
    </xf>
    <xf numFmtId="10" fontId="0" fillId="6" borderId="0" xfId="18" applyNumberFormat="1" applyFont="1" applyFill="1" applyProtection="1">
      <protection hidden="1"/>
    </xf>
    <xf numFmtId="0" fontId="12" fillId="6" borderId="0" xfId="0" applyFont="1" applyFill="1" applyAlignment="1" applyProtection="1">
      <alignment wrapText="1"/>
      <protection hidden="1"/>
    </xf>
    <xf numFmtId="3" fontId="0" fillId="6" borderId="0" xfId="0" applyNumberFormat="1" applyFill="1" applyProtection="1">
      <protection hidden="1"/>
    </xf>
    <xf numFmtId="0" fontId="0" fillId="6" borderId="0" xfId="0" applyFill="1" applyProtection="1">
      <protection hidden="1"/>
    </xf>
    <xf numFmtId="0" fontId="6" fillId="4" borderId="0" xfId="20" applyAlignment="1" applyProtection="1">
      <alignment wrapText="1"/>
      <protection hidden="1"/>
    </xf>
    <xf numFmtId="3" fontId="6" fillId="6" borderId="0" xfId="20" applyNumberFormat="1" applyFill="1" applyProtection="1">
      <protection hidden="1"/>
    </xf>
    <xf numFmtId="10" fontId="0" fillId="6" borderId="0" xfId="18" applyNumberFormat="1" applyFont="1" applyFill="1" applyAlignment="1" applyProtection="1">
      <alignment wrapText="1"/>
      <protection hidden="1"/>
    </xf>
    <xf numFmtId="0" fontId="8" fillId="6" borderId="0" xfId="0" applyFont="1" applyFill="1" applyAlignment="1" applyProtection="1">
      <alignment horizontal="left" wrapText="1" indent="2"/>
      <protection hidden="1"/>
    </xf>
    <xf numFmtId="10" fontId="0" fillId="6" borderId="0" xfId="0" applyNumberFormat="1" applyFill="1" applyProtection="1">
      <protection hidden="1"/>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10" fontId="6" fillId="6" borderId="14" xfId="1" applyNumberFormat="1" applyFont="1" applyFill="1" applyBorder="1" applyAlignment="1" applyProtection="1">
      <alignment wrapText="1"/>
      <protection locked="0"/>
    </xf>
    <xf numFmtId="3" fontId="0" fillId="6" borderId="0" xfId="0" applyNumberFormat="1" applyFill="1" applyAlignment="1">
      <alignment horizontal="left" indent="4"/>
    </xf>
    <xf numFmtId="0" fontId="9" fillId="6" borderId="0" xfId="6" quotePrefix="1" applyFill="1" applyBorder="1" applyAlignment="1" applyProtection="1">
      <alignment horizontal="center" vertical="center"/>
    </xf>
    <xf numFmtId="3" fontId="5" fillId="6" borderId="0" xfId="0" applyNumberFormat="1" applyFont="1" applyFill="1" applyAlignment="1">
      <alignment horizontal="center" vertical="center" wrapText="1"/>
    </xf>
    <xf numFmtId="3" fontId="5" fillId="6" borderId="0" xfId="0" applyNumberFormat="1" applyFont="1" applyFill="1" applyAlignment="1">
      <alignment horizontal="center" wrapText="1"/>
    </xf>
    <xf numFmtId="0" fontId="5" fillId="6" borderId="0" xfId="0" applyFont="1" applyFill="1" applyAlignment="1">
      <alignment horizontal="center" wrapText="1"/>
    </xf>
    <xf numFmtId="3" fontId="5" fillId="6" borderId="14" xfId="0" applyNumberFormat="1" applyFont="1" applyFill="1" applyBorder="1"/>
    <xf numFmtId="0" fontId="8" fillId="6" borderId="0" xfId="0" applyFont="1" applyFill="1"/>
    <xf numFmtId="0" fontId="25" fillId="6" borderId="0" xfId="0" applyFont="1" applyFill="1" applyAlignment="1">
      <alignment horizontal="center" wrapText="1"/>
    </xf>
    <xf numFmtId="0" fontId="5" fillId="3" borderId="1" xfId="3" applyBorder="1" applyAlignment="1" applyProtection="1">
      <alignment horizontal="left" vertical="center" wrapText="1"/>
    </xf>
    <xf numFmtId="3" fontId="5" fillId="3" borderId="1" xfId="3" applyNumberFormat="1" applyBorder="1" applyAlignment="1" applyProtection="1">
      <alignment horizontal="left"/>
    </xf>
    <xf numFmtId="0" fontId="0" fillId="11" borderId="0" xfId="0" applyFill="1"/>
    <xf numFmtId="4" fontId="5" fillId="7" borderId="20" xfId="3" applyNumberFormat="1" applyFill="1" applyBorder="1" applyAlignment="1" applyProtection="1">
      <alignment horizontal="left" vertical="center" wrapText="1"/>
    </xf>
    <xf numFmtId="3" fontId="5" fillId="3" borderId="1" xfId="3" applyNumberFormat="1" applyBorder="1" applyAlignment="1" applyProtection="1">
      <alignment horizontal="right" vertical="center"/>
    </xf>
    <xf numFmtId="0" fontId="32" fillId="6" borderId="0" xfId="6" applyFont="1" applyFill="1" applyAlignment="1" applyProtection="1"/>
    <xf numFmtId="3" fontId="5" fillId="3" borderId="1" xfId="3" applyNumberFormat="1" applyBorder="1" applyAlignment="1" applyProtection="1">
      <alignment horizontal="left" wrapText="1"/>
    </xf>
    <xf numFmtId="3" fontId="5" fillId="3" borderId="1" xfId="3" applyNumberFormat="1" applyBorder="1" applyAlignment="1" applyProtection="1">
      <alignment horizontal="right" wrapText="1"/>
    </xf>
    <xf numFmtId="0" fontId="5" fillId="3" borderId="1" xfId="3" applyBorder="1" applyAlignment="1" applyProtection="1">
      <alignment horizontal="left" vertical="center"/>
    </xf>
    <xf numFmtId="0" fontId="9" fillId="6" borderId="0" xfId="6" applyFill="1" applyAlignment="1" applyProtection="1">
      <alignment horizontal="center"/>
      <protection hidden="1"/>
    </xf>
    <xf numFmtId="0" fontId="9" fillId="6" borderId="0" xfId="6"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10" fillId="6" borderId="0" xfId="2" applyFont="1" applyFill="1" applyAlignment="1" applyProtection="1">
      <alignment horizontal="center" wrapText="1"/>
      <protection hidden="1"/>
    </xf>
    <xf numFmtId="0" fontId="10" fillId="6" borderId="0" xfId="2" applyFont="1" applyFill="1" applyAlignment="1" applyProtection="1">
      <alignment horizontal="left" wrapText="1"/>
      <protection hidden="1"/>
    </xf>
    <xf numFmtId="0" fontId="0" fillId="6" borderId="12" xfId="0" applyFill="1" applyBorder="1" applyProtection="1">
      <protection hidden="1"/>
    </xf>
    <xf numFmtId="0" fontId="10" fillId="6" borderId="0" xfId="2" applyFont="1" applyFill="1" applyBorder="1" applyAlignment="1" applyProtection="1">
      <alignment horizontal="left" wrapText="1"/>
      <protection hidden="1"/>
    </xf>
    <xf numFmtId="0" fontId="0" fillId="6" borderId="0" xfId="0" applyFill="1" applyAlignment="1">
      <alignment horizontal="left"/>
    </xf>
    <xf numFmtId="4" fontId="29" fillId="6" borderId="0" xfId="3" applyNumberFormat="1" applyFont="1" applyFill="1" applyBorder="1" applyAlignment="1" applyProtection="1">
      <alignment vertical="center" wrapText="1"/>
      <protection hidden="1"/>
    </xf>
    <xf numFmtId="0" fontId="28" fillId="6" borderId="33" xfId="0" applyFont="1" applyFill="1" applyBorder="1" applyAlignment="1">
      <alignment horizontal="center" vertical="center" wrapText="1"/>
    </xf>
    <xf numFmtId="0" fontId="7" fillId="6" borderId="0" xfId="0" applyFont="1" applyFill="1" applyAlignment="1">
      <alignment horizontal="right"/>
    </xf>
    <xf numFmtId="0" fontId="6" fillId="6" borderId="0" xfId="4" applyFill="1" applyBorder="1" applyAlignment="1" applyProtection="1">
      <alignment horizontal="center"/>
    </xf>
    <xf numFmtId="0" fontId="0" fillId="0" borderId="0" xfId="0" applyProtection="1">
      <protection hidden="1"/>
    </xf>
    <xf numFmtId="0" fontId="9" fillId="6" borderId="33" xfId="6" quotePrefix="1" applyFill="1" applyBorder="1" applyAlignment="1" applyProtection="1">
      <alignment horizontal="center" vertical="center"/>
    </xf>
    <xf numFmtId="14" fontId="6" fillId="6" borderId="14" xfId="16" applyNumberFormat="1" applyAlignment="1">
      <alignment wrapText="1"/>
      <protection locked="0"/>
    </xf>
    <xf numFmtId="164" fontId="6" fillId="6" borderId="14" xfId="1" applyNumberFormat="1" applyFont="1" applyFill="1" applyBorder="1" applyAlignment="1" applyProtection="1">
      <alignment wrapText="1"/>
      <protection locked="0"/>
    </xf>
    <xf numFmtId="3" fontId="0" fillId="6" borderId="0" xfId="0" applyNumberFormat="1" applyFill="1" applyAlignment="1" applyProtection="1">
      <alignment wrapText="1"/>
      <protection hidden="1"/>
    </xf>
    <xf numFmtId="3" fontId="5" fillId="3" borderId="1" xfId="3" applyNumberFormat="1" applyBorder="1" applyAlignment="1" applyProtection="1"/>
    <xf numFmtId="0" fontId="10" fillId="2" borderId="0" xfId="2" applyFont="1" applyAlignment="1" applyProtection="1">
      <protection hidden="1"/>
    </xf>
    <xf numFmtId="0" fontId="11" fillId="6" borderId="0" xfId="0" applyFont="1" applyFill="1" applyAlignment="1" applyProtection="1">
      <alignment vertical="top" wrapText="1"/>
      <protection hidden="1"/>
    </xf>
    <xf numFmtId="0" fontId="6" fillId="6" borderId="0" xfId="0" applyFont="1" applyFill="1" applyProtection="1">
      <protection hidden="1"/>
    </xf>
    <xf numFmtId="0" fontId="5" fillId="6" borderId="0" xfId="0" applyFont="1" applyFill="1" applyProtection="1">
      <protection hidden="1"/>
    </xf>
    <xf numFmtId="0" fontId="5" fillId="3" borderId="1" xfId="3" applyBorder="1" applyAlignment="1" applyProtection="1">
      <alignment vertical="center" wrapText="1"/>
      <protection hidden="1"/>
    </xf>
    <xf numFmtId="0" fontId="5" fillId="3" borderId="1" xfId="3" applyBorder="1" applyAlignment="1" applyProtection="1">
      <alignment horizontal="center" vertical="center" wrapText="1"/>
      <protection hidden="1"/>
    </xf>
    <xf numFmtId="0" fontId="5" fillId="3" borderId="23" xfId="3" applyBorder="1" applyAlignment="1" applyProtection="1">
      <alignment horizontal="center" vertical="center" wrapText="1"/>
      <protection hidden="1"/>
    </xf>
    <xf numFmtId="0" fontId="5" fillId="6" borderId="0" xfId="5" applyFont="1" applyFill="1" applyBorder="1" applyAlignment="1" applyProtection="1">
      <alignment horizontal="center" vertical="center" wrapText="1"/>
      <protection hidden="1"/>
    </xf>
    <xf numFmtId="0" fontId="5" fillId="3" borderId="26" xfId="3" applyBorder="1" applyAlignment="1" applyProtection="1">
      <alignment vertical="center" wrapText="1"/>
    </xf>
    <xf numFmtId="0" fontId="0" fillId="4" borderId="0" xfId="4" applyFont="1" applyAlignment="1" applyProtection="1"/>
    <xf numFmtId="0" fontId="6" fillId="6" borderId="0" xfId="4" applyFill="1" applyBorder="1" applyAlignment="1" applyProtection="1">
      <alignment horizontal="center"/>
      <protection hidden="1"/>
    </xf>
    <xf numFmtId="14" fontId="6" fillId="6" borderId="14" xfId="19" applyNumberFormat="1" applyAlignment="1">
      <alignment horizontal="right"/>
      <protection locked="0"/>
    </xf>
    <xf numFmtId="0" fontId="17" fillId="6" borderId="0" xfId="0" applyFont="1" applyFill="1" applyAlignment="1">
      <alignment vertical="center" wrapText="1"/>
    </xf>
    <xf numFmtId="0" fontId="18" fillId="6" borderId="18" xfId="0" applyFont="1" applyFill="1" applyBorder="1" applyAlignment="1">
      <alignment vertical="center" wrapText="1"/>
    </xf>
    <xf numFmtId="0" fontId="19" fillId="6" borderId="0" xfId="0" applyFont="1" applyFill="1" applyAlignment="1">
      <alignment wrapText="1"/>
    </xf>
    <xf numFmtId="3" fontId="6" fillId="6" borderId="14" xfId="19" applyAlignment="1">
      <alignment wrapText="1"/>
      <protection locked="0"/>
    </xf>
    <xf numFmtId="0" fontId="5" fillId="3" borderId="9" xfId="3" applyBorder="1" applyAlignment="1" applyProtection="1">
      <alignment horizontal="center" wrapText="1"/>
    </xf>
    <xf numFmtId="0" fontId="5" fillId="3" borderId="1" xfId="3" applyBorder="1" applyAlignment="1" applyProtection="1">
      <alignment horizontal="center"/>
    </xf>
    <xf numFmtId="0" fontId="6" fillId="4" borderId="14" xfId="20" applyBorder="1" applyAlignment="1">
      <alignment vertical="center" wrapText="1"/>
    </xf>
    <xf numFmtId="3" fontId="6" fillId="15" borderId="17" xfId="4" applyNumberFormat="1" applyFill="1" applyBorder="1" applyProtection="1"/>
    <xf numFmtId="3" fontId="6" fillId="6" borderId="14" xfId="19" applyAlignment="1">
      <alignment horizontal="left" indent="3"/>
      <protection locked="0"/>
    </xf>
    <xf numFmtId="3" fontId="6" fillId="6" borderId="14" xfId="19" applyAlignment="1">
      <alignment horizontal="right"/>
      <protection locked="0"/>
    </xf>
    <xf numFmtId="3" fontId="6" fillId="15" borderId="0" xfId="4" applyNumberFormat="1" applyFill="1" applyBorder="1" applyProtection="1"/>
    <xf numFmtId="3" fontId="6" fillId="6" borderId="14" xfId="19" applyAlignment="1">
      <alignment horizontal="right" vertical="center"/>
      <protection locked="0"/>
    </xf>
    <xf numFmtId="3" fontId="6" fillId="15" borderId="14" xfId="19" applyFill="1" applyAlignment="1">
      <alignment horizontal="right"/>
      <protection locked="0"/>
    </xf>
    <xf numFmtId="3" fontId="5" fillId="7" borderId="1" xfId="3" applyNumberFormat="1" applyFill="1" applyBorder="1" applyAlignment="1" applyProtection="1">
      <alignment vertical="center" wrapText="1"/>
    </xf>
    <xf numFmtId="3" fontId="5" fillId="7" borderId="1" xfId="3" applyNumberFormat="1" applyFill="1" applyBorder="1" applyAlignment="1" applyProtection="1">
      <alignment vertical="center"/>
    </xf>
    <xf numFmtId="3" fontId="5" fillId="7" borderId="1" xfId="3" applyNumberFormat="1" applyFill="1" applyBorder="1" applyAlignment="1" applyProtection="1">
      <alignment wrapText="1"/>
    </xf>
    <xf numFmtId="3" fontId="5" fillId="7" borderId="1" xfId="3" applyNumberFormat="1" applyFill="1" applyBorder="1" applyProtection="1"/>
    <xf numFmtId="0" fontId="31" fillId="6" borderId="0" xfId="4" applyFont="1" applyFill="1" applyAlignment="1" applyProtection="1">
      <alignment horizontal="left"/>
    </xf>
    <xf numFmtId="3" fontId="6" fillId="13" borderId="14" xfId="19" applyFill="1" applyAlignment="1">
      <alignment horizontal="right"/>
      <protection locked="0"/>
    </xf>
    <xf numFmtId="3" fontId="6" fillId="6" borderId="14" xfId="20" applyNumberFormat="1" applyFill="1" applyBorder="1" applyAlignment="1">
      <alignment vertical="center" wrapText="1"/>
    </xf>
    <xf numFmtId="10" fontId="6" fillId="6" borderId="14" xfId="21" applyNumberFormat="1" applyFont="1" applyFill="1" applyBorder="1" applyAlignment="1">
      <alignment vertical="center" wrapText="1"/>
    </xf>
    <xf numFmtId="0" fontId="6" fillId="15" borderId="14" xfId="20" applyFill="1" applyBorder="1" applyAlignment="1">
      <alignment vertical="center" wrapText="1"/>
    </xf>
    <xf numFmtId="3" fontId="6" fillId="15" borderId="14" xfId="20" applyNumberFormat="1" applyFill="1" applyBorder="1" applyAlignment="1">
      <alignment vertical="center" wrapText="1"/>
    </xf>
    <xf numFmtId="0" fontId="6" fillId="6" borderId="0" xfId="4" applyFill="1" applyAlignment="1" applyProtection="1">
      <alignment horizontal="left" wrapText="1"/>
    </xf>
    <xf numFmtId="3" fontId="6" fillId="6" borderId="14" xfId="19" applyAlignment="1">
      <protection locked="0"/>
    </xf>
    <xf numFmtId="0" fontId="6" fillId="6" borderId="14" xfId="20" applyFill="1" applyBorder="1" applyAlignment="1">
      <alignment vertical="center" wrapText="1"/>
    </xf>
    <xf numFmtId="165" fontId="6" fillId="6" borderId="14" xfId="21" applyNumberFormat="1" applyFont="1" applyFill="1" applyBorder="1" applyAlignment="1">
      <alignment vertical="center" wrapText="1"/>
    </xf>
    <xf numFmtId="0" fontId="6" fillId="0" borderId="0" xfId="20" applyFill="1" applyBorder="1" applyAlignment="1">
      <alignment vertical="center" wrapText="1"/>
    </xf>
    <xf numFmtId="3" fontId="6" fillId="6" borderId="0" xfId="20" applyNumberFormat="1" applyFill="1" applyBorder="1" applyAlignment="1">
      <alignment vertical="center" wrapText="1"/>
    </xf>
    <xf numFmtId="0" fontId="5" fillId="7" borderId="14" xfId="20" applyFont="1" applyFill="1" applyBorder="1" applyAlignment="1">
      <alignment vertical="center" wrapText="1"/>
    </xf>
    <xf numFmtId="3" fontId="5" fillId="7" borderId="14" xfId="20" applyNumberFormat="1" applyFont="1" applyFill="1" applyBorder="1" applyAlignment="1">
      <alignment vertical="center" wrapText="1"/>
    </xf>
    <xf numFmtId="1" fontId="5" fillId="7" borderId="37" xfId="20" applyNumberFormat="1" applyFont="1" applyFill="1" applyBorder="1" applyAlignment="1">
      <alignment horizontal="center" vertical="center" wrapText="1"/>
    </xf>
    <xf numFmtId="1" fontId="5" fillId="7" borderId="38" xfId="20" applyNumberFormat="1" applyFont="1" applyFill="1" applyBorder="1" applyAlignment="1">
      <alignment horizontal="center" vertical="center" wrapText="1"/>
    </xf>
    <xf numFmtId="0" fontId="6" fillId="13" borderId="39" xfId="20" applyFill="1" applyBorder="1" applyAlignment="1">
      <alignment vertical="center" wrapText="1"/>
    </xf>
    <xf numFmtId="3" fontId="6" fillId="13" borderId="40" xfId="19" applyFill="1" applyBorder="1" applyAlignment="1">
      <alignment horizontal="right"/>
      <protection locked="0"/>
    </xf>
    <xf numFmtId="0" fontId="6" fillId="6" borderId="39" xfId="20" applyFill="1" applyBorder="1" applyAlignment="1">
      <alignment vertical="center" wrapText="1"/>
    </xf>
    <xf numFmtId="3" fontId="6" fillId="6" borderId="41" xfId="4" applyNumberFormat="1" applyFill="1" applyBorder="1" applyAlignment="1" applyProtection="1">
      <alignment horizontal="right"/>
    </xf>
    <xf numFmtId="0" fontId="5" fillId="7" borderId="42" xfId="20" applyFont="1" applyFill="1" applyBorder="1" applyAlignment="1">
      <alignment vertical="center" wrapText="1"/>
    </xf>
    <xf numFmtId="3" fontId="5" fillId="7" borderId="43" xfId="20" applyNumberFormat="1" applyFont="1" applyFill="1" applyBorder="1" applyAlignment="1">
      <alignment vertical="center" wrapText="1"/>
    </xf>
    <xf numFmtId="3" fontId="5" fillId="7" borderId="44" xfId="20" applyNumberFormat="1" applyFont="1" applyFill="1" applyBorder="1" applyAlignment="1">
      <alignment vertical="center" wrapText="1"/>
    </xf>
    <xf numFmtId="0" fontId="5" fillId="6" borderId="0" xfId="15" applyFill="1" applyBorder="1" applyAlignment="1" applyProtection="1">
      <alignment horizontal="center"/>
    </xf>
    <xf numFmtId="0" fontId="5" fillId="3" borderId="0" xfId="15" applyBorder="1" applyAlignment="1" applyProtection="1">
      <alignment horizontal="center"/>
    </xf>
    <xf numFmtId="0" fontId="5" fillId="3" borderId="6" xfId="15" applyBorder="1" applyAlignment="1" applyProtection="1">
      <alignment horizontal="center" vertical="center"/>
    </xf>
    <xf numFmtId="0" fontId="28" fillId="6" borderId="0" xfId="12" applyFont="1" applyFill="1" applyAlignment="1">
      <alignment horizontal="left" wrapText="1"/>
    </xf>
    <xf numFmtId="0" fontId="5" fillId="3" borderId="0" xfId="15" applyBorder="1" applyAlignment="1" applyProtection="1">
      <alignment horizontal="left" vertical="center" wrapText="1"/>
    </xf>
    <xf numFmtId="3" fontId="5" fillId="3" borderId="0" xfId="15" applyNumberFormat="1" applyBorder="1" applyAlignment="1" applyProtection="1">
      <alignment horizontal="right" vertical="center" wrapText="1"/>
    </xf>
    <xf numFmtId="0" fontId="33" fillId="6" borderId="0" xfId="12" applyFont="1" applyFill="1" applyAlignment="1">
      <alignment horizontal="center" vertical="center" wrapText="1"/>
    </xf>
    <xf numFmtId="4" fontId="28" fillId="6" borderId="0" xfId="12" applyNumberFormat="1" applyFont="1" applyFill="1" applyAlignment="1">
      <alignment horizontal="center"/>
    </xf>
    <xf numFmtId="0" fontId="28" fillId="6" borderId="0" xfId="12" applyFont="1" applyFill="1"/>
    <xf numFmtId="0" fontId="34" fillId="6" borderId="0" xfId="12" applyFont="1" applyFill="1"/>
    <xf numFmtId="4" fontId="28" fillId="6" borderId="0" xfId="12" applyNumberFormat="1" applyFont="1" applyFill="1"/>
    <xf numFmtId="0" fontId="0" fillId="11" borderId="0" xfId="14" applyFont="1" applyFill="1" applyAlignment="1" applyProtection="1">
      <alignment vertical="center" wrapText="1"/>
    </xf>
    <xf numFmtId="0" fontId="5" fillId="3" borderId="21" xfId="15" applyBorder="1" applyAlignment="1" applyProtection="1">
      <alignment horizontal="center" vertical="center"/>
    </xf>
    <xf numFmtId="3" fontId="6" fillId="8" borderId="0" xfId="12" applyNumberFormat="1" applyFill="1" applyAlignment="1">
      <alignment vertical="center"/>
    </xf>
    <xf numFmtId="3" fontId="6" fillId="4" borderId="0" xfId="14" applyNumberFormat="1" applyAlignment="1" applyProtection="1">
      <alignment vertical="center"/>
    </xf>
    <xf numFmtId="3" fontId="6" fillId="6" borderId="14" xfId="19" applyAlignment="1">
      <alignment vertical="center" wrapText="1"/>
      <protection locked="0"/>
    </xf>
    <xf numFmtId="0" fontId="5" fillId="3" borderId="4" xfId="15" applyBorder="1" applyAlignment="1" applyProtection="1">
      <alignment horizontal="center" vertical="center"/>
    </xf>
    <xf numFmtId="3" fontId="6" fillId="6" borderId="16" xfId="19" applyBorder="1" applyAlignment="1">
      <alignment vertical="center" wrapText="1"/>
      <protection locked="0"/>
    </xf>
    <xf numFmtId="3" fontId="0" fillId="4" borderId="45" xfId="14" applyNumberFormat="1" applyFont="1" applyBorder="1" applyAlignment="1" applyProtection="1">
      <alignment vertical="center"/>
    </xf>
    <xf numFmtId="3" fontId="0" fillId="4" borderId="46" xfId="14" applyNumberFormat="1" applyFont="1" applyBorder="1" applyAlignment="1" applyProtection="1">
      <alignment vertical="center"/>
    </xf>
    <xf numFmtId="3" fontId="6" fillId="11" borderId="46" xfId="14" applyNumberFormat="1" applyFill="1" applyBorder="1" applyAlignment="1" applyProtection="1">
      <alignment vertical="center"/>
    </xf>
    <xf numFmtId="3" fontId="6" fillId="11" borderId="47" xfId="14" applyNumberFormat="1" applyFill="1" applyBorder="1" applyAlignment="1" applyProtection="1">
      <alignment vertical="center"/>
    </xf>
    <xf numFmtId="165" fontId="6" fillId="6" borderId="14" xfId="21" applyNumberFormat="1" applyFont="1" applyFill="1" applyBorder="1" applyAlignment="1" applyProtection="1">
      <alignment wrapText="1"/>
      <protection locked="0"/>
    </xf>
    <xf numFmtId="10" fontId="6" fillId="12" borderId="14" xfId="21" applyNumberFormat="1" applyFont="1" applyFill="1" applyBorder="1" applyAlignment="1" applyProtection="1">
      <alignment wrapText="1"/>
      <protection locked="0"/>
    </xf>
    <xf numFmtId="9" fontId="6" fillId="6" borderId="14" xfId="21" applyFont="1" applyFill="1" applyBorder="1" applyAlignment="1" applyProtection="1">
      <alignment wrapText="1"/>
      <protection locked="0"/>
    </xf>
    <xf numFmtId="3" fontId="6" fillId="6" borderId="14" xfId="21" applyNumberFormat="1" applyFont="1" applyFill="1" applyBorder="1" applyAlignment="1" applyProtection="1">
      <alignment wrapText="1"/>
      <protection locked="0"/>
    </xf>
    <xf numFmtId="3" fontId="5" fillId="7" borderId="0" xfId="3" applyNumberFormat="1" applyFill="1" applyBorder="1" applyProtection="1"/>
    <xf numFmtId="0" fontId="10" fillId="2" borderId="0" xfId="2" applyFont="1" applyAlignment="1" applyProtection="1">
      <alignment horizontal="left"/>
      <protection hidden="1"/>
    </xf>
    <xf numFmtId="3" fontId="6" fillId="14" borderId="14" xfId="19" applyFill="1" applyAlignment="1">
      <alignment wrapText="1"/>
      <protection locked="0"/>
    </xf>
    <xf numFmtId="3" fontId="6" fillId="14" borderId="14" xfId="19" applyFill="1" applyAlignment="1">
      <alignment horizontal="right"/>
      <protection locked="0"/>
    </xf>
    <xf numFmtId="0" fontId="6" fillId="6" borderId="0" xfId="20" applyFill="1" applyBorder="1" applyAlignment="1">
      <alignment vertical="center" wrapText="1"/>
    </xf>
    <xf numFmtId="3" fontId="6" fillId="6" borderId="14" xfId="21" applyNumberFormat="1" applyFont="1" applyFill="1" applyBorder="1" applyAlignment="1">
      <alignment vertical="center" wrapText="1"/>
    </xf>
    <xf numFmtId="3" fontId="6" fillId="6" borderId="0" xfId="4" applyNumberFormat="1" applyFill="1" applyAlignment="1" applyProtection="1">
      <alignment horizontal="right"/>
    </xf>
    <xf numFmtId="0" fontId="26" fillId="2" borderId="0" xfId="2" applyFont="1" applyAlignment="1" applyProtection="1"/>
    <xf numFmtId="3" fontId="6" fillId="6" borderId="0" xfId="4" applyNumberFormat="1" applyFill="1" applyAlignment="1" applyProtection="1">
      <alignment horizontal="left"/>
    </xf>
    <xf numFmtId="3" fontId="1" fillId="6" borderId="0" xfId="0" applyNumberFormat="1" applyFont="1" applyFill="1"/>
    <xf numFmtId="3" fontId="1" fillId="6" borderId="0" xfId="0" applyNumberFormat="1" applyFont="1" applyFill="1" applyAlignment="1">
      <alignment wrapText="1"/>
    </xf>
    <xf numFmtId="0" fontId="1" fillId="6" borderId="0" xfId="0" applyFont="1" applyFill="1" applyAlignment="1">
      <alignment wrapText="1"/>
    </xf>
    <xf numFmtId="0" fontId="1" fillId="6" borderId="0" xfId="0" applyFont="1" applyFill="1"/>
    <xf numFmtId="0" fontId="4" fillId="3" borderId="1" xfId="3" applyFont="1" applyBorder="1" applyAlignment="1" applyProtection="1">
      <alignment horizontal="center" vertical="center" wrapText="1"/>
    </xf>
    <xf numFmtId="0" fontId="1" fillId="6" borderId="1" xfId="0" applyFont="1" applyFill="1" applyBorder="1" applyAlignment="1">
      <alignment horizontal="center"/>
    </xf>
    <xf numFmtId="0" fontId="1" fillId="6" borderId="12" xfId="12" applyFont="1" applyFill="1" applyBorder="1" applyAlignment="1" applyProtection="1">
      <alignment vertical="center" wrapText="1"/>
      <protection hidden="1"/>
    </xf>
    <xf numFmtId="3" fontId="1" fillId="6" borderId="15" xfId="16" applyFont="1" applyBorder="1" applyAlignment="1">
      <alignment wrapText="1"/>
      <protection locked="0"/>
    </xf>
    <xf numFmtId="9" fontId="1" fillId="6" borderId="21" xfId="4" applyNumberFormat="1" applyFont="1" applyFill="1" applyBorder="1" applyAlignment="1" applyProtection="1">
      <alignment horizontal="right" vertical="center" wrapText="1"/>
    </xf>
    <xf numFmtId="0" fontId="1" fillId="6" borderId="0" xfId="0" applyFont="1" applyFill="1" applyAlignment="1">
      <alignment vertical="center"/>
    </xf>
    <xf numFmtId="3" fontId="1" fillId="6" borderId="14" xfId="16" applyFont="1" applyAlignment="1">
      <alignment wrapText="1"/>
      <protection locked="0"/>
    </xf>
    <xf numFmtId="0" fontId="1" fillId="11" borderId="20" xfId="0" applyFont="1" applyFill="1" applyBorder="1" applyAlignment="1">
      <alignment vertical="center" wrapText="1"/>
    </xf>
    <xf numFmtId="4" fontId="1" fillId="6" borderId="28" xfId="0" applyNumberFormat="1" applyFont="1" applyFill="1" applyBorder="1" applyAlignment="1">
      <alignment vertical="center" wrapText="1"/>
    </xf>
    <xf numFmtId="0" fontId="1" fillId="6" borderId="0" xfId="0" applyFont="1" applyFill="1" applyAlignment="1">
      <alignment horizontal="left" wrapText="1"/>
    </xf>
    <xf numFmtId="0" fontId="4" fillId="3" borderId="1" xfId="3" applyFont="1" applyBorder="1" applyAlignment="1" applyProtection="1">
      <alignment vertical="center" wrapText="1"/>
    </xf>
    <xf numFmtId="0" fontId="1" fillId="6" borderId="1" xfId="0" applyFont="1" applyFill="1" applyBorder="1"/>
    <xf numFmtId="0" fontId="40" fillId="6" borderId="0" xfId="0" applyFont="1" applyFill="1"/>
    <xf numFmtId="0" fontId="4" fillId="3" borderId="24" xfId="3" applyFont="1" applyBorder="1" applyAlignment="1" applyProtection="1">
      <alignment horizontal="center" wrapText="1"/>
    </xf>
    <xf numFmtId="0" fontId="4" fillId="3" borderId="9" xfId="3" applyFont="1" applyBorder="1" applyAlignment="1" applyProtection="1">
      <alignment horizontal="center" wrapText="1"/>
    </xf>
    <xf numFmtId="0" fontId="41" fillId="10" borderId="25" xfId="0" applyFont="1" applyFill="1" applyBorder="1" applyAlignment="1">
      <alignment horizontal="center" vertical="center" wrapText="1"/>
    </xf>
    <xf numFmtId="0" fontId="41" fillId="10" borderId="24" xfId="0" applyFont="1" applyFill="1" applyBorder="1" applyAlignment="1">
      <alignment horizontal="center" vertical="center" wrapText="1"/>
    </xf>
    <xf numFmtId="0" fontId="42" fillId="6" borderId="0" xfId="0" applyFont="1" applyFill="1"/>
    <xf numFmtId="0" fontId="1" fillId="6" borderId="0" xfId="0" applyFont="1" applyFill="1" applyAlignment="1">
      <alignment horizontal="center"/>
    </xf>
    <xf numFmtId="0" fontId="4" fillId="3" borderId="51" xfId="3" applyFont="1" applyBorder="1" applyAlignment="1" applyProtection="1">
      <alignment horizontal="center" vertical="center"/>
      <protection hidden="1"/>
    </xf>
    <xf numFmtId="0" fontId="4" fillId="3" borderId="51" xfId="3" applyFont="1" applyBorder="1" applyAlignment="1" applyProtection="1">
      <alignment horizontal="center" vertical="center" wrapText="1"/>
      <protection hidden="1"/>
    </xf>
    <xf numFmtId="0" fontId="4" fillId="3" borderId="1" xfId="3" applyFont="1" applyBorder="1" applyAlignment="1" applyProtection="1">
      <alignment horizontal="center" vertical="center" wrapText="1"/>
      <protection hidden="1"/>
    </xf>
    <xf numFmtId="0" fontId="41" fillId="10" borderId="0" xfId="0" applyFont="1" applyFill="1" applyAlignment="1">
      <alignment horizontal="center" vertical="center" wrapText="1"/>
    </xf>
    <xf numFmtId="0" fontId="43" fillId="3" borderId="54" xfId="3" applyFont="1" applyBorder="1" applyAlignment="1" applyProtection="1">
      <alignment horizontal="center" wrapText="1"/>
    </xf>
    <xf numFmtId="0" fontId="43" fillId="3" borderId="7" xfId="3" applyFont="1" applyBorder="1" applyAlignment="1" applyProtection="1">
      <alignment horizontal="center" wrapText="1"/>
    </xf>
    <xf numFmtId="0" fontId="44" fillId="6" borderId="0" xfId="0" applyFont="1" applyFill="1"/>
    <xf numFmtId="0" fontId="45" fillId="6" borderId="0" xfId="0" applyFont="1" applyFill="1" applyAlignment="1">
      <alignment vertical="top" wrapText="1"/>
    </xf>
    <xf numFmtId="0" fontId="4" fillId="3" borderId="26" xfId="3" applyFont="1" applyBorder="1" applyAlignment="1" applyProtection="1">
      <alignment vertical="center" wrapText="1"/>
    </xf>
    <xf numFmtId="0" fontId="1" fillId="6" borderId="4" xfId="0" applyFont="1" applyFill="1" applyBorder="1" applyAlignment="1">
      <alignment vertical="center" wrapText="1"/>
    </xf>
    <xf numFmtId="0" fontId="4" fillId="3" borderId="26" xfId="3" applyFont="1" applyBorder="1" applyAlignment="1" applyProtection="1">
      <alignment horizontal="center" vertical="center" wrapText="1"/>
    </xf>
    <xf numFmtId="0" fontId="43" fillId="3" borderId="24" xfId="3" applyFont="1" applyBorder="1" applyAlignment="1" applyProtection="1">
      <alignment horizontal="center" wrapText="1"/>
    </xf>
    <xf numFmtId="0" fontId="43" fillId="3" borderId="9" xfId="3" applyFont="1" applyBorder="1" applyAlignment="1" applyProtection="1">
      <alignment horizontal="center" wrapText="1"/>
    </xf>
    <xf numFmtId="0" fontId="42" fillId="6" borderId="0" xfId="0" applyFont="1" applyFill="1" applyAlignment="1">
      <alignment horizontal="left"/>
    </xf>
    <xf numFmtId="0" fontId="4" fillId="3" borderId="2" xfId="3" applyFont="1" applyBorder="1" applyAlignment="1" applyProtection="1">
      <alignment horizontal="center" vertical="center" wrapText="1"/>
    </xf>
    <xf numFmtId="0" fontId="1" fillId="6" borderId="0" xfId="4" applyFont="1" applyFill="1" applyAlignment="1" applyProtection="1">
      <alignment horizontal="left"/>
    </xf>
    <xf numFmtId="4" fontId="4" fillId="3" borderId="1" xfId="3" applyNumberFormat="1" applyFont="1" applyBorder="1" applyAlignment="1" applyProtection="1">
      <alignment horizontal="center" vertical="center" wrapText="1"/>
    </xf>
    <xf numFmtId="3" fontId="4" fillId="3" borderId="1" xfId="3" applyNumberFormat="1" applyFont="1" applyBorder="1" applyAlignment="1" applyProtection="1">
      <alignment horizontal="right" vertical="center" wrapText="1"/>
    </xf>
    <xf numFmtId="9" fontId="1" fillId="6" borderId="0" xfId="4" applyNumberFormat="1" applyFont="1" applyFill="1" applyBorder="1" applyAlignment="1" applyProtection="1">
      <alignment horizontal="right" vertical="center" wrapText="1"/>
    </xf>
    <xf numFmtId="3" fontId="4" fillId="3" borderId="6" xfId="3" applyNumberFormat="1" applyFont="1" applyBorder="1" applyAlignment="1" applyProtection="1">
      <alignment horizontal="left" vertical="center" wrapText="1"/>
    </xf>
    <xf numFmtId="3" fontId="4" fillId="3" borderId="6" xfId="3" applyNumberFormat="1" applyFont="1" applyBorder="1" applyAlignment="1" applyProtection="1">
      <alignment horizontal="right" vertical="center" wrapText="1"/>
    </xf>
    <xf numFmtId="9" fontId="4" fillId="3" borderId="0" xfId="3" applyNumberFormat="1" applyFont="1" applyBorder="1" applyAlignment="1" applyProtection="1">
      <alignment horizontal="right" vertical="center" wrapText="1"/>
    </xf>
    <xf numFmtId="0" fontId="1" fillId="6" borderId="28" xfId="0" applyFont="1" applyFill="1" applyBorder="1" applyAlignment="1">
      <alignment horizontal="center"/>
    </xf>
    <xf numFmtId="3" fontId="1" fillId="6" borderId="14" xfId="16" applyFont="1" applyAlignment="1">
      <alignment vertical="center" wrapText="1"/>
      <protection locked="0"/>
    </xf>
    <xf numFmtId="0" fontId="1" fillId="6" borderId="28" xfId="0" applyFont="1" applyFill="1" applyBorder="1" applyAlignment="1">
      <alignment vertical="center"/>
    </xf>
    <xf numFmtId="3" fontId="1" fillId="6" borderId="0" xfId="0" applyNumberFormat="1" applyFont="1" applyFill="1" applyAlignment="1">
      <alignment vertical="center"/>
    </xf>
    <xf numFmtId="9" fontId="1" fillId="6" borderId="29" xfId="4" applyNumberFormat="1" applyFont="1" applyFill="1" applyBorder="1" applyAlignment="1" applyProtection="1">
      <alignment horizontal="right" vertical="center" wrapText="1"/>
    </xf>
    <xf numFmtId="0" fontId="40" fillId="6" borderId="0" xfId="0" applyFont="1" applyFill="1" applyAlignment="1">
      <alignment vertical="center" wrapText="1"/>
    </xf>
    <xf numFmtId="0" fontId="1" fillId="6" borderId="28" xfId="0" applyFont="1" applyFill="1" applyBorder="1"/>
    <xf numFmtId="0" fontId="46" fillId="6" borderId="0" xfId="0" applyFont="1" applyFill="1" applyAlignment="1">
      <alignment horizontal="left" vertical="top" wrapText="1"/>
    </xf>
    <xf numFmtId="0" fontId="9" fillId="6" borderId="0" xfId="6" applyFill="1" applyAlignment="1" applyProtection="1">
      <protection hidden="1"/>
    </xf>
    <xf numFmtId="0" fontId="1" fillId="6" borderId="0" xfId="12" applyFont="1" applyFill="1" applyProtection="1">
      <protection hidden="1"/>
    </xf>
    <xf numFmtId="0" fontId="1" fillId="6" borderId="0" xfId="12" applyFont="1" applyFill="1" applyAlignment="1" applyProtection="1">
      <alignment wrapText="1"/>
      <protection hidden="1"/>
    </xf>
    <xf numFmtId="0" fontId="45" fillId="6" borderId="0" xfId="12" applyFont="1" applyFill="1" applyAlignment="1" applyProtection="1">
      <alignment vertical="top" wrapText="1"/>
      <protection hidden="1"/>
    </xf>
    <xf numFmtId="3" fontId="45" fillId="6" borderId="0" xfId="12" applyNumberFormat="1" applyFont="1" applyFill="1" applyAlignment="1" applyProtection="1">
      <alignment vertical="top" wrapText="1"/>
      <protection hidden="1"/>
    </xf>
    <xf numFmtId="3" fontId="1" fillId="6" borderId="0" xfId="12" applyNumberFormat="1" applyFont="1" applyFill="1" applyProtection="1">
      <protection hidden="1"/>
    </xf>
    <xf numFmtId="0" fontId="1" fillId="6" borderId="12" xfId="12" applyFont="1" applyFill="1" applyBorder="1" applyAlignment="1" applyProtection="1">
      <alignment wrapText="1"/>
      <protection hidden="1"/>
    </xf>
    <xf numFmtId="3" fontId="1" fillId="6" borderId="0" xfId="12" applyNumberFormat="1" applyFont="1" applyFill="1" applyAlignment="1" applyProtection="1">
      <alignment vertical="center" wrapText="1"/>
      <protection hidden="1"/>
    </xf>
    <xf numFmtId="0" fontId="1" fillId="6" borderId="0" xfId="12" applyFont="1" applyFill="1" applyAlignment="1" applyProtection="1">
      <alignment vertical="center"/>
      <protection hidden="1"/>
    </xf>
    <xf numFmtId="0" fontId="4" fillId="3" borderId="1" xfId="3" applyFont="1" applyBorder="1" applyAlignment="1" applyProtection="1">
      <alignment vertical="center" wrapText="1"/>
      <protection hidden="1"/>
    </xf>
    <xf numFmtId="3" fontId="4" fillId="3" borderId="1" xfId="3" applyNumberFormat="1" applyFont="1" applyBorder="1" applyAlignment="1" applyProtection="1">
      <alignment horizontal="left" vertical="center" wrapText="1"/>
    </xf>
    <xf numFmtId="9" fontId="4" fillId="3" borderId="1" xfId="3" applyNumberFormat="1" applyFont="1" applyBorder="1" applyAlignment="1" applyProtection="1">
      <alignment horizontal="right" vertical="center" wrapText="1"/>
    </xf>
    <xf numFmtId="3" fontId="1" fillId="6" borderId="0" xfId="0" applyNumberFormat="1" applyFont="1" applyFill="1" applyAlignment="1">
      <alignment horizontal="right"/>
    </xf>
    <xf numFmtId="0" fontId="39" fillId="3" borderId="1" xfId="3" applyFont="1" applyBorder="1" applyAlignment="1" applyProtection="1">
      <alignment horizontal="center" vertical="center" wrapText="1"/>
    </xf>
    <xf numFmtId="0" fontId="0" fillId="6" borderId="64" xfId="0" applyFill="1" applyBorder="1" applyAlignment="1">
      <alignment horizontal="center" vertical="center" textRotation="90"/>
    </xf>
    <xf numFmtId="0" fontId="47" fillId="4" borderId="32" xfId="4" applyFont="1" applyBorder="1" applyAlignment="1" applyProtection="1">
      <alignment wrapText="1"/>
      <protection hidden="1"/>
    </xf>
    <xf numFmtId="0" fontId="1" fillId="6" borderId="0" xfId="0" applyFont="1" applyFill="1" applyAlignment="1">
      <alignment horizontal="left" vertical="center" wrapText="1"/>
    </xf>
    <xf numFmtId="0" fontId="48" fillId="6" borderId="0" xfId="0" applyFont="1" applyFill="1" applyAlignment="1">
      <alignment horizontal="center" vertical="center"/>
    </xf>
    <xf numFmtId="0" fontId="46" fillId="6" borderId="0" xfId="0" applyFont="1" applyFill="1" applyAlignment="1">
      <alignment horizontal="left" vertical="center" wrapText="1"/>
    </xf>
    <xf numFmtId="10" fontId="1" fillId="6" borderId="0" xfId="0" applyNumberFormat="1" applyFont="1" applyFill="1" applyAlignment="1">
      <alignment vertical="center"/>
    </xf>
    <xf numFmtId="3" fontId="39" fillId="7" borderId="12" xfId="3" applyNumberFormat="1" applyFont="1" applyFill="1" applyBorder="1" applyAlignment="1" applyProtection="1">
      <alignment wrapText="1"/>
      <protection hidden="1"/>
    </xf>
    <xf numFmtId="3" fontId="47" fillId="6" borderId="0" xfId="0" applyNumberFormat="1" applyFont="1" applyFill="1"/>
    <xf numFmtId="0" fontId="47" fillId="6" borderId="0" xfId="0" applyFont="1" applyFill="1"/>
    <xf numFmtId="9" fontId="47" fillId="6" borderId="0" xfId="18" applyFont="1" applyFill="1" applyBorder="1" applyAlignment="1" applyProtection="1">
      <alignment horizontal="right" wrapText="1"/>
    </xf>
    <xf numFmtId="0" fontId="47" fillId="4" borderId="19" xfId="4" applyFont="1" applyBorder="1" applyAlignment="1" applyProtection="1">
      <alignment wrapText="1"/>
      <protection hidden="1"/>
    </xf>
    <xf numFmtId="0" fontId="1" fillId="6" borderId="12" xfId="0" applyFont="1" applyFill="1" applyBorder="1" applyAlignment="1" applyProtection="1">
      <alignment horizontal="left" wrapText="1" indent="2"/>
      <protection hidden="1"/>
    </xf>
    <xf numFmtId="9" fontId="1" fillId="6" borderId="0" xfId="18" applyFont="1" applyFill="1" applyBorder="1" applyAlignment="1" applyProtection="1">
      <alignment horizontal="right" wrapText="1"/>
    </xf>
    <xf numFmtId="3" fontId="39" fillId="7" borderId="20" xfId="3" applyNumberFormat="1" applyFont="1" applyFill="1" applyBorder="1" applyAlignment="1" applyProtection="1">
      <alignment wrapText="1"/>
      <protection hidden="1"/>
    </xf>
    <xf numFmtId="0" fontId="1" fillId="4" borderId="19" xfId="4" applyFont="1" applyBorder="1" applyAlignment="1" applyProtection="1">
      <alignment wrapText="1"/>
      <protection hidden="1"/>
    </xf>
    <xf numFmtId="0" fontId="1" fillId="4" borderId="20" xfId="4" applyFont="1" applyBorder="1" applyAlignment="1" applyProtection="1">
      <alignment wrapText="1"/>
      <protection hidden="1"/>
    </xf>
    <xf numFmtId="4" fontId="39" fillId="3" borderId="20" xfId="3" applyNumberFormat="1" applyFont="1" applyBorder="1" applyAlignment="1" applyProtection="1">
      <alignment wrapText="1"/>
      <protection hidden="1"/>
    </xf>
    <xf numFmtId="3" fontId="39" fillId="7" borderId="0" xfId="0" applyNumberFormat="1" applyFont="1" applyFill="1"/>
    <xf numFmtId="3" fontId="47" fillId="11" borderId="0" xfId="0" applyNumberFormat="1" applyFont="1" applyFill="1"/>
    <xf numFmtId="3" fontId="39" fillId="6" borderId="0" xfId="0" applyNumberFormat="1" applyFont="1" applyFill="1"/>
    <xf numFmtId="0" fontId="4" fillId="6" borderId="1" xfId="3" applyFont="1" applyFill="1" applyBorder="1" applyAlignment="1" applyProtection="1">
      <alignment horizontal="center" vertical="center" wrapText="1"/>
    </xf>
    <xf numFmtId="9" fontId="39" fillId="7" borderId="0" xfId="1" applyFont="1" applyFill="1"/>
    <xf numFmtId="9" fontId="47" fillId="11" borderId="0" xfId="1" applyFont="1" applyFill="1"/>
    <xf numFmtId="9" fontId="1" fillId="6" borderId="0" xfId="1" applyFont="1" applyFill="1"/>
    <xf numFmtId="0" fontId="28" fillId="6" borderId="33" xfId="0" applyFont="1" applyFill="1" applyBorder="1" applyAlignment="1">
      <alignment vertical="center" wrapText="1"/>
    </xf>
    <xf numFmtId="0" fontId="0" fillId="0" borderId="33" xfId="0" applyBorder="1" applyAlignment="1">
      <alignment vertical="center" wrapText="1"/>
    </xf>
    <xf numFmtId="0" fontId="28" fillId="0" borderId="33" xfId="0" applyFont="1" applyBorder="1" applyAlignment="1">
      <alignment horizontal="left" vertical="center" wrapText="1"/>
    </xf>
    <xf numFmtId="0" fontId="28" fillId="6" borderId="33" xfId="0" applyFont="1" applyFill="1" applyBorder="1" applyAlignment="1">
      <alignment horizontal="left" vertical="center" wrapText="1"/>
    </xf>
    <xf numFmtId="0" fontId="28" fillId="0" borderId="33" xfId="0" applyFont="1" applyBorder="1" applyAlignment="1">
      <alignment vertical="center" wrapText="1"/>
    </xf>
    <xf numFmtId="0" fontId="28" fillId="6" borderId="0" xfId="0" applyFont="1" applyFill="1" applyAlignment="1">
      <alignment wrapText="1"/>
    </xf>
    <xf numFmtId="0" fontId="0" fillId="0" borderId="33" xfId="0" applyBorder="1" applyAlignment="1">
      <alignment vertical="center"/>
    </xf>
    <xf numFmtId="0" fontId="0" fillId="0" borderId="33" xfId="0" applyBorder="1" applyAlignment="1">
      <alignment horizontal="left" vertical="center" wrapText="1"/>
    </xf>
    <xf numFmtId="3" fontId="9" fillId="0" borderId="23" xfId="6" applyNumberFormat="1" applyFill="1" applyBorder="1" applyAlignment="1" applyProtection="1">
      <alignment horizontal="center" vertical="center"/>
    </xf>
    <xf numFmtId="3" fontId="6" fillId="0" borderId="1" xfId="0" applyNumberFormat="1" applyFont="1" applyBorder="1" applyAlignment="1">
      <alignment horizontal="center" vertical="center"/>
    </xf>
    <xf numFmtId="3" fontId="5" fillId="0" borderId="1" xfId="3" applyNumberFormat="1" applyFill="1" applyBorder="1" applyAlignment="1" applyProtection="1">
      <alignment horizontal="center" vertical="center"/>
    </xf>
    <xf numFmtId="0" fontId="0" fillId="6" borderId="33" xfId="0" applyFill="1" applyBorder="1" applyAlignment="1">
      <alignment vertical="center" wrapText="1"/>
    </xf>
    <xf numFmtId="0" fontId="28" fillId="6" borderId="33" xfId="0" applyFont="1" applyFill="1" applyBorder="1" applyAlignment="1">
      <alignment vertical="center" wrapText="1"/>
    </xf>
    <xf numFmtId="0" fontId="0" fillId="0" borderId="33" xfId="0" applyBorder="1" applyAlignment="1">
      <alignment vertical="center" wrapText="1"/>
    </xf>
    <xf numFmtId="0" fontId="0" fillId="6" borderId="0" xfId="0" applyFill="1"/>
    <xf numFmtId="0" fontId="4" fillId="2" borderId="0" xfId="2" applyAlignment="1" applyProtection="1">
      <alignment horizontal="center" wrapText="1"/>
    </xf>
    <xf numFmtId="0" fontId="4" fillId="2" borderId="12" xfId="2" applyBorder="1" applyAlignment="1" applyProtection="1">
      <alignment horizontal="center" wrapText="1"/>
    </xf>
    <xf numFmtId="0" fontId="4" fillId="2" borderId="0" xfId="2" applyBorder="1" applyAlignment="1" applyProtection="1">
      <alignment horizontal="center" wrapText="1"/>
    </xf>
    <xf numFmtId="0" fontId="6" fillId="4" borderId="0" xfId="4" applyBorder="1" applyAlignment="1" applyProtection="1">
      <alignment horizontal="center"/>
    </xf>
    <xf numFmtId="0" fontId="4" fillId="2" borderId="0" xfId="2" applyAlignment="1" applyProtection="1">
      <alignment horizontal="center" wrapText="1"/>
      <protection hidden="1"/>
    </xf>
    <xf numFmtId="0" fontId="0" fillId="6" borderId="9" xfId="2" applyFont="1" applyFill="1" applyBorder="1" applyAlignment="1" applyProtection="1">
      <alignment horizontal="left" vertical="center" wrapText="1"/>
      <protection hidden="1"/>
    </xf>
    <xf numFmtId="0" fontId="0" fillId="6" borderId="10"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wrapText="1"/>
      <protection hidden="1"/>
    </xf>
    <xf numFmtId="0" fontId="36" fillId="6" borderId="34" xfId="2" applyFont="1" applyFill="1" applyBorder="1" applyAlignment="1" applyProtection="1">
      <alignment horizontal="left" wrapText="1"/>
      <protection hidden="1"/>
    </xf>
    <xf numFmtId="0" fontId="36" fillId="6" borderId="35" xfId="2" applyFont="1" applyFill="1" applyBorder="1" applyAlignment="1" applyProtection="1">
      <alignment horizontal="left" wrapText="1"/>
      <protection hidden="1"/>
    </xf>
    <xf numFmtId="0" fontId="36" fillId="6" borderId="36" xfId="2" applyFont="1" applyFill="1" applyBorder="1" applyAlignment="1" applyProtection="1">
      <alignment horizontal="left" wrapText="1"/>
      <protection hidden="1"/>
    </xf>
    <xf numFmtId="0" fontId="5" fillId="3" borderId="1" xfId="3" applyBorder="1" applyAlignment="1" applyProtection="1">
      <alignment horizontal="center" vertical="center" wrapText="1"/>
    </xf>
    <xf numFmtId="0" fontId="10" fillId="2" borderId="0" xfId="2" applyFont="1" applyAlignment="1" applyProtection="1">
      <alignment horizontal="left"/>
    </xf>
    <xf numFmtId="0" fontId="5" fillId="3" borderId="5" xfId="3" applyBorder="1" applyAlignment="1" applyProtection="1">
      <alignment horizontal="center" vertical="center"/>
    </xf>
    <xf numFmtId="0" fontId="5" fillId="3" borderId="29" xfId="3" applyBorder="1" applyAlignment="1" applyProtection="1">
      <alignment horizontal="center" vertical="center"/>
    </xf>
    <xf numFmtId="0" fontId="5" fillId="3" borderId="27" xfId="3" applyBorder="1" applyAlignment="1" applyProtection="1">
      <alignment horizontal="center" vertical="center"/>
    </xf>
    <xf numFmtId="3" fontId="1" fillId="6" borderId="55" xfId="16" applyFont="1" applyBorder="1" applyAlignment="1">
      <alignment horizontal="center" vertical="top" wrapText="1"/>
      <protection locked="0"/>
    </xf>
    <xf numFmtId="3" fontId="1" fillId="6" borderId="56" xfId="16" applyFont="1" applyBorder="1" applyAlignment="1">
      <alignment horizontal="center" vertical="top" wrapText="1"/>
      <protection locked="0"/>
    </xf>
    <xf numFmtId="3" fontId="1" fillId="6" borderId="57" xfId="16" applyFont="1" applyBorder="1" applyAlignment="1">
      <alignment horizontal="center" vertical="top" wrapText="1"/>
      <protection locked="0"/>
    </xf>
    <xf numFmtId="3" fontId="1" fillId="6" borderId="52" xfId="16" applyFont="1" applyBorder="1" applyAlignment="1">
      <alignment horizontal="center" vertical="top" wrapText="1"/>
      <protection locked="0"/>
    </xf>
    <xf numFmtId="3" fontId="1" fillId="6" borderId="53" xfId="16" applyFont="1" applyBorder="1" applyAlignment="1">
      <alignment horizontal="center" vertical="top" wrapText="1"/>
      <protection locked="0"/>
    </xf>
    <xf numFmtId="3" fontId="1" fillId="6" borderId="58" xfId="16" applyFont="1" applyBorder="1" applyAlignment="1">
      <alignment horizontal="center" vertical="top" wrapText="1"/>
      <protection locked="0"/>
    </xf>
    <xf numFmtId="3" fontId="1" fillId="6" borderId="59" xfId="16" applyFont="1" applyBorder="1" applyAlignment="1">
      <alignment horizontal="center" vertical="top" wrapText="1"/>
      <protection locked="0"/>
    </xf>
    <xf numFmtId="3" fontId="1" fillId="6" borderId="60" xfId="16" applyFont="1" applyBorder="1" applyAlignment="1">
      <alignment horizontal="center" vertical="top" wrapText="1"/>
      <protection locked="0"/>
    </xf>
    <xf numFmtId="3" fontId="1" fillId="6" borderId="61" xfId="16" applyFont="1" applyBorder="1" applyAlignment="1">
      <alignment horizontal="center" vertical="top" wrapText="1"/>
      <protection locked="0"/>
    </xf>
    <xf numFmtId="0" fontId="1" fillId="14" borderId="29" xfId="4" applyFont="1" applyFill="1" applyBorder="1" applyAlignment="1" applyProtection="1">
      <alignment vertical="top" wrapText="1"/>
    </xf>
    <xf numFmtId="0" fontId="43" fillId="3" borderId="7" xfId="3" applyFont="1" applyBorder="1" applyAlignment="1" applyProtection="1">
      <alignment horizontal="center" wrapText="1"/>
    </xf>
    <xf numFmtId="0" fontId="43" fillId="3" borderId="8" xfId="3" applyFont="1" applyBorder="1" applyAlignment="1" applyProtection="1">
      <alignment horizontal="center" wrapText="1"/>
    </xf>
    <xf numFmtId="0" fontId="4" fillId="3" borderId="29" xfId="3" applyFont="1" applyBorder="1" applyAlignment="1" applyProtection="1">
      <alignment horizontal="center" vertical="center"/>
    </xf>
    <xf numFmtId="3" fontId="1" fillId="6" borderId="62" xfId="16" applyFont="1" applyBorder="1" applyAlignment="1">
      <alignment horizontal="center" vertical="top" wrapText="1"/>
      <protection locked="0"/>
    </xf>
    <xf numFmtId="3" fontId="1" fillId="6" borderId="63" xfId="16" applyFont="1" applyBorder="1" applyAlignment="1">
      <alignment horizontal="center" vertical="top" wrapText="1"/>
      <protection locked="0"/>
    </xf>
    <xf numFmtId="0" fontId="43" fillId="3" borderId="9" xfId="3" applyFont="1" applyBorder="1" applyAlignment="1" applyProtection="1">
      <alignment horizontal="center" wrapText="1"/>
    </xf>
    <xf numFmtId="0" fontId="43" fillId="3" borderId="10" xfId="3" applyFont="1" applyBorder="1" applyAlignment="1" applyProtection="1">
      <alignment horizontal="center" wrapText="1"/>
    </xf>
    <xf numFmtId="0" fontId="4" fillId="3" borderId="5" xfId="3" applyFont="1" applyBorder="1" applyAlignment="1" applyProtection="1">
      <alignment horizontal="center" vertical="center"/>
    </xf>
    <xf numFmtId="0" fontId="4" fillId="3" borderId="27" xfId="3" applyFont="1" applyBorder="1" applyAlignment="1" applyProtection="1">
      <alignment horizontal="center" vertical="center"/>
    </xf>
    <xf numFmtId="0" fontId="30" fillId="10" borderId="7"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0" fillId="10" borderId="50" xfId="0" applyFont="1" applyFill="1" applyBorder="1" applyAlignment="1">
      <alignment horizontal="center" vertical="center" wrapText="1"/>
    </xf>
    <xf numFmtId="0" fontId="5" fillId="3" borderId="9" xfId="3" applyBorder="1" applyAlignment="1" applyProtection="1">
      <alignment horizontal="center" wrapText="1"/>
    </xf>
    <xf numFmtId="0" fontId="5" fillId="3" borderId="10" xfId="3" applyBorder="1" applyAlignment="1" applyProtection="1">
      <alignment horizontal="center" wrapText="1"/>
    </xf>
    <xf numFmtId="0" fontId="10" fillId="2" borderId="0" xfId="2" applyFont="1" applyAlignment="1" applyProtection="1">
      <alignment horizontal="left" vertical="center" wrapText="1"/>
    </xf>
    <xf numFmtId="0" fontId="1" fillId="4" borderId="0" xfId="4" applyFont="1" applyAlignment="1" applyProtection="1">
      <alignment horizontal="left"/>
    </xf>
    <xf numFmtId="3" fontId="1" fillId="6" borderId="15" xfId="16" applyFont="1" applyBorder="1" applyAlignment="1">
      <alignment horizontal="left" vertical="top" wrapText="1"/>
      <protection locked="0"/>
    </xf>
    <xf numFmtId="0" fontId="1" fillId="14" borderId="20" xfId="4" applyFont="1" applyFill="1" applyBorder="1" applyAlignment="1" applyProtection="1">
      <alignment horizontal="center" vertical="top" wrapText="1"/>
      <protection hidden="1"/>
    </xf>
    <xf numFmtId="0" fontId="1" fillId="14" borderId="21" xfId="4" applyFont="1" applyFill="1" applyBorder="1" applyAlignment="1" applyProtection="1">
      <alignment horizontal="center" vertical="top" wrapText="1"/>
      <protection hidden="1"/>
    </xf>
    <xf numFmtId="0" fontId="1" fillId="14" borderId="26" xfId="4" applyFont="1" applyFill="1" applyBorder="1" applyAlignment="1" applyProtection="1">
      <alignment horizontal="center" vertical="top" wrapText="1"/>
      <protection hidden="1"/>
    </xf>
    <xf numFmtId="0" fontId="40" fillId="6" borderId="0" xfId="0" applyFont="1" applyFill="1" applyAlignment="1">
      <alignment horizontal="left" vertical="top" wrapText="1"/>
    </xf>
    <xf numFmtId="0" fontId="4" fillId="3" borderId="9" xfId="3" applyFont="1" applyBorder="1" applyAlignment="1" applyProtection="1">
      <alignment horizontal="center" wrapText="1"/>
    </xf>
    <xf numFmtId="0" fontId="4" fillId="3" borderId="10" xfId="3" applyFont="1" applyBorder="1" applyAlignment="1" applyProtection="1">
      <alignment horizontal="center" wrapText="1"/>
    </xf>
    <xf numFmtId="0" fontId="40" fillId="6" borderId="0" xfId="0" applyFont="1" applyFill="1" applyAlignment="1">
      <alignment vertical="center" wrapText="1"/>
    </xf>
    <xf numFmtId="0" fontId="10" fillId="2" borderId="0" xfId="2" applyFont="1" applyAlignment="1" applyProtection="1">
      <alignment horizontal="left" wrapText="1"/>
    </xf>
    <xf numFmtId="0" fontId="5" fillId="5" borderId="0" xfId="5" applyFont="1" applyAlignment="1" applyProtection="1">
      <alignment horizontal="center" vertical="center" textRotation="90"/>
    </xf>
    <xf numFmtId="3" fontId="5" fillId="3" borderId="1" xfId="3" applyNumberFormat="1" applyBorder="1" applyAlignment="1" applyProtection="1">
      <alignment horizontal="center" vertical="center" wrapText="1"/>
    </xf>
    <xf numFmtId="3" fontId="5" fillId="3" borderId="20" xfId="3" applyNumberFormat="1" applyBorder="1" applyAlignment="1" applyProtection="1">
      <alignment horizontal="center" vertical="center" wrapText="1"/>
    </xf>
    <xf numFmtId="3" fontId="5" fillId="3" borderId="21" xfId="3" applyNumberFormat="1" applyBorder="1" applyAlignment="1" applyProtection="1">
      <alignment horizontal="center" vertical="center" wrapText="1"/>
    </xf>
    <xf numFmtId="3" fontId="5" fillId="3" borderId="26" xfId="3" applyNumberFormat="1" applyBorder="1" applyAlignment="1" applyProtection="1">
      <alignment horizontal="center" vertical="center" wrapText="1"/>
    </xf>
    <xf numFmtId="0" fontId="4" fillId="5" borderId="0" xfId="5" applyAlignment="1" applyProtection="1">
      <alignment horizontal="center" vertical="center" textRotation="90"/>
    </xf>
    <xf numFmtId="0" fontId="26" fillId="2" borderId="0" xfId="2" applyFont="1" applyAlignment="1" applyProtection="1">
      <alignment horizontal="left" vertical="top" wrapText="1"/>
    </xf>
    <xf numFmtId="0" fontId="6" fillId="16" borderId="0" xfId="14" applyFill="1" applyAlignment="1" applyProtection="1">
      <alignment horizontal="center" wrapText="1"/>
    </xf>
    <xf numFmtId="0" fontId="29" fillId="6" borderId="0" xfId="12" applyFont="1" applyFill="1" applyAlignment="1">
      <alignment horizontal="center"/>
    </xf>
    <xf numFmtId="0" fontId="0" fillId="11" borderId="45" xfId="14" applyFont="1" applyFill="1" applyBorder="1" applyAlignment="1" applyProtection="1">
      <alignment horizontal="center" vertical="center" wrapText="1"/>
    </xf>
    <xf numFmtId="0" fontId="0" fillId="11" borderId="46" xfId="14" applyFont="1" applyFill="1" applyBorder="1" applyAlignment="1" applyProtection="1">
      <alignment horizontal="center" vertical="center" wrapText="1"/>
    </xf>
    <xf numFmtId="0" fontId="0" fillId="11" borderId="47" xfId="14" applyFont="1" applyFill="1" applyBorder="1" applyAlignment="1" applyProtection="1">
      <alignment horizontal="center" vertical="center" wrapText="1"/>
    </xf>
    <xf numFmtId="0" fontId="0" fillId="6" borderId="48" xfId="0" applyFill="1" applyBorder="1" applyAlignment="1">
      <alignment horizontal="center" vertical="center" textRotation="90"/>
    </xf>
    <xf numFmtId="0" fontId="0" fillId="6" borderId="49" xfId="0" applyFill="1" applyBorder="1" applyAlignment="1">
      <alignment horizontal="center" vertical="center" textRotation="90"/>
    </xf>
    <xf numFmtId="3" fontId="1" fillId="0" borderId="14" xfId="16" applyFont="1" applyFill="1" applyAlignment="1">
      <alignment wrapText="1"/>
      <protection locked="0"/>
    </xf>
    <xf numFmtId="3" fontId="9" fillId="0" borderId="0" xfId="6" applyNumberFormat="1" applyFill="1" applyBorder="1" applyAlignment="1" applyProtection="1">
      <alignment horizontal="center" vertical="center"/>
    </xf>
  </cellXfs>
  <cellStyles count="22">
    <cellStyle name="20 % - Accent2" xfId="4" builtinId="34" customBuiltin="1"/>
    <cellStyle name="20 % - Accent2 2" xfId="14" xr:uid="{00000000-0005-0000-0000-000001000000}"/>
    <cellStyle name="20% - Accent2 2" xfId="20" xr:uid="{00000000-0005-0000-0000-000002000000}"/>
    <cellStyle name="Accent1" xfId="2" builtinId="29"/>
    <cellStyle name="Accent1 2" xfId="13" xr:uid="{00000000-0005-0000-0000-000005000000}"/>
    <cellStyle name="Accent2" xfId="3" builtinId="33" customBuiltin="1"/>
    <cellStyle name="Accent2 2" xfId="15" xr:uid="{00000000-0005-0000-0000-000007000000}"/>
    <cellStyle name="Accent4" xfId="5" builtinId="41"/>
    <cellStyle name="Lien hypertexte" xfId="6" builtinId="8"/>
    <cellStyle name="Neutre" xfId="7" builtinId="28"/>
    <cellStyle name="Normal" xfId="0" builtinId="0" customBuiltin="1"/>
    <cellStyle name="Normal 2" xfId="12" xr:uid="{00000000-0005-0000-0000-00000C000000}"/>
    <cellStyle name="Normal 200" xfId="10" xr:uid="{00000000-0005-0000-0000-00000D000000}"/>
    <cellStyle name="Normal 3" xfId="11" xr:uid="{00000000-0005-0000-0000-00000E000000}"/>
    <cellStyle name="Percent 2" xfId="18" xr:uid="{00000000-0005-0000-0000-00000F000000}"/>
    <cellStyle name="Pourcentage" xfId="1" builtinId="5"/>
    <cellStyle name="Pourcentage 2" xfId="21" xr:uid="{34328A51-8AFD-4B2A-9924-B1C59D935C81}"/>
    <cellStyle name="Standaard 3" xfId="9" xr:uid="{00000000-0005-0000-0000-000011000000}"/>
    <cellStyle name="Standaard_Balans IL-Glob. PLAU" xfId="8" xr:uid="{00000000-0005-0000-0000-000012000000}"/>
    <cellStyle name="Style 1" xfId="16" xr:uid="{00000000-0005-0000-0000-000013000000}"/>
    <cellStyle name="Style 1 3" xfId="19" xr:uid="{00000000-0005-0000-0000-000014000000}"/>
    <cellStyle name="Style 2" xfId="17" xr:uid="{00000000-0005-0000-0000-000015000000}"/>
  </cellStyles>
  <dxfs count="956">
    <dxf>
      <font>
        <b/>
        <i val="0"/>
        <color rgb="FF00B050"/>
      </font>
    </dxf>
    <dxf>
      <font>
        <color rgb="FFFF0000"/>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FFE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63" Type="http://schemas.openxmlformats.org/officeDocument/2006/relationships/externalLink" Target="externalLinks/externalLink39.xml"/><Relationship Id="rId68" Type="http://schemas.openxmlformats.org/officeDocument/2006/relationships/externalLink" Target="externalLinks/externalLink44.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66" Type="http://schemas.openxmlformats.org/officeDocument/2006/relationships/externalLink" Target="externalLinks/externalLink42.xml"/><Relationship Id="rId74" Type="http://schemas.openxmlformats.org/officeDocument/2006/relationships/externalLink" Target="externalLinks/externalLink50.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3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64" Type="http://schemas.openxmlformats.org/officeDocument/2006/relationships/externalLink" Target="externalLinks/externalLink40.xml"/><Relationship Id="rId69" Type="http://schemas.openxmlformats.org/officeDocument/2006/relationships/externalLink" Target="externalLinks/externalLink45.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externalLink" Target="externalLinks/externalLink35.xml"/><Relationship Id="rId67" Type="http://schemas.openxmlformats.org/officeDocument/2006/relationships/externalLink" Target="externalLinks/externalLink43.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externalLink" Target="externalLinks/externalLink46.xml"/><Relationship Id="rId75" Type="http://schemas.openxmlformats.org/officeDocument/2006/relationships/externalLink" Target="externalLinks/externalLink5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73" Type="http://schemas.openxmlformats.org/officeDocument/2006/relationships/externalLink" Target="externalLinks/externalLink49.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5.xml"/><Relationship Id="rId34" Type="http://schemas.openxmlformats.org/officeDocument/2006/relationships/externalLink" Target="externalLinks/externalLink10.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47.xml"/><Relationship Id="rId2" Type="http://schemas.openxmlformats.org/officeDocument/2006/relationships/worksheet" Target="worksheets/sheet2.xml"/><Relationship Id="rId2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34636</xdr:colOff>
      <xdr:row>0</xdr:row>
      <xdr:rowOff>112568</xdr:rowOff>
    </xdr:from>
    <xdr:to>
      <xdr:col>1</xdr:col>
      <xdr:colOff>2140931</xdr:colOff>
      <xdr:row>4</xdr:row>
      <xdr:rowOff>150180</xdr:rowOff>
    </xdr:to>
    <xdr:pic>
      <xdr:nvPicPr>
        <xdr:cNvPr id="3" name="Image 2">
          <a:extLst>
            <a:ext uri="{FF2B5EF4-FFF2-40B4-BE49-F238E27FC236}">
              <a16:creationId xmlns:a16="http://schemas.microsoft.com/office/drawing/2014/main" id="{975BDC8A-7242-46D7-A966-16846CD89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86" y="112568"/>
          <a:ext cx="2105025" cy="749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creg%20reporting%202004%20IE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FBE4DDA\17a13%20-%20MODELE%20DE%20RAPPORT%20EX-POST%202016%20ELEC%20-%20VIERG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3.%20R&#233;gulation%20tarifaire%202015-2016/1031.%20Propositions%20tarifaires/1031.11%20GRD%20PT2015-2016/ORES%20ELEC/CONTROLE%201/Contr&#244;le%20PT2015-2016%20-%20ORES%20ELEC%20GLOBAL.xlsm"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Q:\Organigramme\Organigrammes%20VOO%201802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
      <sheetName val="F. de travail"/>
      <sheetName val="F. de contrôle"/>
      <sheetName val="Rens. divers"/>
      <sheetName val="CREG reporting"/>
      <sheetName val="BILAN"/>
      <sheetName val="RESULTATS"/>
    </sheetNames>
    <sheetDataSet>
      <sheetData sheetId="0">
        <row r="1">
          <cell r="A1">
            <v>37200000</v>
          </cell>
          <cell r="B1">
            <v>3504347.92</v>
          </cell>
        </row>
        <row r="2">
          <cell r="A2">
            <v>40020000</v>
          </cell>
          <cell r="B2">
            <v>13740.12</v>
          </cell>
        </row>
        <row r="3">
          <cell r="A3">
            <v>40040000</v>
          </cell>
          <cell r="B3">
            <v>10339083.02</v>
          </cell>
        </row>
        <row r="4">
          <cell r="A4">
            <v>40040100</v>
          </cell>
          <cell r="B4">
            <v>1046468.05</v>
          </cell>
        </row>
        <row r="5">
          <cell r="A5">
            <v>40040200</v>
          </cell>
          <cell r="B5">
            <v>167710.87</v>
          </cell>
        </row>
        <row r="6">
          <cell r="A6">
            <v>40040300</v>
          </cell>
          <cell r="B6">
            <v>92969.45</v>
          </cell>
        </row>
        <row r="7">
          <cell r="A7">
            <v>40041200</v>
          </cell>
          <cell r="B7">
            <v>-178674.59</v>
          </cell>
        </row>
        <row r="8">
          <cell r="A8">
            <v>40080000</v>
          </cell>
          <cell r="B8">
            <v>195617.79</v>
          </cell>
        </row>
        <row r="9">
          <cell r="A9">
            <v>40400000</v>
          </cell>
          <cell r="B9">
            <v>10479226.51</v>
          </cell>
        </row>
        <row r="10">
          <cell r="A10">
            <v>40740000</v>
          </cell>
          <cell r="B10">
            <v>201400.07</v>
          </cell>
        </row>
        <row r="11">
          <cell r="A11">
            <v>40940000</v>
          </cell>
          <cell r="B11">
            <v>-193105.43</v>
          </cell>
        </row>
        <row r="12">
          <cell r="A12">
            <v>41613001</v>
          </cell>
          <cell r="B12">
            <v>-77997140.319999993</v>
          </cell>
        </row>
        <row r="13">
          <cell r="A13">
            <v>41613002</v>
          </cell>
          <cell r="B13">
            <v>78958591.900000006</v>
          </cell>
        </row>
        <row r="14">
          <cell r="A14">
            <v>41691000</v>
          </cell>
          <cell r="B14">
            <v>-20701.23</v>
          </cell>
        </row>
        <row r="15">
          <cell r="A15">
            <v>41691001</v>
          </cell>
          <cell r="B15">
            <v>363612.79</v>
          </cell>
        </row>
        <row r="16">
          <cell r="A16">
            <v>49019000</v>
          </cell>
          <cell r="B16">
            <v>5357.71</v>
          </cell>
        </row>
        <row r="17">
          <cell r="A17">
            <v>49020200</v>
          </cell>
          <cell r="B17">
            <v>45801056.939999998</v>
          </cell>
        </row>
        <row r="18">
          <cell r="A18">
            <v>49020300</v>
          </cell>
          <cell r="B18">
            <v>1795392.63</v>
          </cell>
        </row>
        <row r="19">
          <cell r="A19">
            <v>49021000</v>
          </cell>
          <cell r="B19">
            <v>408053.76000000001</v>
          </cell>
        </row>
        <row r="20">
          <cell r="A20">
            <v>42302000</v>
          </cell>
          <cell r="B20">
            <v>-9280000</v>
          </cell>
        </row>
        <row r="21">
          <cell r="A21">
            <v>44000000</v>
          </cell>
          <cell r="B21">
            <v>-522182.67</v>
          </cell>
        </row>
        <row r="22">
          <cell r="A22">
            <v>44400300</v>
          </cell>
          <cell r="B22">
            <v>-8208795.75</v>
          </cell>
        </row>
        <row r="23">
          <cell r="A23">
            <v>44490000</v>
          </cell>
          <cell r="B23">
            <v>1136227.55</v>
          </cell>
        </row>
        <row r="24">
          <cell r="A24">
            <v>45101900</v>
          </cell>
          <cell r="B24">
            <v>-913533.22</v>
          </cell>
        </row>
        <row r="25">
          <cell r="A25">
            <v>45320000</v>
          </cell>
          <cell r="B25">
            <v>-3241105</v>
          </cell>
        </row>
        <row r="26">
          <cell r="A26">
            <v>46112000</v>
          </cell>
          <cell r="B26">
            <v>-93789.02</v>
          </cell>
        </row>
        <row r="27">
          <cell r="A27">
            <v>46120000</v>
          </cell>
          <cell r="B27">
            <v>-664006.71</v>
          </cell>
        </row>
        <row r="28">
          <cell r="A28">
            <v>46162000</v>
          </cell>
          <cell r="B28">
            <v>-1197109.04</v>
          </cell>
        </row>
        <row r="29">
          <cell r="A29">
            <v>47100000</v>
          </cell>
          <cell r="B29">
            <v>-20875.669999999998</v>
          </cell>
        </row>
        <row r="30">
          <cell r="A30">
            <v>47101000</v>
          </cell>
          <cell r="B30">
            <v>-28022706.07</v>
          </cell>
        </row>
        <row r="31">
          <cell r="A31">
            <v>47103000</v>
          </cell>
          <cell r="B31">
            <v>-15877768.73</v>
          </cell>
        </row>
        <row r="32">
          <cell r="A32">
            <v>47111000</v>
          </cell>
          <cell r="B32">
            <v>22784643</v>
          </cell>
        </row>
        <row r="33">
          <cell r="A33">
            <v>47113000</v>
          </cell>
          <cell r="B33">
            <v>12964420</v>
          </cell>
        </row>
        <row r="34">
          <cell r="A34">
            <v>47300000</v>
          </cell>
          <cell r="B34">
            <v>-1135257.8700000001</v>
          </cell>
        </row>
        <row r="35">
          <cell r="A35">
            <v>48996900</v>
          </cell>
          <cell r="B35">
            <v>-41831.17</v>
          </cell>
        </row>
        <row r="36">
          <cell r="A36">
            <v>48999999</v>
          </cell>
          <cell r="B36">
            <v>-2478.9499999999998</v>
          </cell>
        </row>
        <row r="37">
          <cell r="A37">
            <v>49019991</v>
          </cell>
          <cell r="B37">
            <v>-0.01</v>
          </cell>
        </row>
        <row r="38">
          <cell r="A38">
            <v>49211400</v>
          </cell>
          <cell r="B38">
            <v>-123041.31</v>
          </cell>
        </row>
        <row r="39">
          <cell r="A39">
            <v>49211900</v>
          </cell>
          <cell r="B39">
            <v>-174583.34</v>
          </cell>
        </row>
        <row r="40">
          <cell r="A40">
            <v>49248000</v>
          </cell>
          <cell r="B40">
            <v>-12.58</v>
          </cell>
        </row>
        <row r="41">
          <cell r="A41">
            <v>49250100</v>
          </cell>
          <cell r="B41">
            <v>-321644.94</v>
          </cell>
        </row>
        <row r="42">
          <cell r="A42">
            <v>49342100</v>
          </cell>
          <cell r="B42">
            <v>-868858.64</v>
          </cell>
        </row>
        <row r="43">
          <cell r="A43">
            <v>49349000</v>
          </cell>
          <cell r="B43">
            <v>-365063.5</v>
          </cell>
        </row>
        <row r="44">
          <cell r="A44">
            <v>40400000</v>
          </cell>
          <cell r="B44">
            <v>10478603.609999999</v>
          </cell>
        </row>
        <row r="45">
          <cell r="A45">
            <v>40740000</v>
          </cell>
          <cell r="B45">
            <v>201400.07</v>
          </cell>
        </row>
        <row r="46">
          <cell r="A46">
            <v>40940000</v>
          </cell>
          <cell r="B46">
            <v>-193105.43</v>
          </cell>
        </row>
        <row r="47">
          <cell r="A47">
            <v>41613001</v>
          </cell>
          <cell r="B47">
            <v>-77997140.319999993</v>
          </cell>
        </row>
        <row r="48">
          <cell r="A48">
            <v>41613002</v>
          </cell>
          <cell r="B48">
            <v>78546337.439999998</v>
          </cell>
        </row>
        <row r="49">
          <cell r="A49">
            <v>41682000</v>
          </cell>
          <cell r="B49">
            <v>404694.56</v>
          </cell>
        </row>
        <row r="50">
          <cell r="A50">
            <v>41691000</v>
          </cell>
          <cell r="B50">
            <v>-20701.23</v>
          </cell>
        </row>
        <row r="51">
          <cell r="A51">
            <v>41691001</v>
          </cell>
          <cell r="B51">
            <v>363612.79</v>
          </cell>
        </row>
        <row r="52">
          <cell r="A52">
            <v>42302000</v>
          </cell>
          <cell r="B52">
            <v>-9280000</v>
          </cell>
        </row>
        <row r="53">
          <cell r="A53">
            <v>44000000</v>
          </cell>
          <cell r="B53">
            <v>-10089814.439999999</v>
          </cell>
        </row>
        <row r="54">
          <cell r="A54">
            <v>44060000</v>
          </cell>
          <cell r="B54">
            <v>9567631.7699999996</v>
          </cell>
        </row>
        <row r="55">
          <cell r="A55">
            <v>44400300</v>
          </cell>
          <cell r="B55">
            <v>-8208795.75</v>
          </cell>
        </row>
        <row r="56">
          <cell r="A56">
            <v>44490000</v>
          </cell>
          <cell r="B56">
            <v>1221439.98</v>
          </cell>
        </row>
        <row r="57">
          <cell r="A57">
            <v>45101900</v>
          </cell>
          <cell r="B57">
            <v>-913533.22</v>
          </cell>
        </row>
        <row r="58">
          <cell r="A58">
            <v>45320000</v>
          </cell>
          <cell r="B58">
            <v>-3241105</v>
          </cell>
        </row>
        <row r="59">
          <cell r="A59">
            <v>46112000</v>
          </cell>
          <cell r="B59">
            <v>-93789.02</v>
          </cell>
        </row>
        <row r="60">
          <cell r="A60">
            <v>46120000</v>
          </cell>
          <cell r="B60">
            <v>-664006.71</v>
          </cell>
        </row>
        <row r="61">
          <cell r="A61">
            <v>46162000</v>
          </cell>
          <cell r="B61">
            <v>-1197109.04</v>
          </cell>
        </row>
        <row r="62">
          <cell r="A62">
            <v>47111000</v>
          </cell>
          <cell r="B62">
            <v>22784643</v>
          </cell>
        </row>
        <row r="63">
          <cell r="A63">
            <v>47113000</v>
          </cell>
          <cell r="B63">
            <v>12964420</v>
          </cell>
        </row>
        <row r="64">
          <cell r="A64">
            <v>48996900</v>
          </cell>
          <cell r="B64">
            <v>-41831.17</v>
          </cell>
        </row>
        <row r="65">
          <cell r="A65">
            <v>48999999</v>
          </cell>
          <cell r="B65">
            <v>-2478.9499999999998</v>
          </cell>
        </row>
        <row r="66">
          <cell r="A66">
            <v>49019000</v>
          </cell>
          <cell r="B66">
            <v>5357.71</v>
          </cell>
        </row>
        <row r="67">
          <cell r="A67">
            <v>49019991</v>
          </cell>
          <cell r="B67">
            <v>-0.01</v>
          </cell>
        </row>
        <row r="68">
          <cell r="A68">
            <v>49020200</v>
          </cell>
          <cell r="B68">
            <v>45801056.939999998</v>
          </cell>
        </row>
        <row r="69">
          <cell r="A69">
            <v>49020300</v>
          </cell>
          <cell r="B69">
            <v>1795392.63</v>
          </cell>
        </row>
        <row r="70">
          <cell r="A70">
            <v>49021000</v>
          </cell>
          <cell r="B70">
            <v>408053.76000000001</v>
          </cell>
        </row>
        <row r="71">
          <cell r="A71">
            <v>49211400</v>
          </cell>
          <cell r="B71">
            <v>-123041.31</v>
          </cell>
        </row>
        <row r="72">
          <cell r="A72">
            <v>49211900</v>
          </cell>
          <cell r="B72">
            <v>-174583.34</v>
          </cell>
        </row>
        <row r="73">
          <cell r="A73">
            <v>49248000</v>
          </cell>
          <cell r="B73">
            <v>-12.58</v>
          </cell>
        </row>
        <row r="74">
          <cell r="A74">
            <v>49250100</v>
          </cell>
          <cell r="B74">
            <v>-324130.46000000002</v>
          </cell>
        </row>
        <row r="75">
          <cell r="A75">
            <v>49342100</v>
          </cell>
          <cell r="B75">
            <v>-868858.64</v>
          </cell>
        </row>
        <row r="76">
          <cell r="A76">
            <v>49349000</v>
          </cell>
          <cell r="B76">
            <v>-417123.02</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8">
          <cell r="C8">
            <v>0.2</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row r="1">
          <cell r="A1" t="str">
            <v>FORFAITS APPLICABLES AUX RACCORDEMENTS DE LOTISSEMENT</v>
          </cell>
        </row>
      </sheetData>
      <sheetData sheetId="5" refreshError="1">
        <row r="3">
          <cell r="A3" t="str">
            <v>FORFAITS APPLICABLES AUX RACCORDEMENTS DE LOTISSEMENT</v>
          </cell>
        </row>
      </sheetData>
      <sheetData sheetId="6" refreshError="1">
        <row r="2">
          <cell r="A2" t="str">
            <v>Données urbanistiques</v>
          </cell>
        </row>
      </sheetData>
      <sheetData sheetId="7" refreshError="1">
        <row r="2">
          <cell r="A2" t="str">
            <v>Données urbanistiques</v>
          </cell>
        </row>
      </sheetData>
      <sheetData sheetId="8" refreshError="1">
        <row r="1">
          <cell r="G1">
            <v>50</v>
          </cell>
        </row>
      </sheetData>
      <sheetData sheetId="9" refreshError="1">
        <row r="1">
          <cell r="E1">
            <v>2008</v>
          </cell>
        </row>
      </sheetData>
      <sheetData sheetId="10" refreshError="1">
        <row r="1">
          <cell r="D1" t="str">
            <v>PRIX MOYENS ELECTRICITE BUDGET 2010 - (Base budget 2010-2012)</v>
          </cell>
        </row>
      </sheetData>
      <sheetData sheetId="11" refreshError="1">
        <row r="1">
          <cell r="A1" t="str">
            <v>PRIX MOYENS GAZ BUDGET 2010 - (Base budget 2010-2012)</v>
          </cell>
        </row>
      </sheetData>
      <sheetData sheetId="12" refreshError="1">
        <row r="2">
          <cell r="B2" t="str">
            <v>PS</v>
          </cell>
        </row>
      </sheetData>
      <sheetData sheetId="13" refreshError="1">
        <row r="1">
          <cell r="A1" t="str">
            <v>N°</v>
          </cell>
        </row>
      </sheetData>
      <sheetData sheetId="14" refreshError="1">
        <row r="1">
          <cell r="A1" t="str">
            <v>Prix construction pour les articles services ES107 et ES117 (aménagement tranchée pose simple et aménagement tranchée pose multiple)</v>
          </cell>
        </row>
      </sheetData>
      <sheetData sheetId="15" refreshError="1">
        <row r="1">
          <cell r="A1" t="str">
            <v xml:space="preserve">Tarif Raccordement Electricité Basse Tension (&gt; 100 A ) sur cabine de distribution (&lt;1 kV) (TRANS BT) </v>
          </cell>
        </row>
      </sheetData>
      <sheetData sheetId="16" refreshError="1">
        <row r="1">
          <cell r="F1" t="str">
            <v>E.D.L. - INTERMOSANE- BUDGET INTERCOMMUNALE PROPRIETAIRTE ELECTRICITE DU SECTEUR D'MALMEDY POUR L'ANNEE 1997( x 1000 BEF )</v>
          </cell>
        </row>
      </sheetData>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5">
          <cell r="B5">
            <v>1</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1">
          <cell r="B31">
            <v>2014</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2">
          <cell r="A12" t="str">
            <v>Gratuit</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V72"/>
  <sheetViews>
    <sheetView tabSelected="1" topLeftCell="A52" zoomScale="110" zoomScaleNormal="110" workbookViewId="0">
      <selection activeCell="O62" sqref="O62"/>
    </sheetView>
  </sheetViews>
  <sheetFormatPr baseColWidth="10" defaultColWidth="9.1640625" defaultRowHeight="13.5" x14ac:dyDescent="0.3"/>
  <cols>
    <col min="1" max="1" width="1.6640625" style="3" customWidth="1"/>
    <col min="2" max="2" width="67.83203125" style="3" bestFit="1" customWidth="1"/>
    <col min="3" max="3" width="11" style="3" customWidth="1"/>
    <col min="4" max="4" width="12.83203125" style="3" customWidth="1"/>
    <col min="5" max="8" width="9.1640625" style="3"/>
    <col min="9" max="9" width="9.5" style="3" customWidth="1"/>
    <col min="10" max="10" width="10.5" style="3" bestFit="1" customWidth="1"/>
    <col min="11" max="16384" width="9.1640625" style="3"/>
  </cols>
  <sheetData>
    <row r="7" spans="2:11" ht="30.6" customHeight="1" x14ac:dyDescent="0.3">
      <c r="B7" s="363" t="s">
        <v>385</v>
      </c>
      <c r="C7" s="363"/>
      <c r="D7" s="363"/>
      <c r="E7" s="363"/>
      <c r="F7" s="363"/>
      <c r="G7" s="363"/>
      <c r="H7" s="363"/>
      <c r="I7" s="363"/>
      <c r="J7" s="363"/>
      <c r="K7" s="363"/>
    </row>
    <row r="9" spans="2:11" ht="15" x14ac:dyDescent="0.3">
      <c r="B9" s="359" t="s">
        <v>36</v>
      </c>
      <c r="C9" s="359"/>
      <c r="D9" s="359"/>
      <c r="E9" s="359"/>
      <c r="F9" s="359"/>
      <c r="G9" s="359"/>
      <c r="H9" s="359"/>
      <c r="I9" s="359"/>
      <c r="J9" s="359"/>
      <c r="K9" s="359"/>
    </row>
    <row r="11" spans="2:11" x14ac:dyDescent="0.3">
      <c r="B11" s="3" t="s">
        <v>26</v>
      </c>
      <c r="C11" s="75"/>
    </row>
    <row r="12" spans="2:11" x14ac:dyDescent="0.3">
      <c r="B12" s="3" t="s">
        <v>27</v>
      </c>
      <c r="C12" s="75"/>
      <c r="E12" s="1"/>
    </row>
    <row r="13" spans="2:11" x14ac:dyDescent="0.3">
      <c r="B13" s="3" t="s">
        <v>137</v>
      </c>
      <c r="C13" s="75"/>
      <c r="E13" s="1"/>
    </row>
    <row r="15" spans="2:11" ht="28.9" customHeight="1" x14ac:dyDescent="0.3">
      <c r="B15" s="360" t="s">
        <v>28</v>
      </c>
      <c r="C15" s="361"/>
      <c r="D15" s="361"/>
      <c r="E15" s="361"/>
      <c r="F15" s="361"/>
      <c r="G15" s="361"/>
      <c r="H15" s="361"/>
      <c r="I15" s="361"/>
      <c r="J15" s="361"/>
      <c r="K15" s="361"/>
    </row>
    <row r="16" spans="2:11" x14ac:dyDescent="0.3">
      <c r="B16" s="72" t="s">
        <v>29</v>
      </c>
      <c r="C16" s="362"/>
      <c r="D16" s="362"/>
      <c r="E16" s="362"/>
      <c r="F16" s="362"/>
      <c r="G16" s="362"/>
      <c r="H16" s="362"/>
      <c r="I16" s="362"/>
      <c r="J16" s="362"/>
      <c r="K16" s="362"/>
    </row>
    <row r="17" spans="2:12" x14ac:dyDescent="0.3">
      <c r="B17" s="72" t="s">
        <v>30</v>
      </c>
      <c r="C17" s="362"/>
      <c r="D17" s="362"/>
      <c r="E17" s="362"/>
      <c r="F17" s="362"/>
      <c r="G17" s="362"/>
      <c r="H17" s="362"/>
      <c r="I17" s="362"/>
      <c r="J17" s="362"/>
      <c r="K17" s="362"/>
    </row>
    <row r="18" spans="2:12" x14ac:dyDescent="0.3">
      <c r="B18" s="72" t="s">
        <v>31</v>
      </c>
      <c r="C18" s="362"/>
      <c r="D18" s="362"/>
      <c r="E18" s="362"/>
      <c r="F18" s="362"/>
      <c r="G18" s="362"/>
      <c r="H18" s="362"/>
      <c r="I18" s="362"/>
      <c r="J18" s="362"/>
      <c r="K18" s="362"/>
    </row>
    <row r="19" spans="2:12" x14ac:dyDescent="0.3">
      <c r="B19" s="72" t="s">
        <v>32</v>
      </c>
      <c r="C19" s="362"/>
      <c r="D19" s="362"/>
      <c r="E19" s="362"/>
      <c r="F19" s="362"/>
      <c r="G19" s="362"/>
      <c r="H19" s="362"/>
      <c r="I19" s="362"/>
      <c r="J19" s="362"/>
      <c r="K19" s="362"/>
    </row>
    <row r="20" spans="2:12" x14ac:dyDescent="0.3">
      <c r="B20" s="72"/>
      <c r="C20" s="362"/>
      <c r="D20" s="362"/>
      <c r="E20" s="362"/>
      <c r="F20" s="362"/>
      <c r="G20" s="362"/>
      <c r="H20" s="362"/>
      <c r="I20" s="362"/>
      <c r="J20" s="362"/>
      <c r="K20" s="362"/>
    </row>
    <row r="21" spans="2:12" x14ac:dyDescent="0.3">
      <c r="B21" s="72" t="s">
        <v>33</v>
      </c>
      <c r="C21" s="362"/>
      <c r="D21" s="362"/>
      <c r="E21" s="362"/>
      <c r="F21" s="362"/>
      <c r="G21" s="362"/>
      <c r="H21" s="362"/>
      <c r="I21" s="362"/>
      <c r="J21" s="362"/>
      <c r="K21" s="362"/>
    </row>
    <row r="22" spans="2:12" x14ac:dyDescent="0.3">
      <c r="B22" s="72" t="s">
        <v>34</v>
      </c>
      <c r="C22" s="362"/>
      <c r="D22" s="362"/>
      <c r="E22" s="362"/>
      <c r="F22" s="362"/>
      <c r="G22" s="362"/>
      <c r="H22" s="362"/>
      <c r="I22" s="362"/>
      <c r="J22" s="362"/>
      <c r="K22" s="362"/>
    </row>
    <row r="23" spans="2:12" ht="14.25" thickBot="1" x14ac:dyDescent="0.35">
      <c r="B23" s="73" t="s">
        <v>35</v>
      </c>
      <c r="C23" s="362"/>
      <c r="D23" s="362"/>
      <c r="E23" s="362"/>
      <c r="F23" s="362"/>
      <c r="G23" s="362"/>
      <c r="H23" s="362"/>
      <c r="I23" s="362"/>
      <c r="J23" s="362"/>
      <c r="K23" s="362"/>
    </row>
    <row r="24" spans="2:12" x14ac:dyDescent="0.3">
      <c r="B24" s="158"/>
      <c r="C24" s="159"/>
      <c r="D24" s="159"/>
      <c r="E24" s="159"/>
      <c r="F24" s="159"/>
      <c r="G24" s="159"/>
      <c r="H24" s="159"/>
      <c r="I24" s="159"/>
      <c r="J24" s="159"/>
    </row>
    <row r="25" spans="2:12" x14ac:dyDescent="0.3">
      <c r="B25" s="160" t="s">
        <v>293</v>
      </c>
      <c r="C25" s="159"/>
      <c r="D25" s="162"/>
      <c r="E25" s="159"/>
      <c r="F25" s="159"/>
      <c r="G25" s="159"/>
      <c r="H25" s="159"/>
      <c r="I25" s="159"/>
      <c r="J25" s="159"/>
    </row>
    <row r="26" spans="2:12" s="121" customFormat="1" x14ac:dyDescent="0.3">
      <c r="B26" s="121" t="s">
        <v>303</v>
      </c>
      <c r="C26" s="176"/>
      <c r="D26" s="177"/>
      <c r="E26" s="176"/>
      <c r="F26" s="176"/>
      <c r="G26" s="176"/>
      <c r="H26" s="176"/>
      <c r="I26" s="176"/>
      <c r="J26" s="176"/>
    </row>
    <row r="27" spans="2:12" x14ac:dyDescent="0.3">
      <c r="B27" s="158"/>
      <c r="C27" s="159"/>
      <c r="D27" s="159"/>
      <c r="E27" s="159"/>
      <c r="F27" s="159"/>
      <c r="G27" s="159"/>
      <c r="H27" s="159"/>
      <c r="I27" s="159"/>
      <c r="J27" s="159"/>
    </row>
    <row r="29" spans="2:12" ht="15" x14ac:dyDescent="0.3">
      <c r="B29" s="359" t="s">
        <v>25</v>
      </c>
      <c r="C29" s="359"/>
      <c r="D29" s="359"/>
      <c r="E29" s="359"/>
      <c r="F29" s="359"/>
      <c r="G29" s="359"/>
      <c r="H29" s="359"/>
      <c r="I29" s="359"/>
      <c r="J29" s="359"/>
      <c r="K29" s="359"/>
    </row>
    <row r="31" spans="2:12" x14ac:dyDescent="0.3">
      <c r="C31" s="74">
        <v>2020</v>
      </c>
      <c r="D31" s="74">
        <v>2021</v>
      </c>
      <c r="E31" s="74">
        <v>2022</v>
      </c>
      <c r="F31" s="74">
        <v>2023</v>
      </c>
      <c r="G31" s="74">
        <v>2024</v>
      </c>
      <c r="H31" s="74">
        <v>2025</v>
      </c>
      <c r="I31" s="74">
        <v>2026</v>
      </c>
      <c r="J31" s="74">
        <v>2027</v>
      </c>
      <c r="K31" s="74">
        <v>2028</v>
      </c>
      <c r="L31" s="74">
        <v>2029</v>
      </c>
    </row>
    <row r="32" spans="2:12" x14ac:dyDescent="0.3">
      <c r="B32" s="3" t="s">
        <v>310</v>
      </c>
      <c r="C32" s="240">
        <v>9.8499999999999994E-3</v>
      </c>
      <c r="D32" s="240">
        <v>2.009E-2</v>
      </c>
      <c r="E32" s="240">
        <v>9.2520000000000005E-2</v>
      </c>
      <c r="F32" s="240"/>
      <c r="G32" s="240"/>
      <c r="H32" s="240"/>
      <c r="I32" s="240"/>
      <c r="J32" s="240"/>
      <c r="K32" s="240"/>
      <c r="L32" s="240"/>
    </row>
    <row r="33" spans="2:12" x14ac:dyDescent="0.3">
      <c r="B33" s="3" t="s">
        <v>311</v>
      </c>
      <c r="C33" s="241"/>
      <c r="D33" s="241"/>
      <c r="E33" s="241"/>
      <c r="F33" s="241"/>
      <c r="G33" s="241"/>
      <c r="H33" s="240"/>
      <c r="I33" s="240"/>
      <c r="J33" s="240"/>
      <c r="K33" s="240"/>
      <c r="L33" s="240"/>
    </row>
    <row r="34" spans="2:12" x14ac:dyDescent="0.3">
      <c r="B34" s="3" t="s">
        <v>312</v>
      </c>
      <c r="C34" s="242">
        <v>0</v>
      </c>
      <c r="D34" s="242">
        <v>0</v>
      </c>
      <c r="E34" s="242">
        <v>0</v>
      </c>
      <c r="F34" s="242">
        <v>0</v>
      </c>
      <c r="G34" s="242">
        <v>0</v>
      </c>
      <c r="H34" s="242">
        <v>0</v>
      </c>
      <c r="I34" s="242">
        <v>0</v>
      </c>
      <c r="J34" s="242">
        <v>0</v>
      </c>
      <c r="K34" s="242">
        <v>0</v>
      </c>
      <c r="L34" s="242">
        <v>0</v>
      </c>
    </row>
    <row r="35" spans="2:12" x14ac:dyDescent="0.3">
      <c r="B35" s="3" t="s">
        <v>386</v>
      </c>
      <c r="C35" s="241"/>
      <c r="D35" s="241"/>
      <c r="E35" s="241"/>
      <c r="F35" s="241"/>
      <c r="G35" s="241"/>
      <c r="H35" s="243"/>
      <c r="I35" s="243"/>
      <c r="J35" s="243"/>
      <c r="K35" s="243"/>
      <c r="L35" s="243"/>
    </row>
    <row r="36" spans="2:12" x14ac:dyDescent="0.3">
      <c r="B36" s="3" t="s">
        <v>313</v>
      </c>
      <c r="C36" s="241"/>
      <c r="D36" s="241"/>
      <c r="E36" s="241"/>
      <c r="F36" s="241"/>
      <c r="G36" s="241"/>
      <c r="H36" s="240">
        <v>4.027E-2</v>
      </c>
      <c r="I36" s="240">
        <f>H36</f>
        <v>4.027E-2</v>
      </c>
      <c r="J36" s="240">
        <f>I36</f>
        <v>4.027E-2</v>
      </c>
      <c r="K36" s="240">
        <f>J36</f>
        <v>4.027E-2</v>
      </c>
      <c r="L36" s="240">
        <f>K36</f>
        <v>4.027E-2</v>
      </c>
    </row>
    <row r="37" spans="2:12" x14ac:dyDescent="0.3">
      <c r="B37" s="3" t="s">
        <v>314</v>
      </c>
      <c r="C37" s="241"/>
      <c r="D37" s="241"/>
      <c r="E37" s="241"/>
      <c r="F37" s="241"/>
      <c r="G37" s="241"/>
      <c r="H37" s="240">
        <f>H36</f>
        <v>4.027E-2</v>
      </c>
      <c r="I37" s="240">
        <f>H36*9/10</f>
        <v>3.6243000000000004E-2</v>
      </c>
      <c r="J37" s="240">
        <f>I36*8/10</f>
        <v>3.2216000000000002E-2</v>
      </c>
      <c r="K37" s="240">
        <f>J36*7/10</f>
        <v>2.8188999999999999E-2</v>
      </c>
      <c r="L37" s="240">
        <f>K36*6/10</f>
        <v>2.4161999999999999E-2</v>
      </c>
    </row>
    <row r="39" spans="2:12" ht="15" x14ac:dyDescent="0.3">
      <c r="B39" s="359" t="s">
        <v>1</v>
      </c>
      <c r="C39" s="359"/>
      <c r="D39" s="359"/>
      <c r="E39" s="359"/>
      <c r="F39" s="359"/>
      <c r="G39" s="359"/>
      <c r="H39" s="359"/>
      <c r="I39" s="359"/>
      <c r="J39" s="359"/>
      <c r="K39" s="359"/>
    </row>
    <row r="41" spans="2:12" x14ac:dyDescent="0.3">
      <c r="B41" s="13"/>
      <c r="C41" s="136" t="s">
        <v>37</v>
      </c>
    </row>
    <row r="42" spans="2:12" x14ac:dyDescent="0.3">
      <c r="B42" s="135" t="s">
        <v>251</v>
      </c>
      <c r="C42" s="136" t="s">
        <v>252</v>
      </c>
    </row>
    <row r="44" spans="2:12" ht="15" x14ac:dyDescent="0.3">
      <c r="B44" s="359" t="s">
        <v>0</v>
      </c>
      <c r="C44" s="359"/>
      <c r="D44" s="359"/>
      <c r="E44" s="359"/>
      <c r="F44" s="359"/>
      <c r="G44" s="359"/>
      <c r="H44" s="359"/>
      <c r="I44" s="359"/>
      <c r="J44" s="359"/>
      <c r="K44" s="359"/>
    </row>
    <row r="46" spans="2:12" ht="31.5" customHeight="1" x14ac:dyDescent="0.3">
      <c r="B46" s="78" t="s">
        <v>297</v>
      </c>
      <c r="C46" s="355" t="s">
        <v>216</v>
      </c>
      <c r="D46" s="355"/>
      <c r="E46" s="355"/>
      <c r="F46" s="355"/>
      <c r="G46" s="355"/>
      <c r="H46" s="355"/>
      <c r="I46" s="355"/>
      <c r="J46" s="161" t="s">
        <v>297</v>
      </c>
    </row>
    <row r="47" spans="2:12" ht="27" customHeight="1" x14ac:dyDescent="0.3">
      <c r="B47" s="78" t="s">
        <v>298</v>
      </c>
      <c r="C47" s="355" t="s">
        <v>254</v>
      </c>
      <c r="D47" s="355"/>
      <c r="E47" s="355"/>
      <c r="F47" s="355"/>
      <c r="G47" s="355"/>
      <c r="H47" s="355"/>
      <c r="I47" s="355"/>
      <c r="J47" s="161" t="s">
        <v>298</v>
      </c>
    </row>
    <row r="48" spans="2:12" s="17" customFormat="1" ht="28.9" customHeight="1" x14ac:dyDescent="0.3">
      <c r="B48" s="78" t="s">
        <v>131</v>
      </c>
      <c r="C48" s="357" t="s">
        <v>387</v>
      </c>
      <c r="D48" s="357"/>
      <c r="E48" s="357"/>
      <c r="F48" s="357"/>
      <c r="G48" s="357"/>
      <c r="H48" s="357"/>
      <c r="I48" s="357"/>
      <c r="J48" s="161" t="s">
        <v>131</v>
      </c>
    </row>
    <row r="49" spans="2:22" s="17" customFormat="1" ht="28.9" customHeight="1" x14ac:dyDescent="0.3">
      <c r="B49" s="78" t="s">
        <v>388</v>
      </c>
      <c r="C49" s="357" t="s">
        <v>389</v>
      </c>
      <c r="D49" s="357"/>
      <c r="E49" s="357"/>
      <c r="F49" s="357"/>
      <c r="G49" s="357"/>
      <c r="H49" s="357"/>
      <c r="I49" s="357"/>
      <c r="J49" s="161" t="s">
        <v>132</v>
      </c>
    </row>
    <row r="50" spans="2:22" s="17" customFormat="1" ht="28.9" customHeight="1" x14ac:dyDescent="0.3">
      <c r="B50" s="78" t="s">
        <v>390</v>
      </c>
      <c r="C50" s="357" t="s">
        <v>391</v>
      </c>
      <c r="D50" s="357"/>
      <c r="E50" s="357"/>
      <c r="F50" s="357"/>
      <c r="G50" s="357"/>
      <c r="H50" s="357"/>
      <c r="I50" s="357"/>
      <c r="J50" s="161"/>
    </row>
    <row r="51" spans="2:22" s="17" customFormat="1" ht="28.9" customHeight="1" x14ac:dyDescent="0.3">
      <c r="B51" s="78" t="s">
        <v>392</v>
      </c>
      <c r="C51" s="357" t="s">
        <v>393</v>
      </c>
      <c r="D51" s="357"/>
      <c r="E51" s="357"/>
      <c r="F51" s="357"/>
      <c r="G51" s="357"/>
      <c r="H51" s="357"/>
      <c r="I51" s="357"/>
      <c r="J51" s="161"/>
    </row>
    <row r="52" spans="2:22" s="17" customFormat="1" ht="28.9" customHeight="1" x14ac:dyDescent="0.3">
      <c r="B52" s="78" t="s">
        <v>133</v>
      </c>
      <c r="C52" s="355" t="s">
        <v>274</v>
      </c>
      <c r="D52" s="355"/>
      <c r="E52" s="355"/>
      <c r="F52" s="355"/>
      <c r="G52" s="355"/>
      <c r="H52" s="355"/>
      <c r="I52" s="355"/>
      <c r="J52" s="161" t="s">
        <v>142</v>
      </c>
      <c r="K52" s="3"/>
      <c r="L52" s="3"/>
      <c r="M52" s="3"/>
      <c r="N52" s="3"/>
      <c r="O52" s="3"/>
      <c r="P52" s="3"/>
      <c r="Q52" s="3"/>
      <c r="R52" s="3"/>
      <c r="S52" s="3"/>
      <c r="T52" s="3"/>
      <c r="U52" s="3"/>
      <c r="V52" s="3"/>
    </row>
    <row r="53" spans="2:22" s="17" customFormat="1" ht="28.9" customHeight="1" x14ac:dyDescent="0.3">
      <c r="B53" s="78" t="s">
        <v>394</v>
      </c>
      <c r="C53" s="355" t="s">
        <v>395</v>
      </c>
      <c r="D53" s="355"/>
      <c r="E53" s="355"/>
      <c r="F53" s="355"/>
      <c r="G53" s="355"/>
      <c r="H53" s="355"/>
      <c r="I53" s="355"/>
      <c r="J53" s="161" t="s">
        <v>219</v>
      </c>
      <c r="K53" s="3"/>
      <c r="L53" s="3"/>
      <c r="M53" s="3"/>
      <c r="N53" s="3"/>
      <c r="O53" s="3"/>
      <c r="P53" s="3"/>
      <c r="Q53" s="3"/>
      <c r="R53" s="3"/>
      <c r="S53" s="3"/>
      <c r="T53" s="3"/>
      <c r="U53" s="3"/>
      <c r="V53" s="3"/>
    </row>
    <row r="54" spans="2:22" s="17" customFormat="1" ht="28.9" customHeight="1" x14ac:dyDescent="0.3">
      <c r="B54" s="78" t="s">
        <v>396</v>
      </c>
      <c r="C54" s="355" t="s">
        <v>397</v>
      </c>
      <c r="D54" s="355"/>
      <c r="E54" s="355"/>
      <c r="F54" s="355"/>
      <c r="G54" s="355"/>
      <c r="H54" s="355"/>
      <c r="I54" s="355"/>
      <c r="J54" s="161" t="s">
        <v>219</v>
      </c>
      <c r="K54" s="3"/>
      <c r="L54" s="3"/>
      <c r="M54" s="3"/>
      <c r="N54" s="3"/>
      <c r="O54" s="3"/>
      <c r="P54" s="3"/>
      <c r="Q54" s="3"/>
      <c r="R54" s="3"/>
      <c r="S54" s="3"/>
      <c r="T54" s="3"/>
      <c r="U54" s="3"/>
      <c r="V54" s="3"/>
    </row>
    <row r="55" spans="2:22" s="17" customFormat="1" ht="28.9" customHeight="1" x14ac:dyDescent="0.3">
      <c r="B55" s="78" t="s">
        <v>398</v>
      </c>
      <c r="C55" s="355" t="s">
        <v>399</v>
      </c>
      <c r="D55" s="355"/>
      <c r="E55" s="355"/>
      <c r="F55" s="355"/>
      <c r="G55" s="355"/>
      <c r="H55" s="355"/>
      <c r="I55" s="355"/>
      <c r="J55" s="161" t="s">
        <v>113</v>
      </c>
      <c r="K55" s="3"/>
      <c r="L55" s="3"/>
      <c r="M55" s="3"/>
      <c r="N55" s="3"/>
      <c r="O55" s="3"/>
      <c r="P55" s="3"/>
      <c r="Q55" s="3"/>
      <c r="R55" s="3"/>
      <c r="S55" s="3"/>
      <c r="T55" s="3"/>
      <c r="U55" s="3"/>
      <c r="V55" s="3"/>
    </row>
    <row r="56" spans="2:22" s="17" customFormat="1" ht="28.9" customHeight="1" x14ac:dyDescent="0.3">
      <c r="B56" s="78" t="s">
        <v>400</v>
      </c>
      <c r="C56" s="355" t="s">
        <v>220</v>
      </c>
      <c r="D56" s="355"/>
      <c r="E56" s="355"/>
      <c r="F56" s="355"/>
      <c r="G56" s="355"/>
      <c r="H56" s="355"/>
      <c r="I56" s="355"/>
      <c r="J56" s="161" t="s">
        <v>114</v>
      </c>
      <c r="K56" s="3"/>
      <c r="L56" s="3"/>
      <c r="M56" s="3"/>
      <c r="N56" s="3"/>
      <c r="O56" s="3"/>
      <c r="P56" s="3"/>
      <c r="Q56" s="3"/>
      <c r="R56" s="3"/>
      <c r="S56" s="3"/>
      <c r="T56" s="3"/>
      <c r="U56" s="3"/>
      <c r="V56" s="3"/>
    </row>
    <row r="57" spans="2:22" s="17" customFormat="1" ht="28.9" customHeight="1" x14ac:dyDescent="0.3">
      <c r="B57" s="78" t="s">
        <v>401</v>
      </c>
      <c r="C57" s="356" t="s">
        <v>364</v>
      </c>
      <c r="D57" s="356"/>
      <c r="E57" s="356"/>
      <c r="F57" s="356"/>
      <c r="G57" s="356"/>
      <c r="H57" s="356"/>
      <c r="I57" s="356"/>
      <c r="J57" s="161" t="s">
        <v>115</v>
      </c>
      <c r="K57" s="3"/>
      <c r="L57" s="3"/>
      <c r="M57" s="3"/>
      <c r="N57" s="3"/>
      <c r="O57" s="3"/>
      <c r="P57" s="3"/>
      <c r="Q57" s="3"/>
      <c r="R57" s="3"/>
      <c r="S57" s="3"/>
      <c r="T57" s="3"/>
      <c r="U57" s="3"/>
      <c r="V57" s="3"/>
    </row>
    <row r="58" spans="2:22" s="17" customFormat="1" ht="28.9" customHeight="1" x14ac:dyDescent="0.3">
      <c r="B58" s="78" t="s">
        <v>402</v>
      </c>
      <c r="C58" s="355" t="s">
        <v>275</v>
      </c>
      <c r="D58" s="355"/>
      <c r="E58" s="355"/>
      <c r="F58" s="355"/>
      <c r="G58" s="355"/>
      <c r="H58" s="355"/>
      <c r="I58" s="355"/>
      <c r="J58" s="161" t="s">
        <v>116</v>
      </c>
      <c r="K58" s="3"/>
      <c r="L58" s="3"/>
      <c r="M58" s="3"/>
      <c r="N58" s="3"/>
      <c r="O58" s="3"/>
      <c r="P58" s="3"/>
      <c r="Q58" s="3"/>
      <c r="R58" s="3"/>
      <c r="S58" s="3"/>
      <c r="T58" s="3"/>
      <c r="U58" s="3"/>
      <c r="V58" s="3"/>
    </row>
    <row r="59" spans="2:22" s="17" customFormat="1" ht="28.9" customHeight="1" x14ac:dyDescent="0.3">
      <c r="B59" s="78" t="s">
        <v>403</v>
      </c>
      <c r="C59" s="355" t="s">
        <v>282</v>
      </c>
      <c r="D59" s="355"/>
      <c r="E59" s="355"/>
      <c r="F59" s="355"/>
      <c r="G59" s="355"/>
      <c r="H59" s="355"/>
      <c r="I59" s="355"/>
      <c r="J59" s="161" t="s">
        <v>117</v>
      </c>
      <c r="K59" s="3"/>
      <c r="L59" s="3"/>
      <c r="M59" s="3"/>
      <c r="N59" s="3"/>
      <c r="O59" s="3"/>
      <c r="P59" s="3"/>
      <c r="Q59" s="3"/>
      <c r="R59" s="3"/>
      <c r="S59" s="3"/>
      <c r="T59" s="3"/>
      <c r="U59" s="3"/>
      <c r="V59" s="3"/>
    </row>
    <row r="60" spans="2:22" s="17" customFormat="1" ht="28.9" customHeight="1" x14ac:dyDescent="0.3">
      <c r="B60" s="78" t="s">
        <v>404</v>
      </c>
      <c r="C60" s="355" t="s">
        <v>309</v>
      </c>
      <c r="D60" s="355"/>
      <c r="E60" s="355"/>
      <c r="F60" s="355"/>
      <c r="G60" s="355"/>
      <c r="H60" s="355"/>
      <c r="I60" s="355"/>
      <c r="J60" s="161" t="s">
        <v>360</v>
      </c>
      <c r="K60" s="3"/>
      <c r="L60" s="3"/>
      <c r="M60" s="3"/>
      <c r="N60" s="3"/>
      <c r="O60" s="358"/>
      <c r="P60" s="3"/>
      <c r="Q60" s="3"/>
      <c r="R60" s="3"/>
      <c r="S60" s="3"/>
      <c r="T60" s="3"/>
      <c r="U60" s="3"/>
      <c r="V60" s="3"/>
    </row>
    <row r="61" spans="2:22" s="17" customFormat="1" ht="39" customHeight="1" x14ac:dyDescent="0.3">
      <c r="B61" s="78" t="s">
        <v>405</v>
      </c>
      <c r="C61" s="355" t="s">
        <v>508</v>
      </c>
      <c r="D61" s="355"/>
      <c r="E61" s="355"/>
      <c r="F61" s="355"/>
      <c r="G61" s="355"/>
      <c r="H61" s="355"/>
      <c r="I61" s="355"/>
      <c r="J61" s="161" t="s">
        <v>361</v>
      </c>
      <c r="K61" s="3"/>
      <c r="L61" s="3"/>
      <c r="M61" s="3"/>
      <c r="N61" s="3"/>
      <c r="O61" s="358"/>
      <c r="P61" s="3"/>
      <c r="Q61" s="3"/>
      <c r="R61" s="3"/>
      <c r="S61" s="3"/>
      <c r="T61" s="3"/>
      <c r="U61" s="3"/>
      <c r="V61" s="3"/>
    </row>
    <row r="62" spans="2:22" s="17" customFormat="1" ht="39" customHeight="1" x14ac:dyDescent="0.3">
      <c r="B62" s="78" t="s">
        <v>406</v>
      </c>
      <c r="C62" s="355" t="s">
        <v>276</v>
      </c>
      <c r="D62" s="355"/>
      <c r="E62" s="355"/>
      <c r="F62" s="355"/>
      <c r="G62" s="355"/>
      <c r="H62" s="355"/>
      <c r="I62" s="355"/>
      <c r="J62" s="161" t="s">
        <v>362</v>
      </c>
      <c r="K62" s="3"/>
      <c r="L62" s="3"/>
      <c r="M62" s="3"/>
      <c r="N62" s="3"/>
      <c r="O62" s="3"/>
      <c r="P62" s="3"/>
      <c r="Q62" s="3"/>
      <c r="R62" s="3"/>
      <c r="S62" s="3"/>
      <c r="T62" s="3"/>
      <c r="U62" s="3"/>
      <c r="V62" s="3"/>
    </row>
    <row r="63" spans="2:22" s="17" customFormat="1" ht="39" customHeight="1" x14ac:dyDescent="0.3">
      <c r="B63" s="78" t="s">
        <v>407</v>
      </c>
      <c r="C63" s="355" t="s">
        <v>219</v>
      </c>
      <c r="D63" s="355"/>
      <c r="E63" s="355"/>
      <c r="F63" s="355"/>
      <c r="G63" s="355"/>
      <c r="H63" s="355"/>
      <c r="I63" s="355"/>
      <c r="J63" s="161" t="s">
        <v>219</v>
      </c>
      <c r="K63" s="3"/>
      <c r="L63" s="3"/>
      <c r="M63" s="3"/>
      <c r="N63" s="3"/>
      <c r="O63" s="3"/>
      <c r="P63" s="3"/>
      <c r="Q63" s="3"/>
      <c r="R63" s="3"/>
      <c r="S63" s="3"/>
      <c r="T63" s="3"/>
      <c r="U63" s="3"/>
      <c r="V63" s="3"/>
    </row>
    <row r="64" spans="2:22" s="17" customFormat="1" ht="49.5" customHeight="1" x14ac:dyDescent="0.3">
      <c r="B64" s="78" t="s">
        <v>408</v>
      </c>
      <c r="C64" s="355" t="s">
        <v>509</v>
      </c>
      <c r="D64" s="355"/>
      <c r="E64" s="355"/>
      <c r="F64" s="355"/>
      <c r="G64" s="355"/>
      <c r="H64" s="355"/>
      <c r="I64" s="355"/>
      <c r="J64" s="161" t="s">
        <v>363</v>
      </c>
      <c r="K64" s="3"/>
      <c r="L64" s="3"/>
      <c r="M64" s="3"/>
      <c r="N64" s="3"/>
      <c r="O64" s="3"/>
      <c r="P64" s="3"/>
      <c r="Q64" s="3"/>
      <c r="R64" s="3"/>
      <c r="S64" s="3"/>
      <c r="T64" s="3"/>
      <c r="U64" s="3"/>
      <c r="V64" s="3"/>
    </row>
    <row r="65" spans="2:16" ht="28.9" customHeight="1" x14ac:dyDescent="0.3">
      <c r="B65" s="78" t="s">
        <v>409</v>
      </c>
      <c r="C65" s="355" t="s">
        <v>410</v>
      </c>
      <c r="D65" s="355"/>
      <c r="E65" s="355"/>
      <c r="F65" s="355"/>
      <c r="G65" s="355"/>
      <c r="H65" s="355"/>
      <c r="I65" s="355"/>
      <c r="J65" s="161" t="s">
        <v>219</v>
      </c>
    </row>
    <row r="66" spans="2:16" ht="28.9" customHeight="1" x14ac:dyDescent="0.3">
      <c r="B66" s="78" t="s">
        <v>411</v>
      </c>
      <c r="C66" s="355" t="s">
        <v>277</v>
      </c>
      <c r="D66" s="355"/>
      <c r="E66" s="355"/>
      <c r="F66" s="355"/>
      <c r="G66" s="355"/>
      <c r="H66" s="355"/>
      <c r="I66" s="355"/>
      <c r="J66" s="161" t="s">
        <v>377</v>
      </c>
    </row>
    <row r="67" spans="2:16" ht="28.9" customHeight="1" x14ac:dyDescent="0.3">
      <c r="B67" s="78" t="s">
        <v>141</v>
      </c>
      <c r="C67" s="355" t="s">
        <v>14</v>
      </c>
      <c r="D67" s="355"/>
      <c r="E67" s="355"/>
      <c r="F67" s="355"/>
      <c r="G67" s="355"/>
      <c r="H67" s="355"/>
      <c r="I67" s="355"/>
      <c r="J67" s="161" t="s">
        <v>141</v>
      </c>
    </row>
    <row r="68" spans="2:16" ht="28.9" customHeight="1" x14ac:dyDescent="0.3">
      <c r="B68" s="78" t="s">
        <v>134</v>
      </c>
      <c r="C68" s="357" t="s">
        <v>412</v>
      </c>
      <c r="D68" s="357"/>
      <c r="E68" s="357"/>
      <c r="F68" s="357"/>
      <c r="G68" s="357"/>
      <c r="H68" s="357"/>
      <c r="I68" s="357"/>
      <c r="J68" s="161" t="s">
        <v>134</v>
      </c>
    </row>
    <row r="69" spans="2:16" ht="28.9" customHeight="1" x14ac:dyDescent="0.3">
      <c r="B69" s="78" t="s">
        <v>135</v>
      </c>
      <c r="C69" s="357" t="s">
        <v>413</v>
      </c>
      <c r="D69" s="357"/>
      <c r="E69" s="357"/>
      <c r="F69" s="357"/>
      <c r="G69" s="357"/>
      <c r="H69" s="357"/>
      <c r="I69" s="357"/>
      <c r="J69" s="161" t="s">
        <v>135</v>
      </c>
      <c r="P69" s="79"/>
    </row>
    <row r="70" spans="2:16" ht="28.9" customHeight="1" x14ac:dyDescent="0.3">
      <c r="B70" s="78" t="s">
        <v>218</v>
      </c>
      <c r="C70" s="355" t="s">
        <v>290</v>
      </c>
      <c r="D70" s="355"/>
      <c r="E70" s="355"/>
      <c r="F70" s="355"/>
      <c r="G70" s="355"/>
      <c r="H70" s="355"/>
      <c r="I70" s="355"/>
      <c r="J70" s="131" t="s">
        <v>218</v>
      </c>
      <c r="P70" s="79"/>
    </row>
    <row r="71" spans="2:16" ht="28.9" customHeight="1" x14ac:dyDescent="0.3">
      <c r="B71" s="78" t="s">
        <v>140</v>
      </c>
      <c r="C71" s="355" t="s">
        <v>365</v>
      </c>
      <c r="D71" s="355"/>
      <c r="E71" s="355"/>
      <c r="F71" s="355"/>
      <c r="G71" s="355"/>
      <c r="H71" s="355"/>
      <c r="I71" s="355"/>
      <c r="J71" s="161" t="s">
        <v>140</v>
      </c>
      <c r="P71" s="79"/>
    </row>
    <row r="72" spans="2:16" ht="28.9" customHeight="1" x14ac:dyDescent="0.3">
      <c r="B72" s="78" t="s">
        <v>139</v>
      </c>
      <c r="C72" s="355" t="s">
        <v>414</v>
      </c>
      <c r="D72" s="355"/>
      <c r="E72" s="355"/>
      <c r="F72" s="355"/>
      <c r="G72" s="355"/>
      <c r="H72" s="355"/>
      <c r="I72" s="355"/>
      <c r="J72" s="161" t="s">
        <v>138</v>
      </c>
      <c r="P72" s="80"/>
    </row>
  </sheetData>
  <mergeCells count="35">
    <mergeCell ref="B7:K7"/>
    <mergeCell ref="B9:K9"/>
    <mergeCell ref="C50:I50"/>
    <mergeCell ref="C51:I51"/>
    <mergeCell ref="C52:I52"/>
    <mergeCell ref="B39:K39"/>
    <mergeCell ref="B29:K29"/>
    <mergeCell ref="B15:K15"/>
    <mergeCell ref="C16:K23"/>
    <mergeCell ref="C48:I48"/>
    <mergeCell ref="C49:I49"/>
    <mergeCell ref="C46:I46"/>
    <mergeCell ref="C47:I47"/>
    <mergeCell ref="B44:K44"/>
    <mergeCell ref="C72:I72"/>
    <mergeCell ref="C68:I68"/>
    <mergeCell ref="C69:I69"/>
    <mergeCell ref="C71:I71"/>
    <mergeCell ref="O60:O61"/>
    <mergeCell ref="C65:I65"/>
    <mergeCell ref="C67:I67"/>
    <mergeCell ref="C60:I60"/>
    <mergeCell ref="C53:I53"/>
    <mergeCell ref="C70:I70"/>
    <mergeCell ref="C54:I54"/>
    <mergeCell ref="C55:I55"/>
    <mergeCell ref="C56:I56"/>
    <mergeCell ref="C57:I57"/>
    <mergeCell ref="C58:I58"/>
    <mergeCell ref="C59:I59"/>
    <mergeCell ref="C61:I61"/>
    <mergeCell ref="C62:I62"/>
    <mergeCell ref="C66:I66"/>
    <mergeCell ref="C63:I63"/>
    <mergeCell ref="C64:I64"/>
  </mergeCells>
  <conditionalFormatting sqref="B41:B42">
    <cfRule type="containsText" dxfId="955" priority="183" operator="containsText" text="ntitulé">
      <formula>NOT(ISERROR(SEARCH("ntitulé",B41)))</formula>
    </cfRule>
    <cfRule type="containsBlanks" dxfId="954" priority="184">
      <formula>LEN(TRIM(B41))=0</formula>
    </cfRule>
  </conditionalFormatting>
  <conditionalFormatting sqref="C11:C13">
    <cfRule type="containsText" dxfId="953" priority="172" operator="containsText" text="ntitulé">
      <formula>NOT(ISERROR(SEARCH("ntitulé",C11)))</formula>
    </cfRule>
    <cfRule type="containsBlanks" dxfId="952" priority="173">
      <formula>LEN(TRIM(C11))=0</formula>
    </cfRule>
  </conditionalFormatting>
  <conditionalFormatting sqref="C11:C13">
    <cfRule type="containsText" dxfId="951" priority="171" operator="containsText" text="libre">
      <formula>NOT(ISERROR(SEARCH("libre",C11)))</formula>
    </cfRule>
  </conditionalFormatting>
  <conditionalFormatting sqref="D25">
    <cfRule type="containsText" dxfId="950" priority="169" operator="containsText" text="ntitulé">
      <formula>NOT(ISERROR(SEARCH("ntitulé",D25)))</formula>
    </cfRule>
    <cfRule type="containsBlanks" dxfId="949" priority="170">
      <formula>LEN(TRIM(D25))=0</formula>
    </cfRule>
  </conditionalFormatting>
  <conditionalFormatting sqref="D25">
    <cfRule type="containsText" dxfId="948" priority="168" operator="containsText" text="libre">
      <formula>NOT(ISERROR(SEARCH("libre",D25)))</formula>
    </cfRule>
  </conditionalFormatting>
  <conditionalFormatting sqref="D26">
    <cfRule type="containsText" dxfId="947" priority="166" operator="containsText" text="ntitulé">
      <formula>NOT(ISERROR(SEARCH("ntitulé",D26)))</formula>
    </cfRule>
    <cfRule type="containsBlanks" dxfId="946" priority="167">
      <formula>LEN(TRIM(D26))=0</formula>
    </cfRule>
  </conditionalFormatting>
  <conditionalFormatting sqref="I37:L37 C32:L32">
    <cfRule type="containsText" dxfId="945" priority="77" operator="containsText" text="ntitulé">
      <formula>NOT(ISERROR(SEARCH("ntitulé",C32)))</formula>
    </cfRule>
    <cfRule type="containsBlanks" dxfId="944" priority="78">
      <formula>LEN(TRIM(C32))=0</formula>
    </cfRule>
  </conditionalFormatting>
  <conditionalFormatting sqref="I37:L37 C32:L32">
    <cfRule type="containsText" dxfId="943" priority="76" operator="containsText" text="libre">
      <formula>NOT(ISERROR(SEARCH("libre",C32)))</formula>
    </cfRule>
  </conditionalFormatting>
  <conditionalFormatting sqref="H35:L35 H33:H34 F33:G35">
    <cfRule type="containsText" dxfId="942" priority="74" operator="containsText" text="ntitulé">
      <formula>NOT(ISERROR(SEARCH("ntitulé",F33)))</formula>
    </cfRule>
    <cfRule type="containsBlanks" dxfId="941" priority="75">
      <formula>LEN(TRIM(F33))=0</formula>
    </cfRule>
  </conditionalFormatting>
  <conditionalFormatting sqref="H35:L35 H33:H34 F33:G35">
    <cfRule type="containsText" dxfId="940" priority="73" operator="containsText" text="libre">
      <formula>NOT(ISERROR(SEARCH("libre",F33)))</formula>
    </cfRule>
  </conditionalFormatting>
  <conditionalFormatting sqref="C35:F35 C33:G33">
    <cfRule type="containsText" dxfId="939" priority="71" operator="containsText" text="ntitulé">
      <formula>NOT(ISERROR(SEARCH("ntitulé",C33)))</formula>
    </cfRule>
    <cfRule type="containsBlanks" dxfId="938" priority="72">
      <formula>LEN(TRIM(C33))=0</formula>
    </cfRule>
  </conditionalFormatting>
  <conditionalFormatting sqref="C35:F35 C33:G33">
    <cfRule type="containsText" dxfId="937" priority="70" operator="containsText" text="libre">
      <formula>NOT(ISERROR(SEARCH("libre",C33)))</formula>
    </cfRule>
  </conditionalFormatting>
  <conditionalFormatting sqref="C34:F34">
    <cfRule type="containsText" dxfId="936" priority="68" operator="containsText" text="ntitulé">
      <formula>NOT(ISERROR(SEARCH("ntitulé",C34)))</formula>
    </cfRule>
    <cfRule type="containsBlanks" dxfId="935" priority="69">
      <formula>LEN(TRIM(C34))=0</formula>
    </cfRule>
  </conditionalFormatting>
  <conditionalFormatting sqref="C34:F34">
    <cfRule type="containsText" dxfId="934" priority="67" operator="containsText" text="libre">
      <formula>NOT(ISERROR(SEARCH("libre",C34)))</formula>
    </cfRule>
  </conditionalFormatting>
  <conditionalFormatting sqref="H32:L32">
    <cfRule type="containsText" dxfId="933" priority="65" operator="containsText" text="ntitulé">
      <formula>NOT(ISERROR(SEARCH("ntitulé",H32)))</formula>
    </cfRule>
    <cfRule type="containsBlanks" dxfId="932" priority="66">
      <formula>LEN(TRIM(H32))=0</formula>
    </cfRule>
  </conditionalFormatting>
  <conditionalFormatting sqref="H32:L32">
    <cfRule type="containsText" dxfId="931" priority="64" operator="containsText" text="libre">
      <formula>NOT(ISERROR(SEARCH("libre",H32)))</formula>
    </cfRule>
  </conditionalFormatting>
  <conditionalFormatting sqref="H33:K35">
    <cfRule type="containsText" dxfId="930" priority="62" operator="containsText" text="ntitulé">
      <formula>NOT(ISERROR(SEARCH("ntitulé",H33)))</formula>
    </cfRule>
    <cfRule type="containsBlanks" dxfId="929" priority="63">
      <formula>LEN(TRIM(H33))=0</formula>
    </cfRule>
  </conditionalFormatting>
  <conditionalFormatting sqref="H33:K35">
    <cfRule type="containsText" dxfId="928" priority="61" operator="containsText" text="libre">
      <formula>NOT(ISERROR(SEARCH("libre",H33)))</formula>
    </cfRule>
  </conditionalFormatting>
  <conditionalFormatting sqref="I33:K35">
    <cfRule type="containsText" dxfId="927" priority="59" operator="containsText" text="ntitulé">
      <formula>NOT(ISERROR(SEARCH("ntitulé",I33)))</formula>
    </cfRule>
    <cfRule type="containsBlanks" dxfId="926" priority="60">
      <formula>LEN(TRIM(I33))=0</formula>
    </cfRule>
  </conditionalFormatting>
  <conditionalFormatting sqref="I33:K35">
    <cfRule type="containsText" dxfId="925" priority="58" operator="containsText" text="libre">
      <formula>NOT(ISERROR(SEARCH("libre",I33)))</formula>
    </cfRule>
  </conditionalFormatting>
  <conditionalFormatting sqref="F35:L35 F33:I33">
    <cfRule type="containsText" dxfId="924" priority="56" operator="containsText" text="ntitulé">
      <formula>NOT(ISERROR(SEARCH("ntitulé",F33)))</formula>
    </cfRule>
    <cfRule type="containsBlanks" dxfId="923" priority="57">
      <formula>LEN(TRIM(F33))=0</formula>
    </cfRule>
  </conditionalFormatting>
  <conditionalFormatting sqref="F35:L35 F33:I33">
    <cfRule type="containsText" dxfId="922" priority="55" operator="containsText" text="libre">
      <formula>NOT(ISERROR(SEARCH("libre",F33)))</formula>
    </cfRule>
  </conditionalFormatting>
  <conditionalFormatting sqref="F34:I34">
    <cfRule type="containsText" dxfId="921" priority="53" operator="containsText" text="ntitulé">
      <formula>NOT(ISERROR(SEARCH("ntitulé",F34)))</formula>
    </cfRule>
    <cfRule type="containsBlanks" dxfId="920" priority="54">
      <formula>LEN(TRIM(F34))=0</formula>
    </cfRule>
  </conditionalFormatting>
  <conditionalFormatting sqref="F34:I34">
    <cfRule type="containsText" dxfId="919" priority="52" operator="containsText" text="libre">
      <formula>NOT(ISERROR(SEARCH("libre",F34)))</formula>
    </cfRule>
  </conditionalFormatting>
  <conditionalFormatting sqref="K32:L32">
    <cfRule type="containsText" dxfId="918" priority="50" operator="containsText" text="ntitulé">
      <formula>NOT(ISERROR(SEARCH("ntitulé",K32)))</formula>
    </cfRule>
    <cfRule type="containsBlanks" dxfId="917" priority="51">
      <formula>LEN(TRIM(K32))=0</formula>
    </cfRule>
  </conditionalFormatting>
  <conditionalFormatting sqref="K32:L32">
    <cfRule type="containsText" dxfId="916" priority="49" operator="containsText" text="libre">
      <formula>NOT(ISERROR(SEARCH("libre",K32)))</formula>
    </cfRule>
  </conditionalFormatting>
  <conditionalFormatting sqref="K32:L32">
    <cfRule type="containsText" dxfId="915" priority="47" operator="containsText" text="ntitulé">
      <formula>NOT(ISERROR(SEARCH("ntitulé",K32)))</formula>
    </cfRule>
    <cfRule type="containsBlanks" dxfId="914" priority="48">
      <formula>LEN(TRIM(K32))=0</formula>
    </cfRule>
  </conditionalFormatting>
  <conditionalFormatting sqref="K32:L32">
    <cfRule type="containsText" dxfId="913" priority="46" operator="containsText" text="libre">
      <formula>NOT(ISERROR(SEARCH("libre",K32)))</formula>
    </cfRule>
  </conditionalFormatting>
  <conditionalFormatting sqref="K33:K35">
    <cfRule type="containsText" dxfId="912" priority="44" operator="containsText" text="ntitulé">
      <formula>NOT(ISERROR(SEARCH("ntitulé",K33)))</formula>
    </cfRule>
    <cfRule type="containsBlanks" dxfId="911" priority="45">
      <formula>LEN(TRIM(K33))=0</formula>
    </cfRule>
  </conditionalFormatting>
  <conditionalFormatting sqref="K33:K35">
    <cfRule type="containsText" dxfId="910" priority="43" operator="containsText" text="libre">
      <formula>NOT(ISERROR(SEARCH("libre",K33)))</formula>
    </cfRule>
  </conditionalFormatting>
  <conditionalFormatting sqref="K33:K35">
    <cfRule type="containsText" dxfId="909" priority="41" operator="containsText" text="ntitulé">
      <formula>NOT(ISERROR(SEARCH("ntitulé",K33)))</formula>
    </cfRule>
    <cfRule type="containsBlanks" dxfId="908" priority="42">
      <formula>LEN(TRIM(K33))=0</formula>
    </cfRule>
  </conditionalFormatting>
  <conditionalFormatting sqref="K33:K35">
    <cfRule type="containsText" dxfId="907" priority="40" operator="containsText" text="libre">
      <formula>NOT(ISERROR(SEARCH("libre",K33)))</formula>
    </cfRule>
  </conditionalFormatting>
  <conditionalFormatting sqref="F36:F37">
    <cfRule type="containsText" dxfId="906" priority="38" operator="containsText" text="ntitulé">
      <formula>NOT(ISERROR(SEARCH("ntitulé",F36)))</formula>
    </cfRule>
    <cfRule type="containsBlanks" dxfId="905" priority="39">
      <formula>LEN(TRIM(F36))=0</formula>
    </cfRule>
  </conditionalFormatting>
  <conditionalFormatting sqref="F36:F37">
    <cfRule type="containsText" dxfId="904" priority="37" operator="containsText" text="libre">
      <formula>NOT(ISERROR(SEARCH("libre",F36)))</formula>
    </cfRule>
  </conditionalFormatting>
  <conditionalFormatting sqref="C36:F37">
    <cfRule type="containsText" dxfId="903" priority="35" operator="containsText" text="ntitulé">
      <formula>NOT(ISERROR(SEARCH("ntitulé",C36)))</formula>
    </cfRule>
    <cfRule type="containsBlanks" dxfId="902" priority="36">
      <formula>LEN(TRIM(C36))=0</formula>
    </cfRule>
  </conditionalFormatting>
  <conditionalFormatting sqref="C36:F37">
    <cfRule type="containsText" dxfId="901" priority="34" operator="containsText" text="libre">
      <formula>NOT(ISERROR(SEARCH("libre",C36)))</formula>
    </cfRule>
  </conditionalFormatting>
  <conditionalFormatting sqref="F36:F37">
    <cfRule type="containsText" dxfId="900" priority="32" operator="containsText" text="ntitulé">
      <formula>NOT(ISERROR(SEARCH("ntitulé",F36)))</formula>
    </cfRule>
    <cfRule type="containsBlanks" dxfId="899" priority="33">
      <formula>LEN(TRIM(F36))=0</formula>
    </cfRule>
  </conditionalFormatting>
  <conditionalFormatting sqref="F36:F37">
    <cfRule type="containsText" dxfId="898" priority="31" operator="containsText" text="libre">
      <formula>NOT(ISERROR(SEARCH("libre",F36)))</formula>
    </cfRule>
  </conditionalFormatting>
  <conditionalFormatting sqref="G35">
    <cfRule type="containsText" dxfId="897" priority="29" operator="containsText" text="ntitulé">
      <formula>NOT(ISERROR(SEARCH("ntitulé",G35)))</formula>
    </cfRule>
    <cfRule type="containsBlanks" dxfId="896" priority="30">
      <formula>LEN(TRIM(G35))=0</formula>
    </cfRule>
  </conditionalFormatting>
  <conditionalFormatting sqref="G35">
    <cfRule type="containsText" dxfId="895" priority="28" operator="containsText" text="libre">
      <formula>NOT(ISERROR(SEARCH("libre",G35)))</formula>
    </cfRule>
  </conditionalFormatting>
  <conditionalFormatting sqref="H37:I37 H36:L36">
    <cfRule type="containsText" dxfId="894" priority="26" operator="containsText" text="ntitulé">
      <formula>NOT(ISERROR(SEARCH("ntitulé",H36)))</formula>
    </cfRule>
    <cfRule type="containsBlanks" dxfId="893" priority="27">
      <formula>LEN(TRIM(H36))=0</formula>
    </cfRule>
  </conditionalFormatting>
  <conditionalFormatting sqref="H37:I37 H36:L36">
    <cfRule type="containsText" dxfId="892" priority="25" operator="containsText" text="libre">
      <formula>NOT(ISERROR(SEARCH("libre",H36)))</formula>
    </cfRule>
  </conditionalFormatting>
  <conditionalFormatting sqref="H37:J37 H36:L36">
    <cfRule type="containsText" dxfId="891" priority="23" operator="containsText" text="ntitulé">
      <formula>NOT(ISERROR(SEARCH("ntitulé",H36)))</formula>
    </cfRule>
    <cfRule type="containsBlanks" dxfId="890" priority="24">
      <formula>LEN(TRIM(H36))=0</formula>
    </cfRule>
  </conditionalFormatting>
  <conditionalFormatting sqref="H37:J37 H36:L36">
    <cfRule type="containsText" dxfId="889" priority="22" operator="containsText" text="libre">
      <formula>NOT(ISERROR(SEARCH("libre",H36)))</formula>
    </cfRule>
  </conditionalFormatting>
  <conditionalFormatting sqref="L33:L35">
    <cfRule type="containsText" dxfId="888" priority="20" operator="containsText" text="ntitulé">
      <formula>NOT(ISERROR(SEARCH("ntitulé",L33)))</formula>
    </cfRule>
    <cfRule type="containsBlanks" dxfId="887" priority="21">
      <formula>LEN(TRIM(L33))=0</formula>
    </cfRule>
  </conditionalFormatting>
  <conditionalFormatting sqref="L33:L35">
    <cfRule type="containsText" dxfId="886" priority="19" operator="containsText" text="libre">
      <formula>NOT(ISERROR(SEARCH("libre",L33)))</formula>
    </cfRule>
  </conditionalFormatting>
  <conditionalFormatting sqref="L33:L35">
    <cfRule type="containsText" dxfId="885" priority="17" operator="containsText" text="ntitulé">
      <formula>NOT(ISERROR(SEARCH("ntitulé",L33)))</formula>
    </cfRule>
    <cfRule type="containsBlanks" dxfId="884" priority="18">
      <formula>LEN(TRIM(L33))=0</formula>
    </cfRule>
  </conditionalFormatting>
  <conditionalFormatting sqref="L33:L35">
    <cfRule type="containsText" dxfId="883" priority="16" operator="containsText" text="libre">
      <formula>NOT(ISERROR(SEARCH("libre",L33)))</formula>
    </cfRule>
  </conditionalFormatting>
  <conditionalFormatting sqref="L33:L35">
    <cfRule type="containsText" dxfId="882" priority="14" operator="containsText" text="ntitulé">
      <formula>NOT(ISERROR(SEARCH("ntitulé",L33)))</formula>
    </cfRule>
    <cfRule type="containsBlanks" dxfId="881" priority="15">
      <formula>LEN(TRIM(L33))=0</formula>
    </cfRule>
  </conditionalFormatting>
  <conditionalFormatting sqref="L33:L35">
    <cfRule type="containsText" dxfId="880" priority="13" operator="containsText" text="libre">
      <formula>NOT(ISERROR(SEARCH("libre",L33)))</formula>
    </cfRule>
  </conditionalFormatting>
  <conditionalFormatting sqref="L33:L35">
    <cfRule type="containsText" dxfId="879" priority="11" operator="containsText" text="ntitulé">
      <formula>NOT(ISERROR(SEARCH("ntitulé",L33)))</formula>
    </cfRule>
    <cfRule type="containsBlanks" dxfId="878" priority="12">
      <formula>LEN(TRIM(L33))=0</formula>
    </cfRule>
  </conditionalFormatting>
  <conditionalFormatting sqref="L33:L35">
    <cfRule type="containsText" dxfId="877" priority="10" operator="containsText" text="libre">
      <formula>NOT(ISERROR(SEARCH("libre",L33)))</formula>
    </cfRule>
  </conditionalFormatting>
  <conditionalFormatting sqref="G36:G37">
    <cfRule type="containsText" dxfId="876" priority="8" operator="containsText" text="ntitulé">
      <formula>NOT(ISERROR(SEARCH("ntitulé",G36)))</formula>
    </cfRule>
    <cfRule type="containsBlanks" dxfId="875" priority="9">
      <formula>LEN(TRIM(G36))=0</formula>
    </cfRule>
  </conditionalFormatting>
  <conditionalFormatting sqref="G36:G37">
    <cfRule type="containsText" dxfId="874" priority="7" operator="containsText" text="libre">
      <formula>NOT(ISERROR(SEARCH("libre",G36)))</formula>
    </cfRule>
  </conditionalFormatting>
  <conditionalFormatting sqref="G36:G37">
    <cfRule type="containsText" dxfId="873" priority="5" operator="containsText" text="ntitulé">
      <formula>NOT(ISERROR(SEARCH("ntitulé",G36)))</formula>
    </cfRule>
    <cfRule type="containsBlanks" dxfId="872" priority="6">
      <formula>LEN(TRIM(G36))=0</formula>
    </cfRule>
  </conditionalFormatting>
  <conditionalFormatting sqref="G36:G37">
    <cfRule type="containsText" dxfId="871" priority="4" operator="containsText" text="libre">
      <formula>NOT(ISERROR(SEARCH("libre",G36)))</formula>
    </cfRule>
  </conditionalFormatting>
  <conditionalFormatting sqref="G36:G37">
    <cfRule type="containsText" dxfId="870" priority="2" operator="containsText" text="ntitulé">
      <formula>NOT(ISERROR(SEARCH("ntitulé",G36)))</formula>
    </cfRule>
    <cfRule type="containsBlanks" dxfId="869" priority="3">
      <formula>LEN(TRIM(G36))=0</formula>
    </cfRule>
  </conditionalFormatting>
  <conditionalFormatting sqref="G36:G37">
    <cfRule type="containsText" dxfId="868" priority="1" operator="containsText" text="libre">
      <formula>NOT(ISERROR(SEARCH("libre",G36)))</formula>
    </cfRule>
  </conditionalFormatting>
  <hyperlinks>
    <hyperlink ref="J46" location="'TAB A'!A1" display="TAB A" xr:uid="{00000000-0004-0000-0000-000000000000}"/>
    <hyperlink ref="J47" location="'TAB B'!A1" display="TAB B" xr:uid="{00000000-0004-0000-0000-000001000000}"/>
    <hyperlink ref="J48" location="'TAB1 '!A1" display="TAB1" xr:uid="{00000000-0004-0000-0000-000003000000}"/>
    <hyperlink ref="J49" location="'TAB2'!A1" display="TAB2" xr:uid="{00000000-0004-0000-0000-000004000000}"/>
    <hyperlink ref="J52" location="'TAB4'!A1" display="TAB4" xr:uid="{00000000-0004-0000-0000-00000F000000}"/>
    <hyperlink ref="J53" location="TAB5.1!A1" display="TAB5.1!A1" xr:uid="{00000000-0004-0000-0000-000010000000}"/>
    <hyperlink ref="J54" location="TAB5.2!A1" display="TAB5.2!A1" xr:uid="{00000000-0004-0000-0000-000011000000}"/>
    <hyperlink ref="J55" location="TAB4.3!A1" display="TAB5.3" xr:uid="{00000000-0004-0000-0000-000012000000}"/>
    <hyperlink ref="J56" location="TAB4.4!A1" display="TAB4.4" xr:uid="{00000000-0004-0000-0000-000013000000}"/>
    <hyperlink ref="J57" location="TAB4.5!A1" display="TAB4.5" xr:uid="{00000000-0004-0000-0000-000014000000}"/>
    <hyperlink ref="J58" location="TAB4.6!A1" display="TAB4.6" xr:uid="{00000000-0004-0000-0000-000015000000}"/>
    <hyperlink ref="J59" location="TAB4.7!A1" display="TAB4.7" xr:uid="{00000000-0004-0000-0000-000016000000}"/>
    <hyperlink ref="J60" location="TAB4.8!A1" display="TAB4.8" xr:uid="{00000000-0004-0000-0000-000017000000}"/>
    <hyperlink ref="J61" location="TAB4.9!A1" display="TAB4.9" xr:uid="{00000000-0004-0000-0000-000018000000}"/>
    <hyperlink ref="J62" location="TAB4.10!A1" display="TAB4.10" xr:uid="{00000000-0004-0000-0000-000019000000}"/>
    <hyperlink ref="J63" location="TAB5.11!A1" display="TAB5.11!A1" xr:uid="{00000000-0004-0000-0000-00001A000000}"/>
    <hyperlink ref="J64" location="TAB4.12!A1" display="TAB5.12" xr:uid="{00000000-0004-0000-0000-00001B000000}"/>
    <hyperlink ref="J65" location="TAB5.13!A1" display="TAB5.13!A1" xr:uid="{00000000-0004-0000-0000-00001C000000}"/>
    <hyperlink ref="J66" location="TAB4.14!A1" display="TAB 4.14" xr:uid="{00000000-0004-0000-0000-00001D000000}"/>
    <hyperlink ref="J67" location="'TAB5'!A1" display="TAB6" xr:uid="{00000000-0004-0000-0000-00001F000000}"/>
    <hyperlink ref="J68" location="TAB5.1!A1" display="TAB6.1" xr:uid="{00000000-0004-0000-0000-000020000000}"/>
    <hyperlink ref="J69" location="TAB6.2!A1" display="TAB6.2!A1" xr:uid="{00000000-0004-0000-0000-000021000000}"/>
    <hyperlink ref="J70" location="TAB5.3!A1" display="TAB6.3" xr:uid="{00000000-0004-0000-0000-000022000000}"/>
    <hyperlink ref="J71" location="'TAB6'!A1" display="TAB8" xr:uid="{00000000-0004-0000-0000-000024000000}"/>
    <hyperlink ref="J72" location="'TAB8'!A1" display="TAB8" xr:uid="{00000000-0004-0000-0000-000029000000}"/>
  </hyperlinks>
  <pageMargins left="0.7" right="0.7" top="0.75" bottom="0.75" header="0.3" footer="0.3"/>
  <pageSetup paperSize="9" scale="56" orientation="portrait" r:id="rId1"/>
  <rowBreaks count="2" manualBreakCount="2">
    <brk id="43" max="11" man="1"/>
    <brk id="62" max="11" man="1"/>
  </rowBreaks>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5"/>
  <sheetViews>
    <sheetView zoomScale="85" zoomScaleNormal="85" workbookViewId="0">
      <selection activeCell="H24" sqref="H24"/>
    </sheetView>
  </sheetViews>
  <sheetFormatPr baseColWidth="10" defaultColWidth="9.1640625" defaultRowHeight="15" x14ac:dyDescent="0.3"/>
  <cols>
    <col min="1" max="1" width="41.5" style="255" customWidth="1"/>
    <col min="2" max="3" width="16.83203125" style="256" customWidth="1"/>
    <col min="4" max="7" width="16.83203125" style="255" customWidth="1"/>
    <col min="8" max="12" width="16.83203125" style="256" customWidth="1"/>
    <col min="13" max="13" width="2" style="256" customWidth="1"/>
    <col min="14" max="21" width="8.5" style="256" customWidth="1"/>
    <col min="22" max="16384" width="9.1640625" style="256"/>
  </cols>
  <sheetData>
    <row r="1" spans="1:23" x14ac:dyDescent="0.3">
      <c r="A1" s="8" t="s">
        <v>55</v>
      </c>
      <c r="B1" s="253"/>
      <c r="C1" s="253"/>
      <c r="D1" s="254"/>
      <c r="E1" s="254"/>
      <c r="H1" s="253"/>
      <c r="J1" s="253"/>
      <c r="L1" s="253"/>
      <c r="P1" s="253"/>
      <c r="R1" s="253"/>
      <c r="T1" s="253"/>
    </row>
    <row r="2" spans="1:23" x14ac:dyDescent="0.3">
      <c r="A2" s="43" t="s">
        <v>383</v>
      </c>
    </row>
    <row r="3" spans="1:23" s="289" customFormat="1" ht="22.15" customHeight="1" x14ac:dyDescent="0.35">
      <c r="A3" s="371" t="str">
        <f>TAB00!B56&amp;" : "&amp;TAB00!C56</f>
        <v xml:space="preserve">TAB3.4 : Redevance de voirie </v>
      </c>
      <c r="B3" s="371"/>
      <c r="C3" s="371"/>
      <c r="D3" s="371"/>
      <c r="E3" s="371"/>
      <c r="F3" s="371"/>
      <c r="G3" s="371"/>
      <c r="H3" s="371"/>
      <c r="I3" s="371"/>
      <c r="J3" s="371"/>
      <c r="K3" s="371"/>
      <c r="L3" s="371"/>
      <c r="M3" s="371"/>
      <c r="N3" s="371"/>
      <c r="O3" s="371"/>
      <c r="P3" s="371"/>
      <c r="Q3" s="371"/>
      <c r="R3" s="371"/>
      <c r="S3" s="371"/>
      <c r="T3" s="371"/>
      <c r="U3" s="371"/>
      <c r="V3" s="371"/>
    </row>
    <row r="5" spans="1:23" s="268" customFormat="1" x14ac:dyDescent="0.3">
      <c r="A5" s="283"/>
      <c r="B5" s="283"/>
      <c r="C5" s="283"/>
      <c r="D5" s="283"/>
      <c r="E5" s="283"/>
      <c r="F5" s="283"/>
      <c r="G5" s="283"/>
      <c r="H5" s="256"/>
      <c r="I5" s="256"/>
      <c r="J5" s="256"/>
      <c r="K5" s="256"/>
      <c r="L5" s="256"/>
      <c r="N5" s="392" t="s">
        <v>299</v>
      </c>
      <c r="O5" s="387"/>
      <c r="P5" s="387"/>
      <c r="Q5" s="387"/>
      <c r="R5" s="387"/>
      <c r="S5" s="387"/>
      <c r="T5" s="387"/>
      <c r="U5" s="387"/>
      <c r="V5" s="387"/>
      <c r="W5" s="393"/>
    </row>
    <row r="6" spans="1:23" s="268" customFormat="1" ht="45" x14ac:dyDescent="0.3">
      <c r="A6" s="284" t="s">
        <v>2</v>
      </c>
      <c r="B6" s="286" t="s">
        <v>336</v>
      </c>
      <c r="C6" s="286" t="s">
        <v>323</v>
      </c>
      <c r="D6" s="286" t="s">
        <v>490</v>
      </c>
      <c r="E6" s="286" t="s">
        <v>491</v>
      </c>
      <c r="F6" s="286" t="s">
        <v>335</v>
      </c>
      <c r="G6" s="286" t="s">
        <v>492</v>
      </c>
      <c r="H6" s="286" t="s">
        <v>320</v>
      </c>
      <c r="I6" s="286" t="s">
        <v>321</v>
      </c>
      <c r="J6" s="286" t="s">
        <v>322</v>
      </c>
      <c r="K6" s="286" t="s">
        <v>315</v>
      </c>
      <c r="L6" s="286" t="s">
        <v>462</v>
      </c>
      <c r="N6" s="257" t="s">
        <v>300</v>
      </c>
      <c r="O6" s="257" t="s">
        <v>301</v>
      </c>
      <c r="P6" s="257" t="s">
        <v>329</v>
      </c>
      <c r="Q6" s="257" t="s">
        <v>302</v>
      </c>
      <c r="R6" s="257" t="s">
        <v>328</v>
      </c>
      <c r="S6" s="257" t="s">
        <v>319</v>
      </c>
      <c r="T6" s="257" t="s">
        <v>318</v>
      </c>
      <c r="U6" s="257" t="s">
        <v>317</v>
      </c>
      <c r="V6" s="257" t="s">
        <v>316</v>
      </c>
      <c r="W6" s="257" t="s">
        <v>489</v>
      </c>
    </row>
    <row r="7" spans="1:23" s="262" customFormat="1" ht="31.9" customHeight="1" x14ac:dyDescent="0.3">
      <c r="A7" s="285" t="s">
        <v>280</v>
      </c>
      <c r="B7" s="263"/>
      <c r="C7" s="263"/>
      <c r="D7" s="263"/>
      <c r="E7" s="263"/>
      <c r="F7" s="263"/>
      <c r="G7" s="263"/>
      <c r="H7" s="263"/>
      <c r="I7" s="263"/>
      <c r="J7" s="263"/>
      <c r="K7" s="263"/>
      <c r="L7" s="263"/>
      <c r="N7" s="261">
        <f>IFERROR(IF(AND(ROUND(SUM(B7:B7),0)=0,ROUND(SUM(C7:C7),0)&gt;ROUND(SUM(B7:B7),0)),"INF",(ROUND(SUM(C7:C7),0)-ROUND(SUM(B7:B7),0))/ROUND(SUM(B7:B7),0)),0)</f>
        <v>0</v>
      </c>
      <c r="O7" s="261">
        <f t="shared" ref="O7:W7" si="0">IFERROR(IF(AND(ROUND(SUM(C7:C7),0)=0,ROUND(SUM(D7:D7),0)&gt;ROUND(SUM(C7:C7),0)),"INF",(ROUND(SUM(D7:D7),0)-ROUND(SUM(C7:C7),0))/ROUND(SUM(C7:C7),0)),0)</f>
        <v>0</v>
      </c>
      <c r="P7" s="261">
        <f t="shared" si="0"/>
        <v>0</v>
      </c>
      <c r="Q7" s="261">
        <f t="shared" si="0"/>
        <v>0</v>
      </c>
      <c r="R7" s="261">
        <f t="shared" si="0"/>
        <v>0</v>
      </c>
      <c r="S7" s="261">
        <f t="shared" si="0"/>
        <v>0</v>
      </c>
      <c r="T7" s="261">
        <f t="shared" si="0"/>
        <v>0</v>
      </c>
      <c r="U7" s="261">
        <f t="shared" si="0"/>
        <v>0</v>
      </c>
      <c r="V7" s="261">
        <f t="shared" si="0"/>
        <v>0</v>
      </c>
      <c r="W7" s="261">
        <f t="shared" si="0"/>
        <v>0</v>
      </c>
    </row>
    <row r="9" spans="1:23" ht="14.45" customHeight="1" thickBot="1" x14ac:dyDescent="0.35">
      <c r="A9" s="269" t="s">
        <v>334</v>
      </c>
      <c r="B9" s="269"/>
      <c r="C9" s="269"/>
      <c r="D9" s="269"/>
      <c r="E9" s="269"/>
      <c r="F9" s="269"/>
      <c r="G9" s="269"/>
      <c r="H9" s="269"/>
      <c r="I9" s="269"/>
      <c r="J9" s="269"/>
      <c r="K9" s="269"/>
      <c r="L9" s="269"/>
      <c r="M9" s="269"/>
      <c r="N9" s="269"/>
      <c r="O9" s="269"/>
      <c r="P9" s="269"/>
      <c r="Q9" s="269"/>
      <c r="R9" s="269"/>
      <c r="S9" s="269"/>
      <c r="T9" s="269"/>
    </row>
    <row r="10" spans="1:23" s="282" customFormat="1" ht="26.25" customHeight="1" thickBot="1" x14ac:dyDescent="0.4">
      <c r="A10" s="287" t="s">
        <v>214</v>
      </c>
      <c r="B10" s="288"/>
      <c r="C10" s="390" t="s">
        <v>210</v>
      </c>
      <c r="D10" s="391"/>
      <c r="E10" s="391"/>
      <c r="F10" s="391"/>
      <c r="G10" s="391"/>
      <c r="H10" s="391"/>
      <c r="I10" s="391"/>
      <c r="J10" s="391"/>
      <c r="K10" s="391"/>
      <c r="L10" s="391"/>
      <c r="M10" s="391"/>
      <c r="N10" s="391"/>
      <c r="O10" s="391"/>
      <c r="P10" s="391"/>
      <c r="Q10" s="391"/>
      <c r="R10" s="391"/>
      <c r="S10" s="391"/>
      <c r="T10" s="391"/>
      <c r="U10" s="391"/>
    </row>
    <row r="11" spans="1:23" ht="50.25" customHeight="1" thickBot="1" x14ac:dyDescent="0.35">
      <c r="A11" s="272">
        <v>2025</v>
      </c>
      <c r="B11" s="378"/>
      <c r="C11" s="379"/>
      <c r="D11" s="379"/>
      <c r="E11" s="379"/>
      <c r="F11" s="379"/>
      <c r="G11" s="379"/>
      <c r="H11" s="379"/>
      <c r="I11" s="379"/>
      <c r="J11" s="379"/>
      <c r="K11" s="379"/>
      <c r="L11" s="379"/>
      <c r="M11" s="379"/>
      <c r="N11" s="379"/>
      <c r="O11" s="379"/>
      <c r="P11" s="379"/>
      <c r="Q11" s="379"/>
      <c r="R11" s="379"/>
      <c r="S11" s="379"/>
      <c r="T11" s="379"/>
      <c r="U11" s="379"/>
    </row>
    <row r="12" spans="1:23" ht="57.75" customHeight="1" thickBot="1" x14ac:dyDescent="0.35">
      <c r="A12" s="273">
        <v>2026</v>
      </c>
      <c r="B12" s="388"/>
      <c r="C12" s="389"/>
      <c r="D12" s="389"/>
      <c r="E12" s="389"/>
      <c r="F12" s="389"/>
      <c r="G12" s="389"/>
      <c r="H12" s="389"/>
      <c r="I12" s="389"/>
      <c r="J12" s="389"/>
      <c r="K12" s="389"/>
      <c r="L12" s="389"/>
      <c r="M12" s="389"/>
      <c r="N12" s="389"/>
      <c r="O12" s="389"/>
      <c r="P12" s="389"/>
      <c r="Q12" s="389"/>
      <c r="R12" s="389"/>
      <c r="S12" s="389"/>
      <c r="T12" s="389"/>
      <c r="U12" s="389"/>
    </row>
    <row r="13" spans="1:23" ht="56.25" customHeight="1" thickBot="1" x14ac:dyDescent="0.35">
      <c r="A13" s="273">
        <v>2027</v>
      </c>
      <c r="B13" s="388"/>
      <c r="C13" s="389"/>
      <c r="D13" s="389"/>
      <c r="E13" s="389"/>
      <c r="F13" s="389"/>
      <c r="G13" s="389"/>
      <c r="H13" s="389"/>
      <c r="I13" s="389"/>
      <c r="J13" s="389"/>
      <c r="K13" s="389"/>
      <c r="L13" s="389"/>
      <c r="M13" s="389"/>
      <c r="N13" s="389"/>
      <c r="O13" s="389"/>
      <c r="P13" s="389"/>
      <c r="Q13" s="389"/>
      <c r="R13" s="389"/>
      <c r="S13" s="389"/>
      <c r="T13" s="389"/>
      <c r="U13" s="389"/>
    </row>
    <row r="14" spans="1:23" ht="56.25" customHeight="1" thickBot="1" x14ac:dyDescent="0.35">
      <c r="A14" s="273">
        <v>2028</v>
      </c>
      <c r="B14" s="388"/>
      <c r="C14" s="389"/>
      <c r="D14" s="389"/>
      <c r="E14" s="389"/>
      <c r="F14" s="389"/>
      <c r="G14" s="389"/>
      <c r="H14" s="389"/>
      <c r="I14" s="389"/>
      <c r="J14" s="389"/>
      <c r="K14" s="389"/>
      <c r="L14" s="389"/>
      <c r="M14" s="389"/>
      <c r="N14" s="389"/>
      <c r="O14" s="389"/>
      <c r="P14" s="389"/>
      <c r="Q14" s="389"/>
      <c r="R14" s="389"/>
      <c r="S14" s="389"/>
      <c r="T14" s="389"/>
      <c r="U14" s="389"/>
    </row>
    <row r="15" spans="1:23" ht="49.5" customHeight="1" thickBot="1" x14ac:dyDescent="0.35">
      <c r="A15" s="273">
        <v>2029</v>
      </c>
      <c r="B15" s="388"/>
      <c r="C15" s="389"/>
      <c r="D15" s="389"/>
      <c r="E15" s="389"/>
      <c r="F15" s="389"/>
      <c r="G15" s="389"/>
      <c r="H15" s="389"/>
      <c r="I15" s="389"/>
      <c r="J15" s="389"/>
      <c r="K15" s="389"/>
      <c r="L15" s="389"/>
      <c r="M15" s="389"/>
      <c r="N15" s="389"/>
      <c r="O15" s="389"/>
      <c r="P15" s="389"/>
      <c r="Q15" s="389"/>
      <c r="R15" s="389"/>
      <c r="S15" s="389"/>
      <c r="T15" s="389"/>
      <c r="U15" s="389"/>
    </row>
  </sheetData>
  <mergeCells count="8">
    <mergeCell ref="B14:U14"/>
    <mergeCell ref="B15:U15"/>
    <mergeCell ref="B12:U12"/>
    <mergeCell ref="A3:V3"/>
    <mergeCell ref="C10:U10"/>
    <mergeCell ref="B11:U11"/>
    <mergeCell ref="B13:U13"/>
    <mergeCell ref="N5:W5"/>
  </mergeCells>
  <conditionalFormatting sqref="B7:C7">
    <cfRule type="containsText" dxfId="681" priority="40" operator="containsText" text="ntitulé">
      <formula>NOT(ISERROR(SEARCH("ntitulé",B7)))</formula>
    </cfRule>
    <cfRule type="containsBlanks" dxfId="680" priority="41">
      <formula>LEN(TRIM(B7))=0</formula>
    </cfRule>
  </conditionalFormatting>
  <conditionalFormatting sqref="B7:C7">
    <cfRule type="containsText" dxfId="679" priority="39" operator="containsText" text="libre">
      <formula>NOT(ISERROR(SEARCH("libre",B7)))</formula>
    </cfRule>
  </conditionalFormatting>
  <conditionalFormatting sqref="D7:E7">
    <cfRule type="containsText" dxfId="678" priority="31" operator="containsText" text="ntitulé">
      <formula>NOT(ISERROR(SEARCH("ntitulé",D7)))</formula>
    </cfRule>
    <cfRule type="containsBlanks" dxfId="677" priority="32">
      <formula>LEN(TRIM(D7))=0</formula>
    </cfRule>
  </conditionalFormatting>
  <conditionalFormatting sqref="D7:E7">
    <cfRule type="containsText" dxfId="676" priority="30" operator="containsText" text="libre">
      <formula>NOT(ISERROR(SEARCH("libre",D7)))</formula>
    </cfRule>
  </conditionalFormatting>
  <conditionalFormatting sqref="F7:G7">
    <cfRule type="containsText" dxfId="675" priority="28" operator="containsText" text="ntitulé">
      <formula>NOT(ISERROR(SEARCH("ntitulé",F7)))</formula>
    </cfRule>
    <cfRule type="containsBlanks" dxfId="674" priority="29">
      <formula>LEN(TRIM(F7))=0</formula>
    </cfRule>
  </conditionalFormatting>
  <conditionalFormatting sqref="F7:G7">
    <cfRule type="containsText" dxfId="673" priority="27" operator="containsText" text="libre">
      <formula>NOT(ISERROR(SEARCH("libre",F7)))</formula>
    </cfRule>
  </conditionalFormatting>
  <conditionalFormatting sqref="H7">
    <cfRule type="containsText" dxfId="672" priority="19" operator="containsText" text="ntitulé">
      <formula>NOT(ISERROR(SEARCH("ntitulé",H7)))</formula>
    </cfRule>
    <cfRule type="containsBlanks" dxfId="671" priority="20">
      <formula>LEN(TRIM(H7))=0</formula>
    </cfRule>
  </conditionalFormatting>
  <conditionalFormatting sqref="H7">
    <cfRule type="containsText" dxfId="670" priority="18" operator="containsText" text="libre">
      <formula>NOT(ISERROR(SEARCH("libre",H7)))</formula>
    </cfRule>
  </conditionalFormatting>
  <conditionalFormatting sqref="I7">
    <cfRule type="containsText" dxfId="669" priority="16" operator="containsText" text="ntitulé">
      <formula>NOT(ISERROR(SEARCH("ntitulé",I7)))</formula>
    </cfRule>
    <cfRule type="containsBlanks" dxfId="668" priority="17">
      <formula>LEN(TRIM(I7))=0</formula>
    </cfRule>
  </conditionalFormatting>
  <conditionalFormatting sqref="I7">
    <cfRule type="containsText" dxfId="667" priority="15" operator="containsText" text="libre">
      <formula>NOT(ISERROR(SEARCH("libre",I7)))</formula>
    </cfRule>
  </conditionalFormatting>
  <conditionalFormatting sqref="J7">
    <cfRule type="containsText" dxfId="666" priority="10" operator="containsText" text="ntitulé">
      <formula>NOT(ISERROR(SEARCH("ntitulé",J7)))</formula>
    </cfRule>
    <cfRule type="containsBlanks" dxfId="665" priority="11">
      <formula>LEN(TRIM(J7))=0</formula>
    </cfRule>
  </conditionalFormatting>
  <conditionalFormatting sqref="J7">
    <cfRule type="containsText" dxfId="664" priority="9" operator="containsText" text="libre">
      <formula>NOT(ISERROR(SEARCH("libre",J7)))</formula>
    </cfRule>
  </conditionalFormatting>
  <conditionalFormatting sqref="K7">
    <cfRule type="containsText" dxfId="663" priority="7" operator="containsText" text="ntitulé">
      <formula>NOT(ISERROR(SEARCH("ntitulé",K7)))</formula>
    </cfRule>
    <cfRule type="containsBlanks" dxfId="662" priority="8">
      <formula>LEN(TRIM(K7))=0</formula>
    </cfRule>
  </conditionalFormatting>
  <conditionalFormatting sqref="K7">
    <cfRule type="containsText" dxfId="661" priority="6" operator="containsText" text="libre">
      <formula>NOT(ISERROR(SEARCH("libre",K7)))</formula>
    </cfRule>
  </conditionalFormatting>
  <conditionalFormatting sqref="L7">
    <cfRule type="containsText" dxfId="660" priority="4" operator="containsText" text="ntitulé">
      <formula>NOT(ISERROR(SEARCH("ntitulé",L7)))</formula>
    </cfRule>
    <cfRule type="containsBlanks" dxfId="659" priority="5">
      <formula>LEN(TRIM(L7))=0</formula>
    </cfRule>
  </conditionalFormatting>
  <conditionalFormatting sqref="L7">
    <cfRule type="containsText" dxfId="658" priority="3" operator="containsText" text="libre">
      <formula>NOT(ISERROR(SEARCH("libre",L7)))</formula>
    </cfRule>
  </conditionalFormatting>
  <conditionalFormatting sqref="B11">
    <cfRule type="containsBlanks" dxfId="657" priority="2">
      <formula>LEN(TRIM(B11))=0</formula>
    </cfRule>
  </conditionalFormatting>
  <conditionalFormatting sqref="B12:B15">
    <cfRule type="containsBlanks" dxfId="656" priority="1">
      <formula>LEN(TRIM(B12))=0</formula>
    </cfRule>
  </conditionalFormatting>
  <hyperlinks>
    <hyperlink ref="A1" location="TAB00!A1" display="Retour page de garde" xr:uid="{00000000-0004-0000-1200-000000000000}"/>
    <hyperlink ref="A2" location="'TAB4'!A1" display="Retour TAB4" xr:uid="{2BD3DA7F-51C9-4387-A7AE-85C8AADECCDA}"/>
  </hyperlinks>
  <pageMargins left="0.7" right="0.7" top="0.75" bottom="0.75" header="0.3" footer="0.3"/>
  <pageSetup paperSize="9" scale="7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67"/>
  <sheetViews>
    <sheetView topLeftCell="A17" zoomScaleNormal="100" workbookViewId="0">
      <selection activeCell="L23" sqref="L23"/>
    </sheetView>
  </sheetViews>
  <sheetFormatPr baseColWidth="10" defaultColWidth="9.1640625" defaultRowHeight="13.5" x14ac:dyDescent="0.3"/>
  <cols>
    <col min="1" max="1" width="66.5" style="5" customWidth="1"/>
    <col min="2" max="2" width="17.5" style="5" customWidth="1"/>
    <col min="3" max="3" width="16.6640625" style="3" customWidth="1"/>
    <col min="4" max="4" width="16.6640625" style="5" customWidth="1"/>
    <col min="5" max="7" width="16.6640625" style="3" customWidth="1"/>
    <col min="8" max="8" width="2.6640625" style="3" customWidth="1"/>
    <col min="9" max="16384" width="9.1640625" style="3"/>
  </cols>
  <sheetData>
    <row r="1" spans="1:14" ht="15" x14ac:dyDescent="0.3">
      <c r="A1" s="8" t="s">
        <v>55</v>
      </c>
      <c r="B1" s="1"/>
      <c r="C1" s="12"/>
      <c r="E1" s="1"/>
      <c r="G1" s="1"/>
      <c r="H1" s="1"/>
      <c r="J1" s="1"/>
      <c r="L1" s="1"/>
      <c r="N1" s="1"/>
    </row>
    <row r="2" spans="1:14" ht="15" x14ac:dyDescent="0.3">
      <c r="A2" s="43" t="s">
        <v>383</v>
      </c>
      <c r="B2" s="1"/>
      <c r="C2" s="12"/>
      <c r="E2" s="1"/>
      <c r="G2" s="1"/>
      <c r="H2" s="1"/>
      <c r="J2" s="1"/>
      <c r="L2" s="1"/>
      <c r="N2" s="1"/>
    </row>
    <row r="3" spans="1:14" ht="22.15" customHeight="1" x14ac:dyDescent="0.35">
      <c r="A3" s="76" t="str">
        <f>TAB00!B57&amp;" : "&amp;TAB00!C57</f>
        <v>TAB3.5 : Charge fiscale résultant de l'application de l'impôt des sociétés sur la marge bénéficiaire équitable</v>
      </c>
      <c r="B3" s="92"/>
      <c r="C3" s="92"/>
      <c r="D3" s="92"/>
      <c r="E3" s="92"/>
      <c r="F3" s="92"/>
      <c r="G3" s="92"/>
      <c r="H3" s="6"/>
    </row>
    <row r="4" spans="1:14" x14ac:dyDescent="0.3">
      <c r="H4" s="6"/>
    </row>
    <row r="5" spans="1:14" s="6" customFormat="1" ht="14.25" thickBot="1" x14ac:dyDescent="0.35">
      <c r="A5" s="44"/>
      <c r="B5" s="44"/>
      <c r="C5" s="44"/>
      <c r="D5" s="44"/>
    </row>
    <row r="6" spans="1:14" s="6" customFormat="1" ht="15" x14ac:dyDescent="0.3">
      <c r="A6" s="50" t="s">
        <v>2</v>
      </c>
      <c r="B6" s="11"/>
      <c r="C6" s="286" t="s">
        <v>320</v>
      </c>
      <c r="D6" s="286" t="s">
        <v>321</v>
      </c>
      <c r="E6" s="286" t="s">
        <v>322</v>
      </c>
      <c r="F6" s="286" t="s">
        <v>315</v>
      </c>
      <c r="G6" s="286" t="s">
        <v>462</v>
      </c>
    </row>
    <row r="7" spans="1:14" x14ac:dyDescent="0.3">
      <c r="A7" s="117" t="s">
        <v>14</v>
      </c>
      <c r="B7" s="117" t="s">
        <v>58</v>
      </c>
      <c r="C7" s="75"/>
      <c r="D7" s="75"/>
      <c r="E7" s="75"/>
      <c r="F7" s="75"/>
      <c r="G7" s="75"/>
    </row>
    <row r="8" spans="1:14" x14ac:dyDescent="0.3">
      <c r="A8" s="117" t="s">
        <v>104</v>
      </c>
      <c r="B8" s="117" t="s">
        <v>105</v>
      </c>
      <c r="C8" s="75"/>
      <c r="D8" s="75"/>
      <c r="E8" s="75"/>
      <c r="F8" s="75"/>
      <c r="G8" s="75"/>
    </row>
    <row r="9" spans="1:14" x14ac:dyDescent="0.3">
      <c r="A9" s="117" t="s">
        <v>59</v>
      </c>
      <c r="B9" s="117"/>
      <c r="C9" s="118">
        <v>0.25</v>
      </c>
      <c r="D9" s="118">
        <v>0.25</v>
      </c>
      <c r="E9" s="118">
        <v>0.25</v>
      </c>
      <c r="F9" s="118">
        <v>0.25</v>
      </c>
      <c r="G9" s="118">
        <v>0.25</v>
      </c>
    </row>
    <row r="10" spans="1:14" ht="27" x14ac:dyDescent="0.3">
      <c r="A10" s="119" t="s">
        <v>106</v>
      </c>
      <c r="B10" s="117" t="s">
        <v>60</v>
      </c>
      <c r="C10" s="120">
        <f>(C7-C8)/(1-C9)</f>
        <v>0</v>
      </c>
      <c r="D10" s="120">
        <f t="shared" ref="D10:G10" si="0">(D7-D8)/(1-D9)</f>
        <v>0</v>
      </c>
      <c r="E10" s="120">
        <f t="shared" si="0"/>
        <v>0</v>
      </c>
      <c r="F10" s="120">
        <f t="shared" si="0"/>
        <v>0</v>
      </c>
      <c r="G10" s="120">
        <f t="shared" si="0"/>
        <v>0</v>
      </c>
    </row>
    <row r="11" spans="1:14" x14ac:dyDescent="0.3">
      <c r="A11" s="117" t="s">
        <v>61</v>
      </c>
      <c r="B11" s="117" t="s">
        <v>107</v>
      </c>
      <c r="C11" s="120">
        <f>C10-SUM(C7:C8)</f>
        <v>0</v>
      </c>
      <c r="D11" s="120">
        <f>D10-SUM(D7:D8)</f>
        <v>0</v>
      </c>
      <c r="E11" s="120">
        <f>E10-SUM(E7:E8)</f>
        <v>0</v>
      </c>
      <c r="F11" s="120">
        <f>F10-SUM(F7:F8)</f>
        <v>0</v>
      </c>
      <c r="G11" s="120">
        <f>G10-SUM(G7:G8)</f>
        <v>0</v>
      </c>
    </row>
    <row r="12" spans="1:14" x14ac:dyDescent="0.3">
      <c r="A12" s="117"/>
      <c r="B12" s="117"/>
      <c r="C12" s="121"/>
      <c r="D12" s="117"/>
      <c r="E12" s="121"/>
      <c r="F12" s="121"/>
      <c r="G12" s="121"/>
    </row>
    <row r="13" spans="1:14" x14ac:dyDescent="0.3">
      <c r="A13" s="122" t="s">
        <v>62</v>
      </c>
      <c r="B13" s="122" t="s">
        <v>111</v>
      </c>
      <c r="C13" s="123">
        <f>SUM(C14:C21)</f>
        <v>0</v>
      </c>
      <c r="D13" s="123">
        <f t="shared" ref="D13:G13" si="1">SUM(D14:D21)</f>
        <v>0</v>
      </c>
      <c r="E13" s="123">
        <f t="shared" si="1"/>
        <v>0</v>
      </c>
      <c r="F13" s="123">
        <f t="shared" si="1"/>
        <v>0</v>
      </c>
      <c r="G13" s="123">
        <f t="shared" si="1"/>
        <v>0</v>
      </c>
    </row>
    <row r="14" spans="1:14" x14ac:dyDescent="0.3">
      <c r="A14" s="117" t="s">
        <v>63</v>
      </c>
      <c r="B14" s="117" t="s">
        <v>64</v>
      </c>
      <c r="C14" s="75"/>
      <c r="D14" s="75"/>
      <c r="E14" s="75"/>
      <c r="F14" s="75"/>
      <c r="G14" s="75"/>
    </row>
    <row r="15" spans="1:14" x14ac:dyDescent="0.3">
      <c r="A15" s="117" t="s">
        <v>65</v>
      </c>
      <c r="B15" s="117" t="s">
        <v>66</v>
      </c>
      <c r="C15" s="75"/>
      <c r="D15" s="75"/>
      <c r="E15" s="75"/>
      <c r="F15" s="75"/>
      <c r="G15" s="75"/>
    </row>
    <row r="16" spans="1:14" x14ac:dyDescent="0.3">
      <c r="A16" s="117" t="s">
        <v>67</v>
      </c>
      <c r="B16" s="117" t="s">
        <v>68</v>
      </c>
      <c r="C16" s="75"/>
      <c r="D16" s="75"/>
      <c r="E16" s="75"/>
      <c r="F16" s="75"/>
      <c r="G16" s="75"/>
    </row>
    <row r="17" spans="1:7" x14ac:dyDescent="0.3">
      <c r="A17" s="117" t="s">
        <v>69</v>
      </c>
      <c r="B17" s="117" t="s">
        <v>70</v>
      </c>
      <c r="C17" s="75"/>
      <c r="D17" s="75"/>
      <c r="E17" s="75"/>
      <c r="F17" s="75"/>
      <c r="G17" s="75"/>
    </row>
    <row r="18" spans="1:7" x14ac:dyDescent="0.3">
      <c r="A18" s="117" t="s">
        <v>71</v>
      </c>
      <c r="B18" s="117" t="s">
        <v>72</v>
      </c>
      <c r="C18" s="75"/>
      <c r="D18" s="75"/>
      <c r="E18" s="75"/>
      <c r="F18" s="75"/>
      <c r="G18" s="75"/>
    </row>
    <row r="19" spans="1:7" x14ac:dyDescent="0.3">
      <c r="A19" s="117" t="s">
        <v>73</v>
      </c>
      <c r="B19" s="117" t="s">
        <v>74</v>
      </c>
      <c r="C19" s="75"/>
      <c r="D19" s="75"/>
      <c r="E19" s="75"/>
      <c r="F19" s="75"/>
      <c r="G19" s="75"/>
    </row>
    <row r="20" spans="1:7" x14ac:dyDescent="0.3">
      <c r="A20" s="117" t="s">
        <v>75</v>
      </c>
      <c r="B20" s="117" t="s">
        <v>76</v>
      </c>
      <c r="C20" s="75"/>
      <c r="D20" s="75"/>
      <c r="E20" s="75"/>
      <c r="F20" s="75"/>
      <c r="G20" s="75"/>
    </row>
    <row r="21" spans="1:7" x14ac:dyDescent="0.3">
      <c r="A21" s="117" t="s">
        <v>77</v>
      </c>
      <c r="B21" s="117" t="s">
        <v>78</v>
      </c>
      <c r="C21" s="75"/>
      <c r="D21" s="75"/>
      <c r="E21" s="75"/>
      <c r="F21" s="75"/>
      <c r="G21" s="75"/>
    </row>
    <row r="22" spans="1:7" x14ac:dyDescent="0.3">
      <c r="A22" s="117" t="s">
        <v>59</v>
      </c>
      <c r="B22" s="124"/>
      <c r="C22" s="118">
        <f>C9</f>
        <v>0.25</v>
      </c>
      <c r="D22" s="118">
        <f t="shared" ref="D22:G22" si="2">D9</f>
        <v>0.25</v>
      </c>
      <c r="E22" s="118">
        <f t="shared" si="2"/>
        <v>0.25</v>
      </c>
      <c r="F22" s="118">
        <f t="shared" si="2"/>
        <v>0.25</v>
      </c>
      <c r="G22" s="118">
        <f t="shared" si="2"/>
        <v>0.25</v>
      </c>
    </row>
    <row r="23" spans="1:7" ht="27" x14ac:dyDescent="0.3">
      <c r="A23" s="117" t="s">
        <v>79</v>
      </c>
      <c r="B23" s="117" t="s">
        <v>108</v>
      </c>
      <c r="C23" s="120">
        <f>C13*C22</f>
        <v>0</v>
      </c>
      <c r="D23" s="120">
        <f t="shared" ref="D23:G23" si="3">D13*D22</f>
        <v>0</v>
      </c>
      <c r="E23" s="120">
        <f t="shared" si="3"/>
        <v>0</v>
      </c>
      <c r="F23" s="120">
        <f t="shared" si="3"/>
        <v>0</v>
      </c>
      <c r="G23" s="120">
        <f t="shared" si="3"/>
        <v>0</v>
      </c>
    </row>
    <row r="24" spans="1:7" ht="27" x14ac:dyDescent="0.3">
      <c r="A24" s="119" t="s">
        <v>80</v>
      </c>
      <c r="B24" s="117" t="s">
        <v>81</v>
      </c>
      <c r="C24" s="120">
        <f t="shared" ref="C24:G24" si="4">C23/(1-C22)</f>
        <v>0</v>
      </c>
      <c r="D24" s="120">
        <f t="shared" si="4"/>
        <v>0</v>
      </c>
      <c r="E24" s="120">
        <f t="shared" si="4"/>
        <v>0</v>
      </c>
      <c r="F24" s="120">
        <f t="shared" si="4"/>
        <v>0</v>
      </c>
      <c r="G24" s="120">
        <f t="shared" si="4"/>
        <v>0</v>
      </c>
    </row>
    <row r="25" spans="1:7" x14ac:dyDescent="0.3">
      <c r="A25" s="117"/>
      <c r="B25" s="117"/>
      <c r="C25" s="121"/>
      <c r="D25" s="117"/>
      <c r="E25" s="121"/>
      <c r="F25" s="121"/>
      <c r="G25" s="121"/>
    </row>
    <row r="26" spans="1:7" x14ac:dyDescent="0.3">
      <c r="A26" s="122" t="s">
        <v>82</v>
      </c>
      <c r="B26" s="122" t="s">
        <v>109</v>
      </c>
      <c r="C26" s="123">
        <f>C30*C31*-1</f>
        <v>0</v>
      </c>
      <c r="D26" s="123">
        <f t="shared" ref="D26:G26" si="5">D30*D31*-1</f>
        <v>0</v>
      </c>
      <c r="E26" s="123">
        <f t="shared" si="5"/>
        <v>0</v>
      </c>
      <c r="F26" s="123">
        <f t="shared" si="5"/>
        <v>0</v>
      </c>
      <c r="G26" s="123">
        <f t="shared" si="5"/>
        <v>0</v>
      </c>
    </row>
    <row r="27" spans="1:7" x14ac:dyDescent="0.3">
      <c r="A27" s="117" t="s">
        <v>83</v>
      </c>
      <c r="B27" s="117" t="s">
        <v>84</v>
      </c>
      <c r="C27" s="75"/>
      <c r="D27" s="75"/>
      <c r="E27" s="75"/>
      <c r="F27" s="75"/>
      <c r="G27" s="75"/>
    </row>
    <row r="28" spans="1:7" x14ac:dyDescent="0.3">
      <c r="A28" s="117" t="s">
        <v>85</v>
      </c>
      <c r="B28" s="117" t="s">
        <v>86</v>
      </c>
      <c r="C28" s="75"/>
      <c r="D28" s="75"/>
      <c r="E28" s="75"/>
      <c r="F28" s="75"/>
      <c r="G28" s="75"/>
    </row>
    <row r="29" spans="1:7" x14ac:dyDescent="0.3">
      <c r="A29" s="117" t="s">
        <v>87</v>
      </c>
      <c r="B29" s="117" t="s">
        <v>88</v>
      </c>
      <c r="C29" s="75"/>
      <c r="D29" s="75"/>
      <c r="E29" s="75"/>
      <c r="F29" s="75"/>
      <c r="G29" s="75"/>
    </row>
    <row r="30" spans="1:7" ht="27" x14ac:dyDescent="0.3">
      <c r="A30" s="117" t="s">
        <v>89</v>
      </c>
      <c r="B30" s="117" t="s">
        <v>90</v>
      </c>
      <c r="C30" s="120">
        <f>C27-C28-C29</f>
        <v>0</v>
      </c>
      <c r="D30" s="120">
        <f t="shared" ref="D30:G30" si="6">D27-D28-D29</f>
        <v>0</v>
      </c>
      <c r="E30" s="120">
        <f t="shared" si="6"/>
        <v>0</v>
      </c>
      <c r="F30" s="120">
        <f t="shared" si="6"/>
        <v>0</v>
      </c>
      <c r="G30" s="120">
        <f t="shared" si="6"/>
        <v>0</v>
      </c>
    </row>
    <row r="31" spans="1:7" x14ac:dyDescent="0.3">
      <c r="A31" s="125" t="s">
        <v>91</v>
      </c>
      <c r="B31" s="117" t="s">
        <v>92</v>
      </c>
      <c r="C31" s="163"/>
      <c r="D31" s="163"/>
      <c r="E31" s="163"/>
      <c r="F31" s="163"/>
      <c r="G31" s="163"/>
    </row>
    <row r="32" spans="1:7" x14ac:dyDescent="0.3">
      <c r="A32" s="125" t="s">
        <v>59</v>
      </c>
      <c r="B32" s="117"/>
      <c r="C32" s="126">
        <f>C22</f>
        <v>0.25</v>
      </c>
      <c r="D32" s="126">
        <f t="shared" ref="D32:G32" si="7">D22</f>
        <v>0.25</v>
      </c>
      <c r="E32" s="126">
        <f t="shared" si="7"/>
        <v>0.25</v>
      </c>
      <c r="F32" s="126">
        <f t="shared" si="7"/>
        <v>0.25</v>
      </c>
      <c r="G32" s="126">
        <f t="shared" si="7"/>
        <v>0.25</v>
      </c>
    </row>
    <row r="33" spans="1:7" ht="27" x14ac:dyDescent="0.3">
      <c r="A33" s="125" t="s">
        <v>93</v>
      </c>
      <c r="B33" s="117" t="s">
        <v>110</v>
      </c>
      <c r="C33" s="120">
        <f>C26*C32</f>
        <v>0</v>
      </c>
      <c r="D33" s="120">
        <f t="shared" ref="D33:G33" si="8">D26*D32</f>
        <v>0</v>
      </c>
      <c r="E33" s="120">
        <f t="shared" si="8"/>
        <v>0</v>
      </c>
      <c r="F33" s="120">
        <f t="shared" si="8"/>
        <v>0</v>
      </c>
      <c r="G33" s="120">
        <f t="shared" si="8"/>
        <v>0</v>
      </c>
    </row>
    <row r="34" spans="1:7" ht="27" x14ac:dyDescent="0.3">
      <c r="A34" s="119" t="s">
        <v>94</v>
      </c>
      <c r="B34" s="117" t="s">
        <v>95</v>
      </c>
      <c r="C34" s="120">
        <f t="shared" ref="C34:G34" si="9">C33/(1-C32)</f>
        <v>0</v>
      </c>
      <c r="D34" s="120">
        <f t="shared" si="9"/>
        <v>0</v>
      </c>
      <c r="E34" s="120">
        <f t="shared" si="9"/>
        <v>0</v>
      </c>
      <c r="F34" s="120">
        <f t="shared" si="9"/>
        <v>0</v>
      </c>
      <c r="G34" s="120">
        <f t="shared" si="9"/>
        <v>0</v>
      </c>
    </row>
    <row r="35" spans="1:7" x14ac:dyDescent="0.3">
      <c r="A35" s="117"/>
      <c r="B35" s="117"/>
      <c r="C35" s="120"/>
      <c r="D35" s="164"/>
      <c r="E35" s="120"/>
      <c r="F35" s="120"/>
      <c r="G35" s="120"/>
    </row>
    <row r="36" spans="1:7" x14ac:dyDescent="0.3">
      <c r="A36" s="117" t="s">
        <v>96</v>
      </c>
      <c r="B36" s="117" t="s">
        <v>294</v>
      </c>
      <c r="C36" s="120">
        <f>SUM(C10,C24,C34)</f>
        <v>0</v>
      </c>
      <c r="D36" s="120">
        <f t="shared" ref="D36:G36" si="10">SUM(D10,D24,D34)</f>
        <v>0</v>
      </c>
      <c r="E36" s="120">
        <f t="shared" si="10"/>
        <v>0</v>
      </c>
      <c r="F36" s="120">
        <f t="shared" si="10"/>
        <v>0</v>
      </c>
      <c r="G36" s="120">
        <f t="shared" si="10"/>
        <v>0</v>
      </c>
    </row>
    <row r="37" spans="1:7" x14ac:dyDescent="0.3">
      <c r="A37" s="117" t="s">
        <v>97</v>
      </c>
      <c r="B37" s="117" t="s">
        <v>112</v>
      </c>
      <c r="C37" s="120">
        <f>SUM(C36,C13,C26)</f>
        <v>0</v>
      </c>
      <c r="D37" s="120">
        <f t="shared" ref="D37:G37" si="11">SUM(D36,D13,D26)</f>
        <v>0</v>
      </c>
      <c r="E37" s="120">
        <f t="shared" si="11"/>
        <v>0</v>
      </c>
      <c r="F37" s="120">
        <f t="shared" si="11"/>
        <v>0</v>
      </c>
      <c r="G37" s="120">
        <f t="shared" si="11"/>
        <v>0</v>
      </c>
    </row>
    <row r="38" spans="1:7" x14ac:dyDescent="0.3">
      <c r="A38" s="117" t="s">
        <v>59</v>
      </c>
      <c r="B38" s="117"/>
      <c r="C38" s="126">
        <f>C32</f>
        <v>0.25</v>
      </c>
      <c r="D38" s="126">
        <f t="shared" ref="D38:G38" si="12">D32</f>
        <v>0.25</v>
      </c>
      <c r="E38" s="126">
        <f t="shared" si="12"/>
        <v>0.25</v>
      </c>
      <c r="F38" s="126">
        <f t="shared" si="12"/>
        <v>0.25</v>
      </c>
      <c r="G38" s="126">
        <f t="shared" si="12"/>
        <v>0.25</v>
      </c>
    </row>
    <row r="39" spans="1:7" ht="27" x14ac:dyDescent="0.3">
      <c r="A39" s="117" t="s">
        <v>98</v>
      </c>
      <c r="B39" s="117" t="s">
        <v>99</v>
      </c>
      <c r="C39" s="120">
        <f>C37*C38</f>
        <v>0</v>
      </c>
      <c r="D39" s="164">
        <f t="shared" ref="D39:G39" si="13">D37*D38</f>
        <v>0</v>
      </c>
      <c r="E39" s="120">
        <f t="shared" si="13"/>
        <v>0</v>
      </c>
      <c r="F39" s="120">
        <f t="shared" si="13"/>
        <v>0</v>
      </c>
      <c r="G39" s="120">
        <f t="shared" si="13"/>
        <v>0</v>
      </c>
    </row>
    <row r="40" spans="1:7" ht="27" x14ac:dyDescent="0.3">
      <c r="A40" s="117" t="s">
        <v>100</v>
      </c>
      <c r="B40" s="117" t="s">
        <v>101</v>
      </c>
      <c r="C40" s="127">
        <f>IFERROR(C39/C36,0)</f>
        <v>0</v>
      </c>
      <c r="D40" s="128">
        <f t="shared" ref="D40:G40" si="14">IFERROR(D39/D36,0)</f>
        <v>0</v>
      </c>
      <c r="E40" s="127">
        <f t="shared" si="14"/>
        <v>0</v>
      </c>
      <c r="F40" s="127">
        <f t="shared" si="14"/>
        <v>0</v>
      </c>
      <c r="G40" s="127">
        <f t="shared" si="14"/>
        <v>0</v>
      </c>
    </row>
    <row r="41" spans="1:7" x14ac:dyDescent="0.3">
      <c r="A41" s="117" t="s">
        <v>102</v>
      </c>
      <c r="B41" s="117" t="s">
        <v>103</v>
      </c>
      <c r="C41" s="127">
        <f>IFERROR(C39/C7,0)</f>
        <v>0</v>
      </c>
      <c r="D41" s="127">
        <f>IFERROR(D39/D7,0)</f>
        <v>0</v>
      </c>
      <c r="E41" s="127">
        <f>IFERROR(E39/E7,0)</f>
        <v>0</v>
      </c>
      <c r="F41" s="127">
        <f>IFERROR(F39/F7,0)</f>
        <v>0</v>
      </c>
      <c r="G41" s="127">
        <f>IFERROR(G39/G7,0)</f>
        <v>0</v>
      </c>
    </row>
    <row r="42" spans="1:7" x14ac:dyDescent="0.3">
      <c r="A42" s="117"/>
      <c r="B42" s="117"/>
      <c r="C42" s="121"/>
      <c r="D42" s="117"/>
      <c r="E42" s="121"/>
      <c r="F42" s="121"/>
      <c r="G42" s="121"/>
    </row>
    <row r="43" spans="1:7" ht="26.45" customHeight="1" x14ac:dyDescent="0.3">
      <c r="A43" s="117"/>
      <c r="B43" s="117"/>
      <c r="C43" s="121"/>
      <c r="D43" s="117"/>
      <c r="E43" s="121"/>
      <c r="F43" s="121"/>
      <c r="G43" s="121"/>
    </row>
    <row r="44" spans="1:7" x14ac:dyDescent="0.3">
      <c r="A44" s="117"/>
      <c r="B44" s="117"/>
      <c r="C44" s="121"/>
      <c r="D44" s="117"/>
      <c r="E44" s="121"/>
      <c r="F44" s="121"/>
      <c r="G44" s="121"/>
    </row>
    <row r="45" spans="1:7" x14ac:dyDescent="0.3">
      <c r="A45" s="117"/>
      <c r="B45" s="117"/>
      <c r="C45" s="121"/>
      <c r="D45" s="117"/>
      <c r="E45" s="121"/>
      <c r="F45" s="121"/>
      <c r="G45" s="121"/>
    </row>
    <row r="46" spans="1:7" x14ac:dyDescent="0.3">
      <c r="A46" s="117"/>
      <c r="B46" s="117"/>
      <c r="C46" s="121"/>
      <c r="D46" s="117"/>
      <c r="E46" s="121"/>
      <c r="F46" s="121"/>
      <c r="G46" s="121"/>
    </row>
    <row r="47" spans="1:7" x14ac:dyDescent="0.3">
      <c r="A47" s="117"/>
      <c r="B47" s="117"/>
      <c r="C47" s="121"/>
      <c r="D47" s="117"/>
      <c r="E47" s="121"/>
      <c r="F47" s="121"/>
      <c r="G47" s="121"/>
    </row>
    <row r="48" spans="1:7" x14ac:dyDescent="0.3">
      <c r="A48" s="117"/>
      <c r="B48" s="117"/>
      <c r="C48" s="121"/>
      <c r="D48" s="117"/>
      <c r="E48" s="121"/>
      <c r="F48" s="121"/>
      <c r="G48" s="121"/>
    </row>
    <row r="49" spans="1:7" x14ac:dyDescent="0.3">
      <c r="A49" s="117"/>
      <c r="B49" s="117"/>
      <c r="C49" s="121"/>
      <c r="D49" s="117"/>
      <c r="E49" s="121"/>
      <c r="F49" s="121"/>
      <c r="G49" s="121"/>
    </row>
    <row r="50" spans="1:7" x14ac:dyDescent="0.3">
      <c r="A50" s="117"/>
      <c r="B50" s="117"/>
      <c r="C50" s="121"/>
      <c r="D50" s="117"/>
      <c r="E50" s="121"/>
      <c r="F50" s="121"/>
      <c r="G50" s="121"/>
    </row>
    <row r="51" spans="1:7" x14ac:dyDescent="0.3">
      <c r="A51" s="117"/>
      <c r="B51" s="117"/>
      <c r="C51" s="121"/>
      <c r="D51" s="117"/>
      <c r="E51" s="121"/>
      <c r="F51" s="121"/>
      <c r="G51" s="121"/>
    </row>
    <row r="52" spans="1:7" x14ac:dyDescent="0.3">
      <c r="A52" s="117"/>
      <c r="B52" s="117"/>
      <c r="C52" s="121"/>
      <c r="D52" s="117"/>
      <c r="E52" s="121"/>
      <c r="F52" s="121"/>
      <c r="G52" s="121"/>
    </row>
    <row r="53" spans="1:7" x14ac:dyDescent="0.3">
      <c r="A53" s="117"/>
      <c r="B53" s="117"/>
      <c r="C53" s="121"/>
      <c r="D53" s="117"/>
      <c r="E53" s="121"/>
      <c r="F53" s="121"/>
      <c r="G53" s="121"/>
    </row>
    <row r="54" spans="1:7" x14ac:dyDescent="0.3">
      <c r="A54" s="117"/>
      <c r="B54" s="117"/>
      <c r="C54" s="121"/>
      <c r="D54" s="117"/>
      <c r="E54" s="121"/>
      <c r="F54" s="121"/>
      <c r="G54" s="121"/>
    </row>
    <row r="55" spans="1:7" x14ac:dyDescent="0.3">
      <c r="A55" s="117"/>
      <c r="B55" s="117"/>
      <c r="C55" s="121"/>
      <c r="D55" s="117"/>
      <c r="E55" s="121"/>
      <c r="F55" s="121"/>
      <c r="G55" s="121"/>
    </row>
    <row r="56" spans="1:7" x14ac:dyDescent="0.3">
      <c r="A56" s="117"/>
      <c r="B56" s="117"/>
      <c r="C56" s="121"/>
      <c r="D56" s="117"/>
      <c r="E56" s="121"/>
      <c r="F56" s="121"/>
      <c r="G56" s="121"/>
    </row>
    <row r="57" spans="1:7" x14ac:dyDescent="0.3">
      <c r="A57" s="117"/>
      <c r="B57" s="117"/>
      <c r="C57" s="121"/>
      <c r="D57" s="117"/>
      <c r="E57" s="121"/>
      <c r="F57" s="121"/>
      <c r="G57" s="121"/>
    </row>
    <row r="58" spans="1:7" x14ac:dyDescent="0.3">
      <c r="A58" s="117"/>
      <c r="B58" s="117"/>
      <c r="C58" s="121"/>
      <c r="D58" s="117"/>
      <c r="E58" s="121"/>
      <c r="F58" s="121"/>
      <c r="G58" s="121"/>
    </row>
    <row r="59" spans="1:7" x14ac:dyDescent="0.3">
      <c r="A59" s="117"/>
      <c r="B59" s="117"/>
      <c r="C59" s="121"/>
      <c r="D59" s="117"/>
      <c r="E59" s="121"/>
      <c r="F59" s="121"/>
      <c r="G59" s="121"/>
    </row>
    <row r="60" spans="1:7" x14ac:dyDescent="0.3">
      <c r="A60" s="117"/>
      <c r="B60" s="117"/>
      <c r="C60" s="121"/>
      <c r="D60" s="117"/>
      <c r="E60" s="121"/>
      <c r="F60" s="121"/>
      <c r="G60" s="121"/>
    </row>
    <row r="61" spans="1:7" x14ac:dyDescent="0.3">
      <c r="A61" s="117"/>
      <c r="B61" s="117"/>
      <c r="C61" s="121"/>
      <c r="D61" s="117"/>
      <c r="E61" s="121"/>
      <c r="F61" s="121"/>
      <c r="G61" s="121"/>
    </row>
    <row r="62" spans="1:7" x14ac:dyDescent="0.3">
      <c r="A62" s="117"/>
      <c r="B62" s="117"/>
      <c r="C62" s="121"/>
      <c r="D62" s="117"/>
      <c r="E62" s="121"/>
      <c r="F62" s="121"/>
      <c r="G62" s="121"/>
    </row>
    <row r="63" spans="1:7" x14ac:dyDescent="0.3">
      <c r="A63" s="117"/>
      <c r="B63" s="117"/>
      <c r="C63" s="121"/>
      <c r="D63" s="117"/>
      <c r="E63" s="121"/>
      <c r="F63" s="121"/>
      <c r="G63" s="121"/>
    </row>
    <row r="64" spans="1:7" x14ac:dyDescent="0.3">
      <c r="A64" s="117"/>
      <c r="B64" s="117"/>
      <c r="C64" s="121"/>
      <c r="D64" s="117"/>
      <c r="E64" s="121"/>
      <c r="F64" s="121"/>
      <c r="G64" s="121"/>
    </row>
    <row r="65" spans="1:7" x14ac:dyDescent="0.3">
      <c r="A65" s="117"/>
      <c r="B65" s="117"/>
      <c r="C65" s="121"/>
      <c r="D65" s="117"/>
      <c r="E65" s="121"/>
      <c r="F65" s="121"/>
      <c r="G65" s="121"/>
    </row>
    <row r="66" spans="1:7" x14ac:dyDescent="0.3">
      <c r="A66" s="117"/>
      <c r="B66" s="117"/>
      <c r="C66" s="121"/>
      <c r="D66" s="117"/>
      <c r="E66" s="121"/>
      <c r="F66" s="121"/>
      <c r="G66" s="121"/>
    </row>
    <row r="67" spans="1:7" x14ac:dyDescent="0.3">
      <c r="A67" s="117"/>
      <c r="B67" s="117"/>
      <c r="C67" s="121"/>
      <c r="D67" s="117"/>
      <c r="E67" s="121"/>
      <c r="F67" s="121"/>
      <c r="G67" s="121"/>
    </row>
    <row r="68" spans="1:7" x14ac:dyDescent="0.3">
      <c r="A68" s="117"/>
      <c r="B68" s="117"/>
      <c r="C68" s="121"/>
      <c r="D68" s="117"/>
      <c r="E68" s="121"/>
      <c r="F68" s="121"/>
      <c r="G68" s="121"/>
    </row>
    <row r="69" spans="1:7" x14ac:dyDescent="0.3">
      <c r="A69" s="117"/>
      <c r="B69" s="117"/>
      <c r="C69" s="121"/>
      <c r="D69" s="117"/>
      <c r="E69" s="121"/>
      <c r="F69" s="121"/>
      <c r="G69" s="121"/>
    </row>
    <row r="70" spans="1:7" x14ac:dyDescent="0.3">
      <c r="A70" s="117"/>
      <c r="B70" s="117"/>
      <c r="C70" s="121"/>
      <c r="D70" s="117"/>
      <c r="E70" s="121"/>
      <c r="F70" s="121"/>
      <c r="G70" s="121"/>
    </row>
    <row r="71" spans="1:7" x14ac:dyDescent="0.3">
      <c r="A71" s="117"/>
      <c r="B71" s="117"/>
      <c r="C71" s="121"/>
      <c r="D71" s="117"/>
      <c r="E71" s="121"/>
      <c r="F71" s="121"/>
      <c r="G71" s="121"/>
    </row>
    <row r="72" spans="1:7" x14ac:dyDescent="0.3">
      <c r="A72" s="117"/>
      <c r="B72" s="117"/>
      <c r="C72" s="121"/>
      <c r="D72" s="117"/>
      <c r="E72" s="121"/>
      <c r="F72" s="121"/>
      <c r="G72" s="121"/>
    </row>
    <row r="73" spans="1:7" x14ac:dyDescent="0.3">
      <c r="A73" s="117"/>
      <c r="B73" s="117"/>
      <c r="C73" s="121"/>
      <c r="D73" s="117"/>
      <c r="E73" s="121"/>
      <c r="F73" s="121"/>
      <c r="G73" s="121"/>
    </row>
    <row r="74" spans="1:7" x14ac:dyDescent="0.3">
      <c r="A74" s="117"/>
      <c r="B74" s="117"/>
      <c r="C74" s="121"/>
      <c r="D74" s="117"/>
      <c r="E74" s="121"/>
      <c r="F74" s="121"/>
      <c r="G74" s="121"/>
    </row>
    <row r="75" spans="1:7" x14ac:dyDescent="0.3">
      <c r="A75" s="117"/>
      <c r="B75" s="117"/>
      <c r="C75" s="121"/>
      <c r="D75" s="117"/>
      <c r="E75" s="121"/>
      <c r="F75" s="121"/>
      <c r="G75" s="121"/>
    </row>
    <row r="76" spans="1:7" x14ac:dyDescent="0.3">
      <c r="A76" s="117"/>
      <c r="B76" s="117"/>
      <c r="C76" s="121"/>
      <c r="D76" s="117"/>
      <c r="E76" s="121"/>
      <c r="F76" s="121"/>
      <c r="G76" s="121"/>
    </row>
    <row r="77" spans="1:7" x14ac:dyDescent="0.3">
      <c r="A77" s="117"/>
      <c r="B77" s="117"/>
      <c r="C77" s="121"/>
      <c r="D77" s="117"/>
      <c r="E77" s="121"/>
      <c r="F77" s="121"/>
      <c r="G77" s="121"/>
    </row>
    <row r="78" spans="1:7" x14ac:dyDescent="0.3">
      <c r="A78" s="117"/>
      <c r="B78" s="117"/>
      <c r="C78" s="121"/>
      <c r="D78" s="117"/>
      <c r="E78" s="121"/>
      <c r="F78" s="121"/>
      <c r="G78" s="121"/>
    </row>
    <row r="79" spans="1:7" x14ac:dyDescent="0.3">
      <c r="A79" s="117"/>
      <c r="B79" s="117"/>
      <c r="C79" s="121"/>
      <c r="D79" s="117"/>
      <c r="E79" s="121"/>
      <c r="F79" s="121"/>
      <c r="G79" s="121"/>
    </row>
    <row r="80" spans="1:7" x14ac:dyDescent="0.3">
      <c r="A80" s="117"/>
      <c r="B80" s="117"/>
      <c r="C80" s="121"/>
      <c r="D80" s="117"/>
      <c r="E80" s="121"/>
      <c r="F80" s="121"/>
      <c r="G80" s="121"/>
    </row>
    <row r="81" spans="1:7" x14ac:dyDescent="0.3">
      <c r="A81" s="117"/>
      <c r="B81" s="117"/>
      <c r="C81" s="121"/>
      <c r="D81" s="117"/>
      <c r="E81" s="121"/>
      <c r="F81" s="121"/>
      <c r="G81" s="121"/>
    </row>
    <row r="82" spans="1:7" x14ac:dyDescent="0.3">
      <c r="A82" s="117"/>
      <c r="B82" s="117"/>
      <c r="C82" s="121"/>
      <c r="D82" s="117"/>
      <c r="E82" s="121"/>
      <c r="F82" s="121"/>
      <c r="G82" s="121"/>
    </row>
    <row r="83" spans="1:7" x14ac:dyDescent="0.3">
      <c r="A83" s="117"/>
      <c r="B83" s="117"/>
      <c r="C83" s="121"/>
      <c r="D83" s="117"/>
      <c r="E83" s="121"/>
      <c r="F83" s="121"/>
      <c r="G83" s="121"/>
    </row>
    <row r="84" spans="1:7" x14ac:dyDescent="0.3">
      <c r="A84" s="117"/>
      <c r="B84" s="117"/>
      <c r="C84" s="121"/>
      <c r="D84" s="117"/>
      <c r="E84" s="121"/>
      <c r="F84" s="121"/>
      <c r="G84" s="121"/>
    </row>
    <row r="85" spans="1:7" x14ac:dyDescent="0.3">
      <c r="A85" s="117"/>
      <c r="B85" s="117"/>
      <c r="C85" s="121"/>
      <c r="D85" s="117"/>
      <c r="E85" s="121"/>
      <c r="F85" s="121"/>
      <c r="G85" s="121"/>
    </row>
    <row r="86" spans="1:7" x14ac:dyDescent="0.3">
      <c r="A86" s="117"/>
      <c r="B86" s="117"/>
      <c r="C86" s="121"/>
      <c r="D86" s="117"/>
      <c r="E86" s="121"/>
      <c r="F86" s="121"/>
      <c r="G86" s="121"/>
    </row>
    <row r="87" spans="1:7" x14ac:dyDescent="0.3">
      <c r="A87" s="117"/>
      <c r="B87" s="117"/>
      <c r="C87" s="121"/>
      <c r="D87" s="117"/>
      <c r="E87" s="121"/>
      <c r="F87" s="121"/>
      <c r="G87" s="121"/>
    </row>
    <row r="88" spans="1:7" x14ac:dyDescent="0.3">
      <c r="A88" s="117"/>
      <c r="B88" s="117"/>
      <c r="C88" s="121"/>
      <c r="D88" s="117"/>
      <c r="E88" s="121"/>
      <c r="F88" s="121"/>
      <c r="G88" s="121"/>
    </row>
    <row r="89" spans="1:7" x14ac:dyDescent="0.3">
      <c r="A89" s="117"/>
      <c r="B89" s="117"/>
      <c r="C89" s="121"/>
      <c r="D89" s="117"/>
      <c r="E89" s="121"/>
      <c r="F89" s="121"/>
      <c r="G89" s="121"/>
    </row>
    <row r="90" spans="1:7" x14ac:dyDescent="0.3">
      <c r="A90" s="117"/>
      <c r="B90" s="117"/>
      <c r="C90" s="121"/>
      <c r="D90" s="117"/>
      <c r="E90" s="121"/>
      <c r="F90" s="121"/>
      <c r="G90" s="121"/>
    </row>
    <row r="91" spans="1:7" x14ac:dyDescent="0.3">
      <c r="A91" s="117"/>
      <c r="B91" s="117"/>
      <c r="C91" s="121"/>
      <c r="D91" s="117"/>
      <c r="E91" s="121"/>
      <c r="F91" s="121"/>
      <c r="G91" s="121"/>
    </row>
    <row r="92" spans="1:7" x14ac:dyDescent="0.3">
      <c r="A92" s="117"/>
      <c r="B92" s="117"/>
      <c r="C92" s="121"/>
      <c r="D92" s="117"/>
      <c r="E92" s="121"/>
      <c r="F92" s="121"/>
      <c r="G92" s="121"/>
    </row>
    <row r="93" spans="1:7" x14ac:dyDescent="0.3">
      <c r="A93" s="117"/>
      <c r="B93" s="117"/>
      <c r="C93" s="121"/>
      <c r="D93" s="117"/>
      <c r="E93" s="121"/>
      <c r="F93" s="121"/>
      <c r="G93" s="121"/>
    </row>
    <row r="94" spans="1:7" x14ac:dyDescent="0.3">
      <c r="A94" s="117"/>
      <c r="B94" s="117"/>
      <c r="C94" s="121"/>
      <c r="D94" s="117"/>
      <c r="E94" s="121"/>
      <c r="F94" s="121"/>
      <c r="G94" s="121"/>
    </row>
    <row r="95" spans="1:7" x14ac:dyDescent="0.3">
      <c r="A95" s="117"/>
      <c r="B95" s="117"/>
      <c r="C95" s="121"/>
      <c r="D95" s="117"/>
      <c r="E95" s="121"/>
      <c r="F95" s="121"/>
      <c r="G95" s="121"/>
    </row>
    <row r="96" spans="1:7" x14ac:dyDescent="0.3">
      <c r="A96" s="117"/>
      <c r="B96" s="117"/>
      <c r="C96" s="121"/>
      <c r="D96" s="117"/>
      <c r="E96" s="121"/>
      <c r="F96" s="121"/>
      <c r="G96" s="121"/>
    </row>
    <row r="97" spans="1:7" x14ac:dyDescent="0.3">
      <c r="A97" s="117"/>
      <c r="B97" s="117"/>
      <c r="C97" s="121"/>
      <c r="D97" s="117"/>
      <c r="E97" s="121"/>
      <c r="F97" s="121"/>
      <c r="G97" s="121"/>
    </row>
    <row r="98" spans="1:7" x14ac:dyDescent="0.3">
      <c r="A98" s="117"/>
      <c r="B98" s="117"/>
      <c r="C98" s="121"/>
      <c r="D98" s="117"/>
      <c r="E98" s="121"/>
      <c r="F98" s="121"/>
      <c r="G98" s="121"/>
    </row>
    <row r="99" spans="1:7" x14ac:dyDescent="0.3">
      <c r="A99" s="117"/>
      <c r="B99" s="117"/>
      <c r="C99" s="121"/>
      <c r="D99" s="117"/>
      <c r="E99" s="121"/>
      <c r="F99" s="121"/>
      <c r="G99" s="121"/>
    </row>
    <row r="100" spans="1:7" x14ac:dyDescent="0.3">
      <c r="A100" s="117"/>
      <c r="B100" s="117"/>
      <c r="C100" s="121"/>
      <c r="D100" s="117"/>
      <c r="E100" s="121"/>
      <c r="F100" s="121"/>
      <c r="G100" s="121"/>
    </row>
    <row r="101" spans="1:7" x14ac:dyDescent="0.3">
      <c r="A101" s="117"/>
      <c r="B101" s="117"/>
      <c r="C101" s="121"/>
      <c r="D101" s="117"/>
      <c r="E101" s="121"/>
      <c r="F101" s="121"/>
      <c r="G101" s="121"/>
    </row>
    <row r="102" spans="1:7" x14ac:dyDescent="0.3">
      <c r="A102" s="117"/>
      <c r="B102" s="117"/>
      <c r="C102" s="121"/>
      <c r="D102" s="117"/>
      <c r="E102" s="121"/>
      <c r="F102" s="121"/>
      <c r="G102" s="121"/>
    </row>
    <row r="103" spans="1:7" x14ac:dyDescent="0.3">
      <c r="A103" s="117"/>
      <c r="B103" s="117"/>
      <c r="C103" s="121"/>
      <c r="D103" s="117"/>
      <c r="E103" s="121"/>
      <c r="F103" s="121"/>
      <c r="G103" s="121"/>
    </row>
    <row r="104" spans="1:7" x14ac:dyDescent="0.3">
      <c r="A104" s="117"/>
      <c r="B104" s="117"/>
      <c r="C104" s="121"/>
      <c r="D104" s="117"/>
      <c r="E104" s="121"/>
      <c r="F104" s="121"/>
      <c r="G104" s="121"/>
    </row>
    <row r="105" spans="1:7" x14ac:dyDescent="0.3">
      <c r="A105" s="117"/>
      <c r="B105" s="117"/>
      <c r="C105" s="121"/>
      <c r="D105" s="117"/>
      <c r="E105" s="121"/>
      <c r="F105" s="121"/>
      <c r="G105" s="121"/>
    </row>
    <row r="106" spans="1:7" x14ac:dyDescent="0.3">
      <c r="A106" s="117"/>
      <c r="B106" s="117"/>
      <c r="C106" s="121"/>
      <c r="D106" s="117"/>
      <c r="E106" s="121"/>
      <c r="F106" s="121"/>
      <c r="G106" s="121"/>
    </row>
    <row r="107" spans="1:7" x14ac:dyDescent="0.3">
      <c r="A107" s="117"/>
      <c r="B107" s="117"/>
      <c r="C107" s="121"/>
      <c r="D107" s="117"/>
      <c r="E107" s="121"/>
      <c r="F107" s="121"/>
      <c r="G107" s="121"/>
    </row>
    <row r="108" spans="1:7" x14ac:dyDescent="0.3">
      <c r="A108" s="117"/>
      <c r="B108" s="117"/>
      <c r="C108" s="121"/>
      <c r="D108" s="117"/>
      <c r="E108" s="121"/>
      <c r="F108" s="121"/>
      <c r="G108" s="121"/>
    </row>
    <row r="109" spans="1:7" x14ac:dyDescent="0.3">
      <c r="A109" s="117"/>
      <c r="B109" s="117"/>
      <c r="C109" s="121"/>
      <c r="D109" s="117"/>
      <c r="E109" s="121"/>
      <c r="F109" s="121"/>
      <c r="G109" s="121"/>
    </row>
    <row r="110" spans="1:7" x14ac:dyDescent="0.3">
      <c r="A110" s="117"/>
      <c r="B110" s="117"/>
      <c r="C110" s="121"/>
      <c r="D110" s="117"/>
      <c r="E110" s="121"/>
      <c r="F110" s="121"/>
      <c r="G110" s="121"/>
    </row>
    <row r="111" spans="1:7" x14ac:dyDescent="0.3">
      <c r="A111" s="117"/>
      <c r="B111" s="117"/>
      <c r="C111" s="121"/>
      <c r="D111" s="117"/>
      <c r="E111" s="121"/>
      <c r="F111" s="121"/>
      <c r="G111" s="121"/>
    </row>
    <row r="112" spans="1:7" x14ac:dyDescent="0.3">
      <c r="A112" s="117"/>
      <c r="B112" s="117"/>
      <c r="C112" s="121"/>
      <c r="D112" s="117"/>
      <c r="E112" s="121"/>
      <c r="F112" s="121"/>
      <c r="G112" s="121"/>
    </row>
    <row r="113" spans="1:7" x14ac:dyDescent="0.3">
      <c r="A113" s="117"/>
      <c r="B113" s="117"/>
      <c r="C113" s="121"/>
      <c r="D113" s="117"/>
      <c r="E113" s="121"/>
      <c r="F113" s="121"/>
      <c r="G113" s="121"/>
    </row>
    <row r="114" spans="1:7" x14ac:dyDescent="0.3">
      <c r="A114" s="117"/>
      <c r="B114" s="117"/>
      <c r="C114" s="121"/>
      <c r="D114" s="117"/>
      <c r="E114" s="121"/>
      <c r="F114" s="121"/>
      <c r="G114" s="121"/>
    </row>
    <row r="115" spans="1:7" x14ac:dyDescent="0.3">
      <c r="A115" s="117"/>
      <c r="B115" s="117"/>
      <c r="C115" s="121"/>
      <c r="D115" s="117"/>
      <c r="E115" s="121"/>
      <c r="F115" s="121"/>
      <c r="G115" s="121"/>
    </row>
    <row r="116" spans="1:7" x14ac:dyDescent="0.3">
      <c r="A116" s="117"/>
      <c r="B116" s="117"/>
      <c r="C116" s="121"/>
      <c r="D116" s="117"/>
      <c r="E116" s="121"/>
      <c r="F116" s="121"/>
      <c r="G116" s="121"/>
    </row>
    <row r="117" spans="1:7" x14ac:dyDescent="0.3">
      <c r="A117" s="117"/>
      <c r="B117" s="117"/>
      <c r="C117" s="121"/>
      <c r="D117" s="117"/>
      <c r="E117" s="121"/>
      <c r="F117" s="121"/>
      <c r="G117" s="121"/>
    </row>
    <row r="118" spans="1:7" x14ac:dyDescent="0.3">
      <c r="A118" s="117"/>
      <c r="B118" s="117"/>
      <c r="C118" s="121"/>
      <c r="D118" s="117"/>
      <c r="E118" s="121"/>
      <c r="F118" s="121"/>
      <c r="G118" s="121"/>
    </row>
    <row r="119" spans="1:7" x14ac:dyDescent="0.3">
      <c r="A119" s="117"/>
      <c r="B119" s="117"/>
      <c r="C119" s="121"/>
      <c r="D119" s="117"/>
      <c r="E119" s="121"/>
      <c r="F119" s="121"/>
      <c r="G119" s="121"/>
    </row>
    <row r="120" spans="1:7" x14ac:dyDescent="0.3">
      <c r="A120" s="117"/>
      <c r="B120" s="117"/>
      <c r="C120" s="121"/>
      <c r="D120" s="117"/>
      <c r="E120" s="121"/>
      <c r="F120" s="121"/>
      <c r="G120" s="121"/>
    </row>
    <row r="121" spans="1:7" x14ac:dyDescent="0.3">
      <c r="A121" s="117"/>
      <c r="B121" s="117"/>
      <c r="C121" s="121"/>
      <c r="D121" s="117"/>
      <c r="E121" s="121"/>
      <c r="F121" s="121"/>
      <c r="G121" s="121"/>
    </row>
    <row r="122" spans="1:7" x14ac:dyDescent="0.3">
      <c r="A122" s="117"/>
      <c r="B122" s="117"/>
      <c r="C122" s="121"/>
      <c r="D122" s="117"/>
      <c r="E122" s="121"/>
      <c r="F122" s="121"/>
      <c r="G122" s="121"/>
    </row>
    <row r="123" spans="1:7" x14ac:dyDescent="0.3">
      <c r="A123" s="117"/>
      <c r="B123" s="117"/>
      <c r="C123" s="121"/>
      <c r="D123" s="117"/>
      <c r="E123" s="121"/>
      <c r="F123" s="121"/>
      <c r="G123" s="121"/>
    </row>
    <row r="124" spans="1:7" x14ac:dyDescent="0.3">
      <c r="A124" s="117"/>
      <c r="B124" s="117"/>
      <c r="C124" s="121"/>
      <c r="D124" s="117"/>
      <c r="E124" s="121"/>
      <c r="F124" s="121"/>
      <c r="G124" s="121"/>
    </row>
    <row r="125" spans="1:7" x14ac:dyDescent="0.3">
      <c r="A125" s="117"/>
      <c r="B125" s="117"/>
      <c r="C125" s="121"/>
      <c r="D125" s="117"/>
      <c r="E125" s="121"/>
      <c r="F125" s="121"/>
      <c r="G125" s="121"/>
    </row>
    <row r="126" spans="1:7" x14ac:dyDescent="0.3">
      <c r="A126" s="117"/>
      <c r="B126" s="117"/>
      <c r="C126" s="121"/>
      <c r="D126" s="117"/>
      <c r="E126" s="121"/>
      <c r="F126" s="121"/>
      <c r="G126" s="121"/>
    </row>
    <row r="127" spans="1:7" x14ac:dyDescent="0.3">
      <c r="A127" s="117"/>
      <c r="B127" s="117"/>
      <c r="C127" s="121"/>
      <c r="D127" s="117"/>
      <c r="E127" s="121"/>
      <c r="F127" s="121"/>
      <c r="G127" s="121"/>
    </row>
    <row r="128" spans="1:7" x14ac:dyDescent="0.3">
      <c r="A128" s="117"/>
      <c r="B128" s="117"/>
      <c r="C128" s="121"/>
      <c r="D128" s="117"/>
      <c r="E128" s="121"/>
      <c r="F128" s="121"/>
      <c r="G128" s="121"/>
    </row>
    <row r="129" spans="1:7" x14ac:dyDescent="0.3">
      <c r="A129" s="117"/>
      <c r="B129" s="117"/>
      <c r="C129" s="121"/>
      <c r="D129" s="117"/>
      <c r="E129" s="121"/>
      <c r="F129" s="121"/>
      <c r="G129" s="121"/>
    </row>
    <row r="130" spans="1:7" x14ac:dyDescent="0.3">
      <c r="A130" s="117"/>
      <c r="B130" s="117"/>
      <c r="C130" s="121"/>
      <c r="D130" s="117"/>
      <c r="E130" s="121"/>
      <c r="F130" s="121"/>
      <c r="G130" s="121"/>
    </row>
    <row r="131" spans="1:7" x14ac:dyDescent="0.3">
      <c r="A131" s="117"/>
      <c r="B131" s="117"/>
      <c r="C131" s="121"/>
      <c r="D131" s="117"/>
      <c r="E131" s="121"/>
      <c r="F131" s="121"/>
      <c r="G131" s="121"/>
    </row>
    <row r="132" spans="1:7" x14ac:dyDescent="0.3">
      <c r="A132" s="117"/>
      <c r="B132" s="117"/>
      <c r="C132" s="121"/>
      <c r="D132" s="117"/>
      <c r="E132" s="121"/>
      <c r="F132" s="121"/>
      <c r="G132" s="121"/>
    </row>
    <row r="133" spans="1:7" x14ac:dyDescent="0.3">
      <c r="A133" s="117"/>
      <c r="B133" s="117"/>
      <c r="C133" s="121"/>
      <c r="D133" s="117"/>
      <c r="E133" s="121"/>
      <c r="F133" s="121"/>
      <c r="G133" s="121"/>
    </row>
    <row r="134" spans="1:7" x14ac:dyDescent="0.3">
      <c r="A134" s="117"/>
      <c r="B134" s="117"/>
      <c r="C134" s="121"/>
      <c r="D134" s="117"/>
      <c r="E134" s="121"/>
      <c r="F134" s="121"/>
      <c r="G134" s="121"/>
    </row>
    <row r="135" spans="1:7" x14ac:dyDescent="0.3">
      <c r="A135" s="117"/>
      <c r="B135" s="117"/>
      <c r="C135" s="121"/>
      <c r="D135" s="117"/>
      <c r="E135" s="121"/>
      <c r="F135" s="121"/>
      <c r="G135" s="121"/>
    </row>
    <row r="136" spans="1:7" x14ac:dyDescent="0.3">
      <c r="A136" s="117"/>
      <c r="B136" s="117"/>
      <c r="C136" s="121"/>
      <c r="D136" s="117"/>
      <c r="E136" s="121"/>
      <c r="F136" s="121"/>
      <c r="G136" s="121"/>
    </row>
    <row r="137" spans="1:7" x14ac:dyDescent="0.3">
      <c r="A137" s="117"/>
      <c r="B137" s="117"/>
      <c r="C137" s="121"/>
      <c r="D137" s="117"/>
      <c r="E137" s="121"/>
      <c r="F137" s="121"/>
      <c r="G137" s="121"/>
    </row>
    <row r="138" spans="1:7" x14ac:dyDescent="0.3">
      <c r="A138" s="117"/>
      <c r="B138" s="117"/>
      <c r="C138" s="121"/>
      <c r="D138" s="117"/>
      <c r="E138" s="121"/>
      <c r="F138" s="121"/>
      <c r="G138" s="121"/>
    </row>
    <row r="139" spans="1:7" x14ac:dyDescent="0.3">
      <c r="A139" s="117"/>
      <c r="B139" s="117"/>
      <c r="C139" s="121"/>
      <c r="D139" s="117"/>
      <c r="E139" s="121"/>
      <c r="F139" s="121"/>
      <c r="G139" s="121"/>
    </row>
    <row r="140" spans="1:7" x14ac:dyDescent="0.3">
      <c r="A140" s="117"/>
      <c r="B140" s="117"/>
      <c r="C140" s="121"/>
      <c r="D140" s="117"/>
      <c r="E140" s="121"/>
      <c r="F140" s="121"/>
      <c r="G140" s="121"/>
    </row>
    <row r="141" spans="1:7" x14ac:dyDescent="0.3">
      <c r="A141" s="117"/>
      <c r="B141" s="117"/>
      <c r="C141" s="121"/>
      <c r="D141" s="117"/>
      <c r="E141" s="121"/>
      <c r="F141" s="121"/>
      <c r="G141" s="121"/>
    </row>
    <row r="142" spans="1:7" x14ac:dyDescent="0.3">
      <c r="A142" s="117"/>
      <c r="B142" s="117"/>
      <c r="C142" s="121"/>
      <c r="D142" s="117"/>
      <c r="E142" s="121"/>
      <c r="F142" s="121"/>
      <c r="G142" s="121"/>
    </row>
    <row r="143" spans="1:7" x14ac:dyDescent="0.3">
      <c r="A143" s="117"/>
      <c r="B143" s="117"/>
      <c r="C143" s="121"/>
      <c r="D143" s="117"/>
      <c r="E143" s="121"/>
      <c r="F143" s="121"/>
      <c r="G143" s="121"/>
    </row>
    <row r="144" spans="1:7" x14ac:dyDescent="0.3">
      <c r="A144" s="117"/>
      <c r="B144" s="117"/>
      <c r="C144" s="121"/>
      <c r="D144" s="117"/>
      <c r="E144" s="121"/>
      <c r="F144" s="121"/>
      <c r="G144" s="121"/>
    </row>
    <row r="145" spans="1:7" x14ac:dyDescent="0.3">
      <c r="A145" s="117"/>
      <c r="B145" s="117"/>
      <c r="C145" s="121"/>
      <c r="D145" s="117"/>
      <c r="E145" s="121"/>
      <c r="F145" s="121"/>
      <c r="G145" s="121"/>
    </row>
    <row r="146" spans="1:7" x14ac:dyDescent="0.3">
      <c r="A146" s="117"/>
      <c r="B146" s="117"/>
      <c r="C146" s="121"/>
      <c r="D146" s="117"/>
      <c r="E146" s="121"/>
      <c r="F146" s="121"/>
      <c r="G146" s="121"/>
    </row>
    <row r="147" spans="1:7" x14ac:dyDescent="0.3">
      <c r="A147" s="117"/>
      <c r="B147" s="117"/>
      <c r="C147" s="121"/>
      <c r="D147" s="117"/>
      <c r="E147" s="121"/>
      <c r="F147" s="121"/>
      <c r="G147" s="121"/>
    </row>
    <row r="148" spans="1:7" x14ac:dyDescent="0.3">
      <c r="A148" s="117"/>
      <c r="B148" s="117"/>
      <c r="C148" s="121"/>
      <c r="D148" s="117"/>
      <c r="E148" s="121"/>
      <c r="F148" s="121"/>
      <c r="G148" s="121"/>
    </row>
    <row r="149" spans="1:7" x14ac:dyDescent="0.3">
      <c r="A149" s="117"/>
      <c r="B149" s="117"/>
      <c r="C149" s="121"/>
      <c r="D149" s="117"/>
      <c r="E149" s="121"/>
      <c r="F149" s="121"/>
      <c r="G149" s="121"/>
    </row>
    <row r="150" spans="1:7" x14ac:dyDescent="0.3">
      <c r="A150" s="117"/>
      <c r="B150" s="117"/>
      <c r="C150" s="121"/>
      <c r="D150" s="117"/>
      <c r="E150" s="121"/>
      <c r="F150" s="121"/>
      <c r="G150" s="121"/>
    </row>
    <row r="151" spans="1:7" x14ac:dyDescent="0.3">
      <c r="A151" s="117"/>
      <c r="B151" s="117"/>
      <c r="C151" s="121"/>
      <c r="D151" s="117"/>
      <c r="E151" s="121"/>
      <c r="F151" s="121"/>
      <c r="G151" s="121"/>
    </row>
    <row r="152" spans="1:7" x14ac:dyDescent="0.3">
      <c r="A152" s="117"/>
      <c r="B152" s="117"/>
      <c r="C152" s="121"/>
      <c r="D152" s="117"/>
      <c r="E152" s="121"/>
      <c r="F152" s="121"/>
      <c r="G152" s="121"/>
    </row>
    <row r="153" spans="1:7" x14ac:dyDescent="0.3">
      <c r="A153" s="117"/>
      <c r="B153" s="117"/>
      <c r="C153" s="121"/>
      <c r="D153" s="117"/>
      <c r="E153" s="121"/>
      <c r="F153" s="121"/>
      <c r="G153" s="121"/>
    </row>
    <row r="154" spans="1:7" x14ac:dyDescent="0.3">
      <c r="A154" s="117"/>
      <c r="B154" s="117"/>
      <c r="C154" s="121"/>
      <c r="D154" s="117"/>
      <c r="E154" s="121"/>
      <c r="F154" s="121"/>
      <c r="G154" s="121"/>
    </row>
    <row r="155" spans="1:7" x14ac:dyDescent="0.3">
      <c r="A155" s="117"/>
      <c r="B155" s="117"/>
      <c r="C155" s="121"/>
      <c r="D155" s="117"/>
      <c r="E155" s="121"/>
      <c r="F155" s="121"/>
      <c r="G155" s="121"/>
    </row>
    <row r="156" spans="1:7" x14ac:dyDescent="0.3">
      <c r="A156" s="117"/>
      <c r="B156" s="117"/>
      <c r="C156" s="121"/>
      <c r="D156" s="117"/>
      <c r="E156" s="121"/>
      <c r="F156" s="121"/>
      <c r="G156" s="121"/>
    </row>
    <row r="157" spans="1:7" x14ac:dyDescent="0.3">
      <c r="A157" s="117"/>
      <c r="B157" s="117"/>
      <c r="C157" s="121"/>
      <c r="D157" s="117"/>
      <c r="E157" s="121"/>
      <c r="F157" s="121"/>
      <c r="G157" s="121"/>
    </row>
    <row r="158" spans="1:7" x14ac:dyDescent="0.3">
      <c r="A158" s="117"/>
      <c r="B158" s="117"/>
      <c r="C158" s="121"/>
      <c r="D158" s="117"/>
      <c r="E158" s="121"/>
      <c r="F158" s="121"/>
      <c r="G158" s="121"/>
    </row>
    <row r="159" spans="1:7" x14ac:dyDescent="0.3">
      <c r="A159" s="117"/>
      <c r="B159" s="117"/>
      <c r="C159" s="121"/>
      <c r="D159" s="117"/>
      <c r="E159" s="121"/>
      <c r="F159" s="121"/>
      <c r="G159" s="121"/>
    </row>
    <row r="160" spans="1:7" x14ac:dyDescent="0.3">
      <c r="A160" s="117"/>
      <c r="B160" s="117"/>
      <c r="C160" s="121"/>
      <c r="D160" s="117"/>
      <c r="E160" s="121"/>
      <c r="F160" s="121"/>
      <c r="G160" s="121"/>
    </row>
    <row r="161" spans="1:7" x14ac:dyDescent="0.3">
      <c r="A161" s="117"/>
      <c r="B161" s="117"/>
      <c r="C161" s="121"/>
      <c r="D161" s="117"/>
      <c r="E161" s="121"/>
      <c r="F161" s="121"/>
      <c r="G161" s="121"/>
    </row>
    <row r="162" spans="1:7" x14ac:dyDescent="0.3">
      <c r="A162" s="117"/>
      <c r="B162" s="117"/>
      <c r="C162" s="121"/>
      <c r="D162" s="117"/>
      <c r="E162" s="121"/>
      <c r="F162" s="121"/>
      <c r="G162" s="121"/>
    </row>
    <row r="163" spans="1:7" x14ac:dyDescent="0.3">
      <c r="A163" s="117"/>
      <c r="B163" s="117"/>
      <c r="C163" s="121"/>
      <c r="D163" s="117"/>
      <c r="E163" s="121"/>
      <c r="F163" s="121"/>
      <c r="G163" s="121"/>
    </row>
    <row r="164" spans="1:7" x14ac:dyDescent="0.3">
      <c r="A164" s="117"/>
      <c r="B164" s="117"/>
      <c r="C164" s="121"/>
      <c r="D164" s="117"/>
      <c r="E164" s="121"/>
      <c r="F164" s="121"/>
      <c r="G164" s="121"/>
    </row>
    <row r="165" spans="1:7" x14ac:dyDescent="0.3">
      <c r="A165" s="117"/>
      <c r="B165" s="117"/>
      <c r="C165" s="121"/>
      <c r="D165" s="117"/>
      <c r="E165" s="121"/>
      <c r="F165" s="121"/>
      <c r="G165" s="121"/>
    </row>
    <row r="166" spans="1:7" x14ac:dyDescent="0.3">
      <c r="A166" s="117"/>
      <c r="B166" s="117"/>
      <c r="C166" s="121"/>
      <c r="D166" s="117"/>
      <c r="E166" s="121"/>
      <c r="F166" s="121"/>
      <c r="G166" s="121"/>
    </row>
    <row r="167" spans="1:7" x14ac:dyDescent="0.3">
      <c r="A167" s="117"/>
      <c r="B167" s="117"/>
      <c r="C167" s="121"/>
      <c r="D167" s="117"/>
      <c r="E167" s="121"/>
      <c r="F167" s="121"/>
      <c r="G167" s="121"/>
    </row>
    <row r="168" spans="1:7" x14ac:dyDescent="0.3">
      <c r="A168" s="117"/>
      <c r="B168" s="117"/>
      <c r="C168" s="121"/>
      <c r="D168" s="117"/>
      <c r="E168" s="121"/>
      <c r="F168" s="121"/>
      <c r="G168" s="121"/>
    </row>
    <row r="169" spans="1:7" x14ac:dyDescent="0.3">
      <c r="A169" s="117"/>
      <c r="B169" s="117"/>
      <c r="C169" s="121"/>
      <c r="D169" s="117"/>
      <c r="E169" s="121"/>
      <c r="F169" s="121"/>
      <c r="G169" s="121"/>
    </row>
    <row r="170" spans="1:7" x14ac:dyDescent="0.3">
      <c r="A170" s="117"/>
      <c r="B170" s="117"/>
      <c r="C170" s="121"/>
      <c r="D170" s="117"/>
      <c r="E170" s="121"/>
      <c r="F170" s="121"/>
      <c r="G170" s="121"/>
    </row>
    <row r="171" spans="1:7" x14ac:dyDescent="0.3">
      <c r="A171" s="117"/>
      <c r="B171" s="117"/>
      <c r="C171" s="121"/>
      <c r="D171" s="117"/>
      <c r="E171" s="121"/>
      <c r="F171" s="121"/>
      <c r="G171" s="121"/>
    </row>
    <row r="172" spans="1:7" x14ac:dyDescent="0.3">
      <c r="A172" s="117"/>
      <c r="B172" s="117"/>
      <c r="C172" s="121"/>
      <c r="D172" s="117"/>
      <c r="E172" s="121"/>
      <c r="F172" s="121"/>
      <c r="G172" s="121"/>
    </row>
    <row r="173" spans="1:7" x14ac:dyDescent="0.3">
      <c r="A173" s="117"/>
      <c r="B173" s="117"/>
      <c r="C173" s="121"/>
      <c r="D173" s="117"/>
      <c r="E173" s="121"/>
      <c r="F173" s="121"/>
      <c r="G173" s="121"/>
    </row>
    <row r="174" spans="1:7" x14ac:dyDescent="0.3">
      <c r="A174" s="117"/>
      <c r="B174" s="117"/>
      <c r="C174" s="121"/>
      <c r="D174" s="117"/>
      <c r="E174" s="121"/>
      <c r="F174" s="121"/>
      <c r="G174" s="121"/>
    </row>
    <row r="175" spans="1:7" x14ac:dyDescent="0.3">
      <c r="A175" s="117"/>
      <c r="B175" s="117"/>
      <c r="C175" s="121"/>
      <c r="D175" s="117"/>
      <c r="E175" s="121"/>
      <c r="F175" s="121"/>
      <c r="G175" s="121"/>
    </row>
    <row r="176" spans="1:7" x14ac:dyDescent="0.3">
      <c r="A176" s="117"/>
      <c r="B176" s="117"/>
      <c r="C176" s="121"/>
      <c r="D176" s="117"/>
      <c r="E176" s="121"/>
      <c r="F176" s="121"/>
      <c r="G176" s="121"/>
    </row>
    <row r="177" spans="1:7" x14ac:dyDescent="0.3">
      <c r="A177" s="117"/>
      <c r="B177" s="117"/>
      <c r="C177" s="121"/>
      <c r="D177" s="117"/>
      <c r="E177" s="121"/>
      <c r="F177" s="121"/>
      <c r="G177" s="121"/>
    </row>
    <row r="178" spans="1:7" x14ac:dyDescent="0.3">
      <c r="A178" s="117"/>
      <c r="B178" s="117"/>
      <c r="C178" s="121"/>
      <c r="D178" s="117"/>
      <c r="E178" s="121"/>
      <c r="F178" s="121"/>
      <c r="G178" s="121"/>
    </row>
    <row r="179" spans="1:7" x14ac:dyDescent="0.3">
      <c r="A179" s="117"/>
      <c r="B179" s="117"/>
      <c r="C179" s="121"/>
      <c r="D179" s="117"/>
      <c r="E179" s="121"/>
      <c r="F179" s="121"/>
      <c r="G179" s="121"/>
    </row>
    <row r="180" spans="1:7" x14ac:dyDescent="0.3">
      <c r="A180" s="117"/>
      <c r="B180" s="117"/>
      <c r="C180" s="121"/>
      <c r="D180" s="117"/>
      <c r="E180" s="121"/>
      <c r="F180" s="121"/>
      <c r="G180" s="121"/>
    </row>
    <row r="181" spans="1:7" x14ac:dyDescent="0.3">
      <c r="A181" s="117"/>
      <c r="B181" s="117"/>
      <c r="C181" s="121"/>
      <c r="D181" s="117"/>
      <c r="E181" s="121"/>
      <c r="F181" s="121"/>
      <c r="G181" s="121"/>
    </row>
    <row r="182" spans="1:7" x14ac:dyDescent="0.3">
      <c r="A182" s="117"/>
      <c r="B182" s="117"/>
      <c r="C182" s="121"/>
      <c r="D182" s="117"/>
      <c r="E182" s="121"/>
      <c r="F182" s="121"/>
      <c r="G182" s="121"/>
    </row>
    <row r="183" spans="1:7" x14ac:dyDescent="0.3">
      <c r="A183" s="117"/>
      <c r="B183" s="117"/>
      <c r="C183" s="121"/>
      <c r="D183" s="117"/>
      <c r="E183" s="121"/>
      <c r="F183" s="121"/>
      <c r="G183" s="121"/>
    </row>
    <row r="184" spans="1:7" x14ac:dyDescent="0.3">
      <c r="A184" s="117"/>
      <c r="B184" s="117"/>
      <c r="C184" s="121"/>
      <c r="D184" s="117"/>
      <c r="E184" s="121"/>
      <c r="F184" s="121"/>
      <c r="G184" s="121"/>
    </row>
    <row r="185" spans="1:7" x14ac:dyDescent="0.3">
      <c r="A185" s="117"/>
      <c r="B185" s="117"/>
      <c r="C185" s="121"/>
      <c r="D185" s="117"/>
      <c r="E185" s="121"/>
      <c r="F185" s="121"/>
      <c r="G185" s="121"/>
    </row>
    <row r="186" spans="1:7" x14ac:dyDescent="0.3">
      <c r="A186" s="117"/>
      <c r="B186" s="117"/>
      <c r="C186" s="121"/>
      <c r="D186" s="117"/>
      <c r="E186" s="121"/>
      <c r="F186" s="121"/>
      <c r="G186" s="121"/>
    </row>
    <row r="187" spans="1:7" x14ac:dyDescent="0.3">
      <c r="A187" s="117"/>
      <c r="B187" s="117"/>
      <c r="C187" s="121"/>
      <c r="D187" s="117"/>
      <c r="E187" s="121"/>
      <c r="F187" s="121"/>
      <c r="G187" s="121"/>
    </row>
    <row r="188" spans="1:7" x14ac:dyDescent="0.3">
      <c r="A188" s="117"/>
      <c r="B188" s="117"/>
      <c r="C188" s="121"/>
      <c r="D188" s="117"/>
      <c r="E188" s="121"/>
      <c r="F188" s="121"/>
      <c r="G188" s="121"/>
    </row>
    <row r="189" spans="1:7" x14ac:dyDescent="0.3">
      <c r="A189" s="117"/>
      <c r="B189" s="117"/>
      <c r="C189" s="121"/>
      <c r="D189" s="117"/>
      <c r="E189" s="121"/>
      <c r="F189" s="121"/>
      <c r="G189" s="121"/>
    </row>
    <row r="190" spans="1:7" x14ac:dyDescent="0.3">
      <c r="A190" s="117"/>
      <c r="B190" s="117"/>
      <c r="C190" s="121"/>
      <c r="D190" s="117"/>
      <c r="E190" s="121"/>
      <c r="F190" s="121"/>
      <c r="G190" s="121"/>
    </row>
    <row r="191" spans="1:7" x14ac:dyDescent="0.3">
      <c r="A191" s="117"/>
      <c r="B191" s="117"/>
      <c r="C191" s="121"/>
      <c r="D191" s="117"/>
      <c r="E191" s="121"/>
      <c r="F191" s="121"/>
      <c r="G191" s="121"/>
    </row>
    <row r="192" spans="1:7" x14ac:dyDescent="0.3">
      <c r="A192" s="117"/>
      <c r="B192" s="117"/>
      <c r="C192" s="121"/>
      <c r="D192" s="117"/>
      <c r="E192" s="121"/>
      <c r="F192" s="121"/>
      <c r="G192" s="121"/>
    </row>
    <row r="193" spans="1:7" x14ac:dyDescent="0.3">
      <c r="A193" s="117"/>
      <c r="B193" s="117"/>
      <c r="C193" s="121"/>
      <c r="D193" s="117"/>
      <c r="E193" s="121"/>
      <c r="F193" s="121"/>
      <c r="G193" s="121"/>
    </row>
    <row r="194" spans="1:7" x14ac:dyDescent="0.3">
      <c r="A194" s="117"/>
      <c r="B194" s="117"/>
      <c r="C194" s="121"/>
      <c r="D194" s="117"/>
      <c r="E194" s="121"/>
      <c r="F194" s="121"/>
      <c r="G194" s="121"/>
    </row>
    <row r="195" spans="1:7" x14ac:dyDescent="0.3">
      <c r="A195" s="117"/>
      <c r="B195" s="117"/>
      <c r="C195" s="121"/>
      <c r="D195" s="117"/>
      <c r="E195" s="121"/>
      <c r="F195" s="121"/>
      <c r="G195" s="121"/>
    </row>
    <row r="196" spans="1:7" x14ac:dyDescent="0.3">
      <c r="A196" s="117"/>
      <c r="B196" s="117"/>
      <c r="C196" s="121"/>
      <c r="D196" s="117"/>
      <c r="E196" s="121"/>
      <c r="F196" s="121"/>
      <c r="G196" s="121"/>
    </row>
    <row r="197" spans="1:7" x14ac:dyDescent="0.3">
      <c r="A197" s="117"/>
      <c r="B197" s="117"/>
      <c r="C197" s="121"/>
      <c r="D197" s="117"/>
      <c r="E197" s="121"/>
      <c r="F197" s="121"/>
      <c r="G197" s="121"/>
    </row>
    <row r="198" spans="1:7" x14ac:dyDescent="0.3">
      <c r="A198" s="117"/>
      <c r="B198" s="117"/>
      <c r="C198" s="121"/>
      <c r="D198" s="117"/>
      <c r="E198" s="121"/>
      <c r="F198" s="121"/>
      <c r="G198" s="121"/>
    </row>
    <row r="199" spans="1:7" x14ac:dyDescent="0.3">
      <c r="A199" s="117"/>
      <c r="B199" s="117"/>
      <c r="C199" s="121"/>
      <c r="D199" s="117"/>
      <c r="E199" s="121"/>
      <c r="F199" s="121"/>
      <c r="G199" s="121"/>
    </row>
    <row r="200" spans="1:7" x14ac:dyDescent="0.3">
      <c r="A200" s="117"/>
      <c r="B200" s="117"/>
      <c r="C200" s="121"/>
      <c r="D200" s="117"/>
      <c r="E200" s="121"/>
      <c r="F200" s="121"/>
      <c r="G200" s="121"/>
    </row>
    <row r="201" spans="1:7" x14ac:dyDescent="0.3">
      <c r="A201" s="117"/>
      <c r="B201" s="117"/>
      <c r="C201" s="121"/>
      <c r="D201" s="117"/>
      <c r="E201" s="121"/>
      <c r="F201" s="121"/>
      <c r="G201" s="121"/>
    </row>
    <row r="202" spans="1:7" x14ac:dyDescent="0.3">
      <c r="A202" s="117"/>
      <c r="B202" s="117"/>
      <c r="C202" s="121"/>
      <c r="D202" s="117"/>
      <c r="E202" s="121"/>
      <c r="F202" s="121"/>
      <c r="G202" s="121"/>
    </row>
    <row r="203" spans="1:7" x14ac:dyDescent="0.3">
      <c r="A203" s="117"/>
      <c r="B203" s="117"/>
      <c r="C203" s="121"/>
      <c r="D203" s="117"/>
      <c r="E203" s="121"/>
      <c r="F203" s="121"/>
      <c r="G203" s="121"/>
    </row>
    <row r="204" spans="1:7" x14ac:dyDescent="0.3">
      <c r="A204" s="117"/>
      <c r="B204" s="117"/>
      <c r="C204" s="121"/>
      <c r="D204" s="117"/>
      <c r="E204" s="121"/>
      <c r="F204" s="121"/>
      <c r="G204" s="121"/>
    </row>
    <row r="205" spans="1:7" x14ac:dyDescent="0.3">
      <c r="A205" s="117"/>
      <c r="B205" s="117"/>
      <c r="C205" s="121"/>
      <c r="D205" s="117"/>
      <c r="E205" s="121"/>
      <c r="F205" s="121"/>
      <c r="G205" s="121"/>
    </row>
    <row r="206" spans="1:7" x14ac:dyDescent="0.3">
      <c r="A206" s="117"/>
      <c r="B206" s="117"/>
      <c r="C206" s="121"/>
      <c r="D206" s="117"/>
      <c r="E206" s="121"/>
      <c r="F206" s="121"/>
      <c r="G206" s="121"/>
    </row>
    <row r="207" spans="1:7" x14ac:dyDescent="0.3">
      <c r="A207" s="117"/>
      <c r="B207" s="117"/>
      <c r="C207" s="121"/>
      <c r="D207" s="117"/>
      <c r="E207" s="121"/>
      <c r="F207" s="121"/>
      <c r="G207" s="121"/>
    </row>
    <row r="208" spans="1:7" x14ac:dyDescent="0.3">
      <c r="A208" s="117"/>
      <c r="B208" s="117"/>
      <c r="C208" s="121"/>
      <c r="D208" s="117"/>
      <c r="E208" s="121"/>
      <c r="F208" s="121"/>
      <c r="G208" s="121"/>
    </row>
    <row r="209" spans="1:7" x14ac:dyDescent="0.3">
      <c r="A209" s="117"/>
      <c r="B209" s="117"/>
      <c r="C209" s="121"/>
      <c r="D209" s="117"/>
      <c r="E209" s="121"/>
      <c r="F209" s="121"/>
      <c r="G209" s="121"/>
    </row>
    <row r="210" spans="1:7" x14ac:dyDescent="0.3">
      <c r="A210" s="117"/>
      <c r="B210" s="117"/>
      <c r="C210" s="121"/>
      <c r="D210" s="117"/>
      <c r="E210" s="121"/>
      <c r="F210" s="121"/>
      <c r="G210" s="121"/>
    </row>
    <row r="211" spans="1:7" x14ac:dyDescent="0.3">
      <c r="A211" s="117"/>
      <c r="B211" s="117"/>
      <c r="C211" s="121"/>
      <c r="D211" s="117"/>
      <c r="E211" s="121"/>
      <c r="F211" s="121"/>
      <c r="G211" s="121"/>
    </row>
    <row r="212" spans="1:7" x14ac:dyDescent="0.3">
      <c r="A212" s="117"/>
      <c r="B212" s="117"/>
      <c r="C212" s="121"/>
      <c r="D212" s="117"/>
      <c r="E212" s="121"/>
      <c r="F212" s="121"/>
      <c r="G212" s="121"/>
    </row>
    <row r="213" spans="1:7" x14ac:dyDescent="0.3">
      <c r="A213" s="117"/>
      <c r="B213" s="117"/>
      <c r="C213" s="121"/>
      <c r="D213" s="117"/>
      <c r="E213" s="121"/>
      <c r="F213" s="121"/>
      <c r="G213" s="121"/>
    </row>
    <row r="214" spans="1:7" x14ac:dyDescent="0.3">
      <c r="A214" s="117"/>
      <c r="B214" s="117"/>
      <c r="C214" s="121"/>
      <c r="D214" s="117"/>
      <c r="E214" s="121"/>
      <c r="F214" s="121"/>
      <c r="G214" s="121"/>
    </row>
    <row r="215" spans="1:7" x14ac:dyDescent="0.3">
      <c r="A215" s="117"/>
      <c r="B215" s="117"/>
      <c r="C215" s="121"/>
      <c r="D215" s="117"/>
      <c r="E215" s="121"/>
      <c r="F215" s="121"/>
      <c r="G215" s="121"/>
    </row>
    <row r="216" spans="1:7" x14ac:dyDescent="0.3">
      <c r="A216" s="117"/>
      <c r="B216" s="117"/>
      <c r="C216" s="121"/>
      <c r="D216" s="117"/>
      <c r="E216" s="121"/>
      <c r="F216" s="121"/>
      <c r="G216" s="121"/>
    </row>
    <row r="217" spans="1:7" x14ac:dyDescent="0.3">
      <c r="A217" s="117"/>
      <c r="B217" s="117"/>
      <c r="C217" s="121"/>
      <c r="D217" s="117"/>
      <c r="E217" s="121"/>
      <c r="F217" s="121"/>
      <c r="G217" s="121"/>
    </row>
    <row r="218" spans="1:7" x14ac:dyDescent="0.3">
      <c r="A218" s="117"/>
      <c r="B218" s="117"/>
      <c r="C218" s="121"/>
      <c r="D218" s="117"/>
      <c r="E218" s="121"/>
      <c r="F218" s="121"/>
      <c r="G218" s="121"/>
    </row>
    <row r="219" spans="1:7" x14ac:dyDescent="0.3">
      <c r="A219" s="117"/>
      <c r="B219" s="117"/>
      <c r="C219" s="121"/>
      <c r="D219" s="117"/>
      <c r="E219" s="121"/>
      <c r="F219" s="121"/>
      <c r="G219" s="121"/>
    </row>
    <row r="220" spans="1:7" x14ac:dyDescent="0.3">
      <c r="A220" s="117"/>
      <c r="B220" s="117"/>
      <c r="C220" s="121"/>
      <c r="D220" s="117"/>
      <c r="E220" s="121"/>
      <c r="F220" s="121"/>
      <c r="G220" s="121"/>
    </row>
    <row r="221" spans="1:7" x14ac:dyDescent="0.3">
      <c r="A221" s="117"/>
      <c r="B221" s="117"/>
      <c r="C221" s="121"/>
      <c r="D221" s="117"/>
      <c r="E221" s="121"/>
      <c r="F221" s="121"/>
      <c r="G221" s="121"/>
    </row>
    <row r="222" spans="1:7" x14ac:dyDescent="0.3">
      <c r="A222" s="117"/>
      <c r="B222" s="117"/>
      <c r="C222" s="121"/>
      <c r="D222" s="117"/>
      <c r="E222" s="121"/>
      <c r="F222" s="121"/>
      <c r="G222" s="121"/>
    </row>
    <row r="223" spans="1:7" x14ac:dyDescent="0.3">
      <c r="A223" s="117"/>
      <c r="B223" s="117"/>
      <c r="C223" s="121"/>
      <c r="D223" s="117"/>
      <c r="E223" s="121"/>
      <c r="F223" s="121"/>
      <c r="G223" s="121"/>
    </row>
    <row r="224" spans="1:7" x14ac:dyDescent="0.3">
      <c r="A224" s="117"/>
      <c r="B224" s="117"/>
      <c r="C224" s="121"/>
      <c r="D224" s="117"/>
      <c r="E224" s="121"/>
      <c r="F224" s="121"/>
      <c r="G224" s="121"/>
    </row>
    <row r="225" spans="1:7" x14ac:dyDescent="0.3">
      <c r="A225" s="117"/>
      <c r="B225" s="117"/>
      <c r="C225" s="121"/>
      <c r="D225" s="117"/>
      <c r="E225" s="121"/>
      <c r="F225" s="121"/>
      <c r="G225" s="121"/>
    </row>
    <row r="226" spans="1:7" x14ac:dyDescent="0.3">
      <c r="A226" s="117"/>
      <c r="B226" s="117"/>
      <c r="C226" s="121"/>
      <c r="D226" s="117"/>
      <c r="E226" s="121"/>
      <c r="F226" s="121"/>
      <c r="G226" s="121"/>
    </row>
    <row r="227" spans="1:7" x14ac:dyDescent="0.3">
      <c r="A227" s="117"/>
      <c r="B227" s="117"/>
      <c r="C227" s="121"/>
      <c r="D227" s="117"/>
      <c r="E227" s="121"/>
      <c r="F227" s="121"/>
      <c r="G227" s="121"/>
    </row>
    <row r="228" spans="1:7" x14ac:dyDescent="0.3">
      <c r="A228" s="117"/>
      <c r="B228" s="117"/>
      <c r="C228" s="121"/>
      <c r="D228" s="117"/>
      <c r="E228" s="121"/>
      <c r="F228" s="121"/>
      <c r="G228" s="121"/>
    </row>
    <row r="229" spans="1:7" x14ac:dyDescent="0.3">
      <c r="A229" s="117"/>
      <c r="B229" s="117"/>
      <c r="C229" s="121"/>
      <c r="D229" s="117"/>
      <c r="E229" s="121"/>
      <c r="F229" s="121"/>
      <c r="G229" s="121"/>
    </row>
    <row r="230" spans="1:7" x14ac:dyDescent="0.3">
      <c r="A230" s="117"/>
      <c r="B230" s="117"/>
      <c r="C230" s="121"/>
      <c r="D230" s="117"/>
      <c r="E230" s="121"/>
      <c r="F230" s="121"/>
      <c r="G230" s="121"/>
    </row>
    <row r="231" spans="1:7" x14ac:dyDescent="0.3">
      <c r="A231" s="117"/>
      <c r="B231" s="117"/>
      <c r="C231" s="121"/>
      <c r="D231" s="117"/>
      <c r="E231" s="121"/>
      <c r="F231" s="121"/>
      <c r="G231" s="121"/>
    </row>
    <row r="232" spans="1:7" x14ac:dyDescent="0.3">
      <c r="A232" s="117"/>
      <c r="B232" s="117"/>
      <c r="C232" s="121"/>
      <c r="D232" s="117"/>
      <c r="E232" s="121"/>
      <c r="F232" s="121"/>
      <c r="G232" s="121"/>
    </row>
    <row r="233" spans="1:7" x14ac:dyDescent="0.3">
      <c r="A233" s="117"/>
      <c r="B233" s="117"/>
      <c r="C233" s="121"/>
      <c r="D233" s="117"/>
      <c r="E233" s="121"/>
      <c r="F233" s="121"/>
      <c r="G233" s="121"/>
    </row>
    <row r="234" spans="1:7" x14ac:dyDescent="0.3">
      <c r="A234" s="117"/>
      <c r="B234" s="117"/>
      <c r="C234" s="121"/>
      <c r="D234" s="117"/>
      <c r="E234" s="121"/>
      <c r="F234" s="121"/>
      <c r="G234" s="121"/>
    </row>
    <row r="235" spans="1:7" x14ac:dyDescent="0.3">
      <c r="A235" s="117"/>
      <c r="B235" s="117"/>
      <c r="C235" s="121"/>
      <c r="D235" s="117"/>
      <c r="E235" s="121"/>
      <c r="F235" s="121"/>
      <c r="G235" s="121"/>
    </row>
    <row r="236" spans="1:7" x14ac:dyDescent="0.3">
      <c r="A236" s="117"/>
      <c r="B236" s="117"/>
      <c r="C236" s="121"/>
      <c r="D236" s="117"/>
      <c r="E236" s="121"/>
      <c r="F236" s="121"/>
      <c r="G236" s="121"/>
    </row>
    <row r="237" spans="1:7" x14ac:dyDescent="0.3">
      <c r="A237" s="117"/>
      <c r="B237" s="117"/>
      <c r="C237" s="121"/>
      <c r="D237" s="117"/>
      <c r="E237" s="121"/>
      <c r="F237" s="121"/>
      <c r="G237" s="121"/>
    </row>
    <row r="238" spans="1:7" x14ac:dyDescent="0.3">
      <c r="A238" s="117"/>
      <c r="B238" s="117"/>
      <c r="C238" s="121"/>
      <c r="D238" s="117"/>
      <c r="E238" s="121"/>
      <c r="F238" s="121"/>
      <c r="G238" s="121"/>
    </row>
    <row r="239" spans="1:7" x14ac:dyDescent="0.3">
      <c r="A239" s="117"/>
      <c r="B239" s="117"/>
      <c r="C239" s="121"/>
      <c r="D239" s="117"/>
      <c r="E239" s="121"/>
      <c r="F239" s="121"/>
      <c r="G239" s="121"/>
    </row>
    <row r="240" spans="1:7" x14ac:dyDescent="0.3">
      <c r="A240" s="117"/>
      <c r="B240" s="117"/>
      <c r="C240" s="121"/>
      <c r="D240" s="117"/>
      <c r="E240" s="121"/>
      <c r="F240" s="121"/>
      <c r="G240" s="121"/>
    </row>
    <row r="241" spans="1:7" x14ac:dyDescent="0.3">
      <c r="A241" s="117"/>
      <c r="B241" s="117"/>
      <c r="C241" s="121"/>
      <c r="D241" s="117"/>
      <c r="E241" s="121"/>
      <c r="F241" s="121"/>
      <c r="G241" s="121"/>
    </row>
    <row r="242" spans="1:7" x14ac:dyDescent="0.3">
      <c r="A242" s="117"/>
      <c r="B242" s="117"/>
      <c r="C242" s="121"/>
      <c r="D242" s="117"/>
      <c r="E242" s="121"/>
      <c r="F242" s="121"/>
      <c r="G242" s="121"/>
    </row>
    <row r="243" spans="1:7" x14ac:dyDescent="0.3">
      <c r="A243" s="117"/>
      <c r="B243" s="117"/>
      <c r="C243" s="121"/>
      <c r="D243" s="117"/>
      <c r="E243" s="121"/>
      <c r="F243" s="121"/>
      <c r="G243" s="121"/>
    </row>
    <row r="244" spans="1:7" x14ac:dyDescent="0.3">
      <c r="A244" s="117"/>
      <c r="B244" s="117"/>
      <c r="C244" s="121"/>
      <c r="D244" s="117"/>
      <c r="E244" s="121"/>
      <c r="F244" s="121"/>
      <c r="G244" s="121"/>
    </row>
    <row r="245" spans="1:7" x14ac:dyDescent="0.3">
      <c r="A245" s="117"/>
      <c r="B245" s="117"/>
      <c r="C245" s="121"/>
      <c r="D245" s="117"/>
      <c r="E245" s="121"/>
      <c r="F245" s="121"/>
      <c r="G245" s="121"/>
    </row>
    <row r="246" spans="1:7" x14ac:dyDescent="0.3">
      <c r="A246" s="117"/>
      <c r="B246" s="117"/>
      <c r="C246" s="121"/>
      <c r="D246" s="117"/>
      <c r="E246" s="121"/>
      <c r="F246" s="121"/>
      <c r="G246" s="121"/>
    </row>
    <row r="247" spans="1:7" x14ac:dyDescent="0.3">
      <c r="A247" s="117"/>
      <c r="B247" s="117"/>
      <c r="C247" s="121"/>
      <c r="D247" s="117"/>
      <c r="E247" s="121"/>
      <c r="F247" s="121"/>
      <c r="G247" s="121"/>
    </row>
    <row r="248" spans="1:7" x14ac:dyDescent="0.3">
      <c r="A248" s="117"/>
      <c r="B248" s="117"/>
      <c r="C248" s="121"/>
      <c r="D248" s="117"/>
      <c r="E248" s="121"/>
      <c r="F248" s="121"/>
      <c r="G248" s="121"/>
    </row>
    <row r="249" spans="1:7" x14ac:dyDescent="0.3">
      <c r="A249" s="117"/>
      <c r="B249" s="117"/>
      <c r="C249" s="121"/>
      <c r="D249" s="117"/>
      <c r="E249" s="121"/>
      <c r="F249" s="121"/>
      <c r="G249" s="121"/>
    </row>
    <row r="250" spans="1:7" x14ac:dyDescent="0.3">
      <c r="A250" s="117"/>
      <c r="B250" s="117"/>
      <c r="C250" s="121"/>
      <c r="D250" s="117"/>
      <c r="E250" s="121"/>
      <c r="F250" s="121"/>
      <c r="G250" s="121"/>
    </row>
    <row r="251" spans="1:7" x14ac:dyDescent="0.3">
      <c r="A251" s="117"/>
      <c r="B251" s="117"/>
      <c r="C251" s="121"/>
      <c r="D251" s="117"/>
      <c r="E251" s="121"/>
      <c r="F251" s="121"/>
      <c r="G251" s="121"/>
    </row>
    <row r="252" spans="1:7" x14ac:dyDescent="0.3">
      <c r="A252" s="117"/>
      <c r="B252" s="117"/>
      <c r="C252" s="121"/>
      <c r="D252" s="117"/>
      <c r="E252" s="121"/>
      <c r="F252" s="121"/>
      <c r="G252" s="121"/>
    </row>
    <row r="253" spans="1:7" x14ac:dyDescent="0.3">
      <c r="A253" s="117"/>
      <c r="B253" s="117"/>
      <c r="C253" s="121"/>
      <c r="D253" s="117"/>
      <c r="E253" s="121"/>
      <c r="F253" s="121"/>
      <c r="G253" s="121"/>
    </row>
    <row r="254" spans="1:7" x14ac:dyDescent="0.3">
      <c r="A254" s="117"/>
      <c r="B254" s="117"/>
      <c r="C254" s="121"/>
      <c r="D254" s="117"/>
      <c r="E254" s="121"/>
      <c r="F254" s="121"/>
      <c r="G254" s="121"/>
    </row>
    <row r="255" spans="1:7" x14ac:dyDescent="0.3">
      <c r="A255" s="117"/>
      <c r="B255" s="117"/>
      <c r="C255" s="121"/>
      <c r="D255" s="117"/>
      <c r="E255" s="121"/>
      <c r="F255" s="121"/>
      <c r="G255" s="121"/>
    </row>
    <row r="256" spans="1:7" x14ac:dyDescent="0.3">
      <c r="A256" s="117"/>
      <c r="B256" s="117"/>
      <c r="C256" s="121"/>
      <c r="D256" s="117"/>
      <c r="E256" s="121"/>
      <c r="F256" s="121"/>
      <c r="G256" s="121"/>
    </row>
    <row r="257" spans="1:7" x14ac:dyDescent="0.3">
      <c r="A257" s="117"/>
      <c r="B257" s="117"/>
      <c r="C257" s="121"/>
      <c r="D257" s="117"/>
      <c r="E257" s="121"/>
      <c r="F257" s="121"/>
      <c r="G257" s="121"/>
    </row>
    <row r="258" spans="1:7" x14ac:dyDescent="0.3">
      <c r="A258" s="117"/>
      <c r="B258" s="117"/>
      <c r="C258" s="121"/>
      <c r="D258" s="117"/>
      <c r="E258" s="121"/>
      <c r="F258" s="121"/>
      <c r="G258" s="121"/>
    </row>
    <row r="259" spans="1:7" x14ac:dyDescent="0.3">
      <c r="A259" s="117"/>
      <c r="B259" s="117"/>
      <c r="C259" s="121"/>
      <c r="D259" s="117"/>
      <c r="E259" s="121"/>
      <c r="F259" s="121"/>
      <c r="G259" s="121"/>
    </row>
    <row r="260" spans="1:7" x14ac:dyDescent="0.3">
      <c r="A260" s="117"/>
      <c r="B260" s="117"/>
      <c r="C260" s="121"/>
      <c r="D260" s="117"/>
      <c r="E260" s="121"/>
      <c r="F260" s="121"/>
      <c r="G260" s="121"/>
    </row>
    <row r="261" spans="1:7" x14ac:dyDescent="0.3">
      <c r="A261" s="117"/>
      <c r="B261" s="117"/>
      <c r="C261" s="121"/>
      <c r="D261" s="117"/>
      <c r="E261" s="121"/>
      <c r="F261" s="121"/>
      <c r="G261" s="121"/>
    </row>
    <row r="262" spans="1:7" x14ac:dyDescent="0.3">
      <c r="A262" s="117"/>
      <c r="B262" s="117"/>
      <c r="C262" s="121"/>
      <c r="D262" s="117"/>
      <c r="E262" s="121"/>
      <c r="F262" s="121"/>
      <c r="G262" s="121"/>
    </row>
    <row r="263" spans="1:7" x14ac:dyDescent="0.3">
      <c r="A263" s="117"/>
      <c r="B263" s="117"/>
      <c r="C263" s="121"/>
      <c r="D263" s="117"/>
      <c r="E263" s="121"/>
      <c r="F263" s="121"/>
      <c r="G263" s="121"/>
    </row>
    <row r="264" spans="1:7" x14ac:dyDescent="0.3">
      <c r="A264" s="117"/>
      <c r="B264" s="117"/>
      <c r="C264" s="121"/>
      <c r="D264" s="117"/>
      <c r="E264" s="121"/>
      <c r="F264" s="121"/>
      <c r="G264" s="121"/>
    </row>
    <row r="265" spans="1:7" x14ac:dyDescent="0.3">
      <c r="A265" s="117"/>
      <c r="B265" s="117"/>
      <c r="C265" s="121"/>
      <c r="D265" s="117"/>
      <c r="E265" s="121"/>
      <c r="F265" s="121"/>
      <c r="G265" s="121"/>
    </row>
    <row r="266" spans="1:7" x14ac:dyDescent="0.3">
      <c r="A266" s="117"/>
      <c r="B266" s="117"/>
      <c r="C266" s="121"/>
      <c r="D266" s="117"/>
      <c r="E266" s="121"/>
      <c r="F266" s="121"/>
      <c r="G266" s="121"/>
    </row>
    <row r="267" spans="1:7" x14ac:dyDescent="0.3">
      <c r="A267" s="117"/>
      <c r="B267" s="117"/>
      <c r="C267" s="121"/>
      <c r="D267" s="117"/>
      <c r="E267" s="121"/>
      <c r="F267" s="121"/>
      <c r="G267" s="121"/>
    </row>
  </sheetData>
  <phoneticPr fontId="28" type="noConversion"/>
  <conditionalFormatting sqref="C27:G29">
    <cfRule type="containsText" dxfId="655" priority="23" operator="containsText" text="ntitulé">
      <formula>NOT(ISERROR(SEARCH("ntitulé",C27)))</formula>
    </cfRule>
    <cfRule type="containsBlanks" dxfId="654" priority="24">
      <formula>LEN(TRIM(C27))=0</formula>
    </cfRule>
  </conditionalFormatting>
  <conditionalFormatting sqref="C27:G29">
    <cfRule type="containsText" dxfId="653" priority="22" operator="containsText" text="libre">
      <formula>NOT(ISERROR(SEARCH("libre",C27)))</formula>
    </cfRule>
  </conditionalFormatting>
  <conditionalFormatting sqref="C31:G31">
    <cfRule type="containsText" dxfId="652" priority="20" operator="containsText" text="ntitulé">
      <formula>NOT(ISERROR(SEARCH("ntitulé",C31)))</formula>
    </cfRule>
    <cfRule type="containsBlanks" dxfId="651" priority="21">
      <formula>LEN(TRIM(C31))=0</formula>
    </cfRule>
  </conditionalFormatting>
  <conditionalFormatting sqref="C31:G31">
    <cfRule type="containsText" dxfId="650" priority="19" operator="containsText" text="libre">
      <formula>NOT(ISERROR(SEARCH("libre",C31)))</formula>
    </cfRule>
  </conditionalFormatting>
  <conditionalFormatting sqref="C14:G14">
    <cfRule type="containsText" dxfId="649" priority="17" operator="containsText" text="ntitulé">
      <formula>NOT(ISERROR(SEARCH("ntitulé",C14)))</formula>
    </cfRule>
    <cfRule type="containsBlanks" dxfId="648" priority="18">
      <formula>LEN(TRIM(C14))=0</formula>
    </cfRule>
  </conditionalFormatting>
  <conditionalFormatting sqref="C14:G14">
    <cfRule type="containsText" dxfId="647" priority="16" operator="containsText" text="libre">
      <formula>NOT(ISERROR(SEARCH("libre",C14)))</formula>
    </cfRule>
  </conditionalFormatting>
  <conditionalFormatting sqref="C15:G16">
    <cfRule type="containsText" dxfId="646" priority="14" operator="containsText" text="ntitulé">
      <formula>NOT(ISERROR(SEARCH("ntitulé",C15)))</formula>
    </cfRule>
    <cfRule type="containsBlanks" dxfId="645" priority="15">
      <formula>LEN(TRIM(C15))=0</formula>
    </cfRule>
  </conditionalFormatting>
  <conditionalFormatting sqref="C15:G16">
    <cfRule type="containsText" dxfId="644" priority="13" operator="containsText" text="libre">
      <formula>NOT(ISERROR(SEARCH("libre",C15)))</formula>
    </cfRule>
  </conditionalFormatting>
  <conditionalFormatting sqref="C17:G18">
    <cfRule type="containsText" dxfId="643" priority="11" operator="containsText" text="ntitulé">
      <formula>NOT(ISERROR(SEARCH("ntitulé",C17)))</formula>
    </cfRule>
    <cfRule type="containsBlanks" dxfId="642" priority="12">
      <formula>LEN(TRIM(C17))=0</formula>
    </cfRule>
  </conditionalFormatting>
  <conditionalFormatting sqref="C17:G18">
    <cfRule type="containsText" dxfId="641" priority="10" operator="containsText" text="libre">
      <formula>NOT(ISERROR(SEARCH("libre",C17)))</formula>
    </cfRule>
  </conditionalFormatting>
  <conditionalFormatting sqref="C19:G19">
    <cfRule type="containsText" dxfId="640" priority="8" operator="containsText" text="ntitulé">
      <formula>NOT(ISERROR(SEARCH("ntitulé",C19)))</formula>
    </cfRule>
    <cfRule type="containsBlanks" dxfId="639" priority="9">
      <formula>LEN(TRIM(C19))=0</formula>
    </cfRule>
  </conditionalFormatting>
  <conditionalFormatting sqref="C19:G19">
    <cfRule type="containsText" dxfId="638" priority="7" operator="containsText" text="libre">
      <formula>NOT(ISERROR(SEARCH("libre",C19)))</formula>
    </cfRule>
  </conditionalFormatting>
  <conditionalFormatting sqref="C20:G21">
    <cfRule type="containsText" dxfId="637" priority="5" operator="containsText" text="ntitulé">
      <formula>NOT(ISERROR(SEARCH("ntitulé",C20)))</formula>
    </cfRule>
    <cfRule type="containsBlanks" dxfId="636" priority="6">
      <formula>LEN(TRIM(C20))=0</formula>
    </cfRule>
  </conditionalFormatting>
  <conditionalFormatting sqref="C20:G21">
    <cfRule type="containsText" dxfId="635" priority="4" operator="containsText" text="libre">
      <formula>NOT(ISERROR(SEARCH("libre",C20)))</formula>
    </cfRule>
  </conditionalFormatting>
  <conditionalFormatting sqref="C7:G8">
    <cfRule type="containsText" dxfId="634" priority="2" operator="containsText" text="ntitulé">
      <formula>NOT(ISERROR(SEARCH("ntitulé",C7)))</formula>
    </cfRule>
    <cfRule type="containsBlanks" dxfId="633" priority="3">
      <formula>LEN(TRIM(C7))=0</formula>
    </cfRule>
  </conditionalFormatting>
  <conditionalFormatting sqref="C7:G8">
    <cfRule type="containsText" dxfId="632" priority="1" operator="containsText" text="libre">
      <formula>NOT(ISERROR(SEARCH("libre",C7)))</formula>
    </cfRule>
  </conditionalFormatting>
  <hyperlinks>
    <hyperlink ref="A1" location="TAB00!A1" display="Retour page de garde" xr:uid="{00000000-0004-0000-1300-000000000000}"/>
    <hyperlink ref="A2" location="'TAB4'!A1" display="Retour TAB4" xr:uid="{4AF94442-5F41-4E08-8131-3C1746C8B297}"/>
  </hyperlinks>
  <pageMargins left="0.7" right="0.7" top="0.75" bottom="0.75" header="0.3" footer="0.3"/>
  <pageSetup paperSize="9" scale="89" orientation="landscape" verticalDpi="300" r:id="rId1"/>
  <rowBreaks count="1" manualBreakCount="1">
    <brk id="43"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29"/>
  <sheetViews>
    <sheetView topLeftCell="A10" zoomScale="90" zoomScaleNormal="90" workbookViewId="0">
      <selection activeCell="A25" sqref="A25:A29"/>
    </sheetView>
  </sheetViews>
  <sheetFormatPr baseColWidth="10" defaultColWidth="9.1640625" defaultRowHeight="13.5" x14ac:dyDescent="0.3"/>
  <cols>
    <col min="1" max="1" width="37.83203125" style="5" customWidth="1"/>
    <col min="2" max="3" width="16.6640625" style="3" customWidth="1"/>
    <col min="4" max="8" width="16.6640625" style="5" customWidth="1"/>
    <col min="9" max="12" width="16.6640625" style="3" customWidth="1"/>
    <col min="13" max="13" width="2.6640625" style="3" customWidth="1"/>
    <col min="14" max="21" width="8.1640625" style="3" customWidth="1"/>
    <col min="22" max="16384" width="9.1640625" style="3"/>
  </cols>
  <sheetData>
    <row r="1" spans="1:23" ht="15" x14ac:dyDescent="0.3">
      <c r="A1" s="8" t="s">
        <v>55</v>
      </c>
      <c r="B1" s="1"/>
      <c r="C1" s="1"/>
      <c r="D1" s="12"/>
      <c r="E1" s="12"/>
      <c r="F1" s="12"/>
      <c r="J1" s="1"/>
      <c r="L1" s="1"/>
      <c r="P1" s="1"/>
      <c r="R1" s="1"/>
      <c r="T1" s="1"/>
    </row>
    <row r="2" spans="1:23" ht="15" x14ac:dyDescent="0.3">
      <c r="A2" s="43" t="s">
        <v>383</v>
      </c>
      <c r="B2" s="1"/>
      <c r="C2" s="1"/>
      <c r="D2" s="12"/>
      <c r="E2" s="12"/>
      <c r="F2" s="12"/>
      <c r="J2" s="1"/>
      <c r="L2" s="1"/>
      <c r="P2" s="1"/>
      <c r="R2" s="1"/>
      <c r="T2" s="1"/>
    </row>
    <row r="3" spans="1:23" ht="22.15" customHeight="1" x14ac:dyDescent="0.35">
      <c r="A3" s="371" t="str">
        <f>TAB00!B58&amp;" : "&amp;TAB00!C58</f>
        <v>TAB3.6 : Autres impôts, taxes, redevances, surcharges, précomptes immobiliers et mobiliers</v>
      </c>
      <c r="B3" s="371"/>
      <c r="C3" s="371"/>
      <c r="D3" s="371"/>
      <c r="E3" s="371"/>
      <c r="F3" s="371"/>
      <c r="G3" s="371"/>
      <c r="H3" s="371"/>
      <c r="I3" s="371"/>
      <c r="J3" s="371"/>
      <c r="K3" s="371"/>
      <c r="L3" s="371"/>
      <c r="M3" s="371"/>
      <c r="N3" s="371"/>
      <c r="O3" s="371"/>
      <c r="P3" s="371"/>
      <c r="Q3" s="371"/>
      <c r="R3" s="371"/>
      <c r="S3" s="371"/>
      <c r="T3" s="371"/>
      <c r="U3" s="371"/>
      <c r="V3" s="371"/>
    </row>
    <row r="4" spans="1:23" x14ac:dyDescent="0.3">
      <c r="M4" s="6"/>
      <c r="N4" s="6"/>
      <c r="O4" s="6"/>
      <c r="P4" s="6"/>
      <c r="Q4" s="6"/>
    </row>
    <row r="5" spans="1:23" s="85" customFormat="1" ht="24" customHeight="1" x14ac:dyDescent="0.3">
      <c r="A5" s="44"/>
      <c r="B5" s="44"/>
      <c r="C5" s="44"/>
      <c r="D5" s="44"/>
      <c r="E5" s="44"/>
      <c r="F5" s="44"/>
      <c r="G5" s="44"/>
      <c r="H5" s="44"/>
      <c r="I5" s="6"/>
      <c r="J5" s="6"/>
      <c r="K5" s="6"/>
      <c r="L5" s="6"/>
      <c r="N5" s="372" t="s">
        <v>299</v>
      </c>
      <c r="O5" s="373"/>
      <c r="P5" s="373"/>
      <c r="Q5" s="373"/>
      <c r="R5" s="373"/>
      <c r="S5" s="373"/>
      <c r="T5" s="373"/>
      <c r="U5" s="373"/>
      <c r="V5" s="373"/>
      <c r="W5" s="374"/>
    </row>
    <row r="6" spans="1:23" s="85" customFormat="1" ht="45" x14ac:dyDescent="0.3">
      <c r="A6" s="174" t="s">
        <v>2</v>
      </c>
      <c r="B6" s="286" t="s">
        <v>336</v>
      </c>
      <c r="C6" s="286" t="s">
        <v>323</v>
      </c>
      <c r="D6" s="286" t="s">
        <v>490</v>
      </c>
      <c r="E6" s="286" t="s">
        <v>491</v>
      </c>
      <c r="F6" s="286" t="s">
        <v>335</v>
      </c>
      <c r="G6" s="286" t="s">
        <v>492</v>
      </c>
      <c r="H6" s="286" t="s">
        <v>320</v>
      </c>
      <c r="I6" s="286" t="s">
        <v>321</v>
      </c>
      <c r="J6" s="286" t="s">
        <v>322</v>
      </c>
      <c r="K6" s="286" t="s">
        <v>315</v>
      </c>
      <c r="L6" s="286" t="s">
        <v>462</v>
      </c>
      <c r="N6" s="93" t="s">
        <v>300</v>
      </c>
      <c r="O6" s="93" t="s">
        <v>301</v>
      </c>
      <c r="P6" s="93" t="s">
        <v>329</v>
      </c>
      <c r="Q6" s="93" t="s">
        <v>302</v>
      </c>
      <c r="R6" s="93" t="s">
        <v>328</v>
      </c>
      <c r="S6" s="93" t="s">
        <v>319</v>
      </c>
      <c r="T6" s="93" t="s">
        <v>318</v>
      </c>
      <c r="U6" s="93" t="s">
        <v>317</v>
      </c>
      <c r="V6" s="93" t="s">
        <v>316</v>
      </c>
      <c r="W6" s="257" t="s">
        <v>489</v>
      </c>
    </row>
    <row r="7" spans="1:23" s="18" customFormat="1" ht="24.6" customHeight="1" x14ac:dyDescent="0.3">
      <c r="A7" s="3" t="s">
        <v>223</v>
      </c>
      <c r="B7" s="75"/>
      <c r="C7" s="75"/>
      <c r="D7" s="75"/>
      <c r="E7" s="75"/>
      <c r="F7" s="75"/>
      <c r="G7" s="75"/>
      <c r="H7" s="75"/>
      <c r="I7" s="75"/>
      <c r="J7" s="75"/>
      <c r="K7" s="75"/>
      <c r="L7" s="75"/>
      <c r="N7" s="84">
        <f>IFERROR(IF(AND(ROUND(SUM(B7:B7),0)=0,ROUND(SUM(C7:C7),0)&gt;ROUND(SUM(B7:B7),0)),"INF",(ROUND(SUM(C7:C7),0)-ROUND(SUM(B7:B7),0))/ROUND(SUM(B7:B7),0)),0)</f>
        <v>0</v>
      </c>
      <c r="O7" s="84">
        <f t="shared" ref="O7:W7" si="0">IFERROR(IF(AND(ROUND(SUM(C7:C7),0)=0,ROUND(SUM(D7:D7),0)&gt;ROUND(SUM(C7:C7),0)),"INF",(ROUND(SUM(D7:D7),0)-ROUND(SUM(C7:C7),0))/ROUND(SUM(C7:C7),0)),0)</f>
        <v>0</v>
      </c>
      <c r="P7" s="84">
        <f t="shared" si="0"/>
        <v>0</v>
      </c>
      <c r="Q7" s="84">
        <f t="shared" si="0"/>
        <v>0</v>
      </c>
      <c r="R7" s="84">
        <f t="shared" si="0"/>
        <v>0</v>
      </c>
      <c r="S7" s="84">
        <f t="shared" si="0"/>
        <v>0</v>
      </c>
      <c r="T7" s="84">
        <f t="shared" si="0"/>
        <v>0</v>
      </c>
      <c r="U7" s="84">
        <f t="shared" si="0"/>
        <v>0</v>
      </c>
      <c r="V7" s="84">
        <f t="shared" si="0"/>
        <v>0</v>
      </c>
      <c r="W7" s="84">
        <f t="shared" si="0"/>
        <v>0</v>
      </c>
    </row>
    <row r="8" spans="1:23" s="18" customFormat="1" ht="24.6" customHeight="1" x14ac:dyDescent="0.3">
      <c r="A8" s="3" t="s">
        <v>224</v>
      </c>
      <c r="B8" s="75"/>
      <c r="C8" s="75"/>
      <c r="D8" s="75"/>
      <c r="E8" s="75"/>
      <c r="F8" s="75"/>
      <c r="G8" s="75"/>
      <c r="H8" s="75"/>
      <c r="I8" s="75"/>
      <c r="J8" s="75"/>
      <c r="K8" s="75"/>
      <c r="L8" s="75"/>
      <c r="N8" s="84">
        <f t="shared" ref="N8:N18" si="1">IFERROR(IF(AND(ROUND(SUM(B8:B8),0)=0,ROUND(SUM(C8:C8),0)&gt;ROUND(SUM(B8:B8),0)),"INF",(ROUND(SUM(C8:C8),0)-ROUND(SUM(B8:B8),0))/ROUND(SUM(B8:B8),0)),0)</f>
        <v>0</v>
      </c>
      <c r="O8" s="84">
        <f t="shared" ref="O8:O18" si="2">IFERROR(IF(AND(ROUND(SUM(C8:C8),0)=0,ROUND(SUM(D8:D8),0)&gt;ROUND(SUM(C8:C8),0)),"INF",(ROUND(SUM(D8:D8),0)-ROUND(SUM(C8:C8),0))/ROUND(SUM(C8:C8),0)),0)</f>
        <v>0</v>
      </c>
      <c r="P8" s="84">
        <f t="shared" ref="P8:P18" si="3">IFERROR(IF(AND(ROUND(SUM(D8:D8),0)=0,ROUND(SUM(E8:E8),0)&gt;ROUND(SUM(D8:D8),0)),"INF",(ROUND(SUM(E8:E8),0)-ROUND(SUM(D8:D8),0))/ROUND(SUM(D8:D8),0)),0)</f>
        <v>0</v>
      </c>
      <c r="Q8" s="84">
        <f t="shared" ref="Q8:Q18" si="4">IFERROR(IF(AND(ROUND(SUM(E8:E8),0)=0,ROUND(SUM(F8:F8),0)&gt;ROUND(SUM(E8:E8),0)),"INF",(ROUND(SUM(F8:F8),0)-ROUND(SUM(E8:E8),0))/ROUND(SUM(E8:E8),0)),0)</f>
        <v>0</v>
      </c>
      <c r="R8" s="84">
        <f t="shared" ref="R8:R18" si="5">IFERROR(IF(AND(ROUND(SUM(F8:F8),0)=0,ROUND(SUM(G8:G8),0)&gt;ROUND(SUM(F8:F8),0)),"INF",(ROUND(SUM(G8:G8),0)-ROUND(SUM(F8:F8),0))/ROUND(SUM(F8:F8),0)),0)</f>
        <v>0</v>
      </c>
      <c r="S8" s="84">
        <f t="shared" ref="S8:S18" si="6">IFERROR(IF(AND(ROUND(SUM(G8:G8),0)=0,ROUND(SUM(H8:H8),0)&gt;ROUND(SUM(G8:G8),0)),"INF",(ROUND(SUM(H8:H8),0)-ROUND(SUM(G8:G8),0))/ROUND(SUM(G8:G8),0)),0)</f>
        <v>0</v>
      </c>
      <c r="T8" s="84">
        <f t="shared" ref="T8:T18" si="7">IFERROR(IF(AND(ROUND(SUM(H8:H8),0)=0,ROUND(SUM(I8:I8),0)&gt;ROUND(SUM(H8:H8),0)),"INF",(ROUND(SUM(I8:I8),0)-ROUND(SUM(H8:H8),0))/ROUND(SUM(H8:H8),0)),0)</f>
        <v>0</v>
      </c>
      <c r="U8" s="84">
        <f t="shared" ref="U8:U18" si="8">IFERROR(IF(AND(ROUND(SUM(I8:I8),0)=0,ROUND(SUM(J8:J8),0)&gt;ROUND(SUM(I8:I8),0)),"INF",(ROUND(SUM(J8:J8),0)-ROUND(SUM(I8:I8),0))/ROUND(SUM(I8:I8),0)),0)</f>
        <v>0</v>
      </c>
      <c r="V8" s="84">
        <f t="shared" ref="V8:V18" si="9">IFERROR(IF(AND(ROUND(SUM(J8:J8),0)=0,ROUND(SUM(K8:K8),0)&gt;ROUND(SUM(J8:J8),0)),"INF",(ROUND(SUM(K8:K8),0)-ROUND(SUM(J8:J8),0))/ROUND(SUM(J8:J8),0)),0)</f>
        <v>0</v>
      </c>
      <c r="W8" s="84">
        <f t="shared" ref="W8:W18" si="10">IFERROR(IF(AND(ROUND(SUM(K8:K8),0)=0,ROUND(SUM(L8:L8),0)&gt;ROUND(SUM(K8:K8),0)),"INF",(ROUND(SUM(L8:L8),0)-ROUND(SUM(K8:K8),0))/ROUND(SUM(K8:K8),0)),0)</f>
        <v>0</v>
      </c>
    </row>
    <row r="9" spans="1:23" s="18" customFormat="1" ht="24.6" customHeight="1" x14ac:dyDescent="0.3">
      <c r="A9" s="10" t="s">
        <v>129</v>
      </c>
      <c r="B9" s="75"/>
      <c r="C9" s="75"/>
      <c r="D9" s="75"/>
      <c r="E9" s="75"/>
      <c r="F9" s="75"/>
      <c r="G9" s="75"/>
      <c r="H9" s="75"/>
      <c r="I9" s="75"/>
      <c r="J9" s="75"/>
      <c r="K9" s="75"/>
      <c r="L9" s="75"/>
      <c r="N9" s="84">
        <f t="shared" si="1"/>
        <v>0</v>
      </c>
      <c r="O9" s="84">
        <f t="shared" si="2"/>
        <v>0</v>
      </c>
      <c r="P9" s="84">
        <f t="shared" si="3"/>
        <v>0</v>
      </c>
      <c r="Q9" s="84">
        <f t="shared" si="4"/>
        <v>0</v>
      </c>
      <c r="R9" s="84">
        <f t="shared" si="5"/>
        <v>0</v>
      </c>
      <c r="S9" s="84">
        <f t="shared" si="6"/>
        <v>0</v>
      </c>
      <c r="T9" s="84">
        <f t="shared" si="7"/>
        <v>0</v>
      </c>
      <c r="U9" s="84">
        <f t="shared" si="8"/>
        <v>0</v>
      </c>
      <c r="V9" s="84">
        <f t="shared" si="9"/>
        <v>0</v>
      </c>
      <c r="W9" s="84">
        <f t="shared" si="10"/>
        <v>0</v>
      </c>
    </row>
    <row r="10" spans="1:23" s="18" customFormat="1" ht="24.6" customHeight="1" x14ac:dyDescent="0.3">
      <c r="A10" s="10" t="s">
        <v>3</v>
      </c>
      <c r="B10" s="75"/>
      <c r="C10" s="75"/>
      <c r="D10" s="75"/>
      <c r="E10" s="75"/>
      <c r="F10" s="75"/>
      <c r="G10" s="75"/>
      <c r="H10" s="75"/>
      <c r="I10" s="75"/>
      <c r="J10" s="75"/>
      <c r="K10" s="75"/>
      <c r="L10" s="75"/>
      <c r="N10" s="84">
        <f t="shared" si="1"/>
        <v>0</v>
      </c>
      <c r="O10" s="84">
        <f t="shared" si="2"/>
        <v>0</v>
      </c>
      <c r="P10" s="84">
        <f t="shared" si="3"/>
        <v>0</v>
      </c>
      <c r="Q10" s="84">
        <f t="shared" si="4"/>
        <v>0</v>
      </c>
      <c r="R10" s="84">
        <f t="shared" si="5"/>
        <v>0</v>
      </c>
      <c r="S10" s="84">
        <f t="shared" si="6"/>
        <v>0</v>
      </c>
      <c r="T10" s="84">
        <f t="shared" si="7"/>
        <v>0</v>
      </c>
      <c r="U10" s="84">
        <f t="shared" si="8"/>
        <v>0</v>
      </c>
      <c r="V10" s="84">
        <f t="shared" si="9"/>
        <v>0</v>
      </c>
      <c r="W10" s="84">
        <f t="shared" si="10"/>
        <v>0</v>
      </c>
    </row>
    <row r="11" spans="1:23" s="18" customFormat="1" ht="24.6" customHeight="1" x14ac:dyDescent="0.3">
      <c r="A11" s="10" t="s">
        <v>4</v>
      </c>
      <c r="B11" s="75"/>
      <c r="C11" s="75"/>
      <c r="D11" s="75"/>
      <c r="E11" s="75"/>
      <c r="F11" s="75"/>
      <c r="G11" s="75"/>
      <c r="H11" s="75"/>
      <c r="I11" s="75"/>
      <c r="J11" s="75"/>
      <c r="K11" s="75"/>
      <c r="L11" s="75"/>
      <c r="N11" s="84">
        <f t="shared" si="1"/>
        <v>0</v>
      </c>
      <c r="O11" s="84">
        <f t="shared" si="2"/>
        <v>0</v>
      </c>
      <c r="P11" s="84">
        <f t="shared" si="3"/>
        <v>0</v>
      </c>
      <c r="Q11" s="84">
        <f t="shared" si="4"/>
        <v>0</v>
      </c>
      <c r="R11" s="84">
        <f t="shared" si="5"/>
        <v>0</v>
      </c>
      <c r="S11" s="84">
        <f t="shared" si="6"/>
        <v>0</v>
      </c>
      <c r="T11" s="84">
        <f t="shared" si="7"/>
        <v>0</v>
      </c>
      <c r="U11" s="84">
        <f t="shared" si="8"/>
        <v>0</v>
      </c>
      <c r="V11" s="84">
        <f t="shared" si="9"/>
        <v>0</v>
      </c>
      <c r="W11" s="84">
        <f t="shared" si="10"/>
        <v>0</v>
      </c>
    </row>
    <row r="12" spans="1:23" s="18" customFormat="1" ht="24.6" customHeight="1" x14ac:dyDescent="0.3">
      <c r="A12" s="10" t="s">
        <v>5</v>
      </c>
      <c r="B12" s="75"/>
      <c r="C12" s="75"/>
      <c r="D12" s="75"/>
      <c r="E12" s="75"/>
      <c r="F12" s="75"/>
      <c r="G12" s="75"/>
      <c r="H12" s="75"/>
      <c r="I12" s="75"/>
      <c r="J12" s="75"/>
      <c r="K12" s="75"/>
      <c r="L12" s="75"/>
      <c r="N12" s="84">
        <f t="shared" si="1"/>
        <v>0</v>
      </c>
      <c r="O12" s="84">
        <f t="shared" si="2"/>
        <v>0</v>
      </c>
      <c r="P12" s="84">
        <f t="shared" si="3"/>
        <v>0</v>
      </c>
      <c r="Q12" s="84">
        <f t="shared" si="4"/>
        <v>0</v>
      </c>
      <c r="R12" s="84">
        <f t="shared" si="5"/>
        <v>0</v>
      </c>
      <c r="S12" s="84">
        <f t="shared" si="6"/>
        <v>0</v>
      </c>
      <c r="T12" s="84">
        <f t="shared" si="7"/>
        <v>0</v>
      </c>
      <c r="U12" s="84">
        <f t="shared" si="8"/>
        <v>0</v>
      </c>
      <c r="V12" s="84">
        <f t="shared" si="9"/>
        <v>0</v>
      </c>
      <c r="W12" s="84">
        <f t="shared" si="10"/>
        <v>0</v>
      </c>
    </row>
    <row r="13" spans="1:23" s="18" customFormat="1" ht="24.6" customHeight="1" x14ac:dyDescent="0.3">
      <c r="A13" s="10" t="s">
        <v>6</v>
      </c>
      <c r="B13" s="75"/>
      <c r="C13" s="75"/>
      <c r="D13" s="75"/>
      <c r="E13" s="75"/>
      <c r="F13" s="75"/>
      <c r="G13" s="75"/>
      <c r="H13" s="75"/>
      <c r="I13" s="75"/>
      <c r="J13" s="75"/>
      <c r="K13" s="75"/>
      <c r="L13" s="75"/>
      <c r="N13" s="84">
        <f t="shared" si="1"/>
        <v>0</v>
      </c>
      <c r="O13" s="84">
        <f t="shared" si="2"/>
        <v>0</v>
      </c>
      <c r="P13" s="84">
        <f t="shared" si="3"/>
        <v>0</v>
      </c>
      <c r="Q13" s="84">
        <f t="shared" si="4"/>
        <v>0</v>
      </c>
      <c r="R13" s="84">
        <f t="shared" si="5"/>
        <v>0</v>
      </c>
      <c r="S13" s="84">
        <f t="shared" si="6"/>
        <v>0</v>
      </c>
      <c r="T13" s="84">
        <f t="shared" si="7"/>
        <v>0</v>
      </c>
      <c r="U13" s="84">
        <f t="shared" si="8"/>
        <v>0</v>
      </c>
      <c r="V13" s="84">
        <f t="shared" si="9"/>
        <v>0</v>
      </c>
      <c r="W13" s="84">
        <f t="shared" si="10"/>
        <v>0</v>
      </c>
    </row>
    <row r="14" spans="1:23" s="18" customFormat="1" ht="24.6" customHeight="1" x14ac:dyDescent="0.3">
      <c r="A14" s="10" t="s">
        <v>7</v>
      </c>
      <c r="B14" s="75"/>
      <c r="C14" s="75"/>
      <c r="D14" s="75"/>
      <c r="E14" s="75"/>
      <c r="F14" s="75"/>
      <c r="G14" s="75"/>
      <c r="H14" s="75"/>
      <c r="I14" s="75"/>
      <c r="J14" s="75"/>
      <c r="K14" s="75"/>
      <c r="L14" s="75"/>
      <c r="N14" s="84">
        <f t="shared" si="1"/>
        <v>0</v>
      </c>
      <c r="O14" s="84">
        <f t="shared" si="2"/>
        <v>0</v>
      </c>
      <c r="P14" s="84">
        <f t="shared" si="3"/>
        <v>0</v>
      </c>
      <c r="Q14" s="84">
        <f t="shared" si="4"/>
        <v>0</v>
      </c>
      <c r="R14" s="84">
        <f t="shared" si="5"/>
        <v>0</v>
      </c>
      <c r="S14" s="84">
        <f t="shared" si="6"/>
        <v>0</v>
      </c>
      <c r="T14" s="84">
        <f t="shared" si="7"/>
        <v>0</v>
      </c>
      <c r="U14" s="84">
        <f t="shared" si="8"/>
        <v>0</v>
      </c>
      <c r="V14" s="84">
        <f t="shared" si="9"/>
        <v>0</v>
      </c>
      <c r="W14" s="84">
        <f t="shared" si="10"/>
        <v>0</v>
      </c>
    </row>
    <row r="15" spans="1:23" s="18" customFormat="1" ht="24.6" customHeight="1" x14ac:dyDescent="0.3">
      <c r="A15" s="10" t="s">
        <v>8</v>
      </c>
      <c r="B15" s="75"/>
      <c r="C15" s="75"/>
      <c r="D15" s="75"/>
      <c r="E15" s="75"/>
      <c r="F15" s="75"/>
      <c r="G15" s="75"/>
      <c r="H15" s="75"/>
      <c r="I15" s="75"/>
      <c r="J15" s="75"/>
      <c r="K15" s="75"/>
      <c r="L15" s="75"/>
      <c r="N15" s="84">
        <f t="shared" si="1"/>
        <v>0</v>
      </c>
      <c r="O15" s="84">
        <f t="shared" si="2"/>
        <v>0</v>
      </c>
      <c r="P15" s="84">
        <f t="shared" si="3"/>
        <v>0</v>
      </c>
      <c r="Q15" s="84">
        <f t="shared" si="4"/>
        <v>0</v>
      </c>
      <c r="R15" s="84">
        <f t="shared" si="5"/>
        <v>0</v>
      </c>
      <c r="S15" s="84">
        <f t="shared" si="6"/>
        <v>0</v>
      </c>
      <c r="T15" s="84">
        <f t="shared" si="7"/>
        <v>0</v>
      </c>
      <c r="U15" s="84">
        <f t="shared" si="8"/>
        <v>0</v>
      </c>
      <c r="V15" s="84">
        <f t="shared" si="9"/>
        <v>0</v>
      </c>
      <c r="W15" s="84">
        <f t="shared" si="10"/>
        <v>0</v>
      </c>
    </row>
    <row r="16" spans="1:23" s="18" customFormat="1" ht="24.6" customHeight="1" x14ac:dyDescent="0.3">
      <c r="A16" s="10" t="s">
        <v>9</v>
      </c>
      <c r="B16" s="75"/>
      <c r="C16" s="75"/>
      <c r="D16" s="75"/>
      <c r="E16" s="75"/>
      <c r="F16" s="75"/>
      <c r="G16" s="75"/>
      <c r="H16" s="75"/>
      <c r="I16" s="75"/>
      <c r="J16" s="75"/>
      <c r="K16" s="75"/>
      <c r="L16" s="75"/>
      <c r="N16" s="84">
        <f t="shared" si="1"/>
        <v>0</v>
      </c>
      <c r="O16" s="84">
        <f t="shared" si="2"/>
        <v>0</v>
      </c>
      <c r="P16" s="84">
        <f t="shared" si="3"/>
        <v>0</v>
      </c>
      <c r="Q16" s="84">
        <f t="shared" si="4"/>
        <v>0</v>
      </c>
      <c r="R16" s="84">
        <f t="shared" si="5"/>
        <v>0</v>
      </c>
      <c r="S16" s="84">
        <f t="shared" si="6"/>
        <v>0</v>
      </c>
      <c r="T16" s="84">
        <f t="shared" si="7"/>
        <v>0</v>
      </c>
      <c r="U16" s="84">
        <f t="shared" si="8"/>
        <v>0</v>
      </c>
      <c r="V16" s="84">
        <f t="shared" si="9"/>
        <v>0</v>
      </c>
      <c r="W16" s="84">
        <f t="shared" si="10"/>
        <v>0</v>
      </c>
    </row>
    <row r="17" spans="1:23" s="18" customFormat="1" ht="24.6" customHeight="1" x14ac:dyDescent="0.3">
      <c r="A17" s="10" t="s">
        <v>10</v>
      </c>
      <c r="B17" s="75"/>
      <c r="C17" s="75"/>
      <c r="D17" s="75"/>
      <c r="E17" s="75"/>
      <c r="F17" s="75"/>
      <c r="G17" s="75"/>
      <c r="H17" s="75"/>
      <c r="I17" s="75"/>
      <c r="J17" s="75"/>
      <c r="K17" s="75"/>
      <c r="L17" s="75"/>
      <c r="N17" s="84">
        <f t="shared" si="1"/>
        <v>0</v>
      </c>
      <c r="O17" s="84">
        <f t="shared" si="2"/>
        <v>0</v>
      </c>
      <c r="P17" s="84">
        <f t="shared" si="3"/>
        <v>0</v>
      </c>
      <c r="Q17" s="84">
        <f t="shared" si="4"/>
        <v>0</v>
      </c>
      <c r="R17" s="84">
        <f t="shared" si="5"/>
        <v>0</v>
      </c>
      <c r="S17" s="84">
        <f t="shared" si="6"/>
        <v>0</v>
      </c>
      <c r="T17" s="84">
        <f t="shared" si="7"/>
        <v>0</v>
      </c>
      <c r="U17" s="84">
        <f t="shared" si="8"/>
        <v>0</v>
      </c>
      <c r="V17" s="84">
        <f t="shared" si="9"/>
        <v>0</v>
      </c>
      <c r="W17" s="84">
        <f t="shared" si="10"/>
        <v>0</v>
      </c>
    </row>
    <row r="18" spans="1:23" s="18" customFormat="1" ht="24.6" customHeight="1" x14ac:dyDescent="0.3">
      <c r="A18" s="10" t="s">
        <v>11</v>
      </c>
      <c r="B18" s="75"/>
      <c r="C18" s="75"/>
      <c r="D18" s="75"/>
      <c r="E18" s="75"/>
      <c r="F18" s="75"/>
      <c r="G18" s="75"/>
      <c r="H18" s="75"/>
      <c r="I18" s="75"/>
      <c r="J18" s="75"/>
      <c r="K18" s="75"/>
      <c r="L18" s="75"/>
      <c r="N18" s="84">
        <f t="shared" si="1"/>
        <v>0</v>
      </c>
      <c r="O18" s="84">
        <f t="shared" si="2"/>
        <v>0</v>
      </c>
      <c r="P18" s="84">
        <f t="shared" si="3"/>
        <v>0</v>
      </c>
      <c r="Q18" s="84">
        <f t="shared" si="4"/>
        <v>0</v>
      </c>
      <c r="R18" s="84">
        <f t="shared" si="5"/>
        <v>0</v>
      </c>
      <c r="S18" s="84">
        <f t="shared" si="6"/>
        <v>0</v>
      </c>
      <c r="T18" s="84">
        <f t="shared" si="7"/>
        <v>0</v>
      </c>
      <c r="U18" s="84">
        <f t="shared" si="8"/>
        <v>0</v>
      </c>
      <c r="V18" s="84">
        <f t="shared" si="9"/>
        <v>0</v>
      </c>
      <c r="W18" s="84">
        <f t="shared" si="10"/>
        <v>0</v>
      </c>
    </row>
    <row r="19" spans="1:23" x14ac:dyDescent="0.3">
      <c r="A19" s="49"/>
      <c r="B19" s="1"/>
      <c r="C19" s="1"/>
      <c r="D19" s="1"/>
      <c r="E19" s="1"/>
      <c r="F19" s="1"/>
      <c r="G19" s="1"/>
      <c r="H19" s="1"/>
      <c r="I19" s="1"/>
      <c r="J19" s="1"/>
      <c r="K19" s="1"/>
      <c r="L19" s="1"/>
    </row>
    <row r="20" spans="1:23" x14ac:dyDescent="0.3">
      <c r="A20" s="40" t="s">
        <v>12</v>
      </c>
      <c r="B20" s="41">
        <f t="shared" ref="B20" si="11">SUM(B7:B19)</f>
        <v>0</v>
      </c>
      <c r="C20" s="41">
        <f t="shared" ref="C20:L20" si="12">SUM(C7:C19)</f>
        <v>0</v>
      </c>
      <c r="D20" s="41">
        <f t="shared" si="12"/>
        <v>0</v>
      </c>
      <c r="E20" s="41"/>
      <c r="F20" s="41"/>
      <c r="G20" s="41">
        <f t="shared" si="12"/>
        <v>0</v>
      </c>
      <c r="H20" s="41">
        <f t="shared" si="12"/>
        <v>0</v>
      </c>
      <c r="I20" s="41">
        <f t="shared" si="12"/>
        <v>0</v>
      </c>
      <c r="J20" s="41">
        <f t="shared" si="12"/>
        <v>0</v>
      </c>
      <c r="K20" s="41">
        <f t="shared" si="12"/>
        <v>0</v>
      </c>
      <c r="L20" s="41">
        <f t="shared" si="12"/>
        <v>0</v>
      </c>
      <c r="N20" s="42">
        <f t="shared" ref="N20" si="13">IFERROR(IF(AND(ROUND(SUM(B20:B20),0)=0,ROUND(SUM(C20:C20),0)&gt;ROUND(SUM(B20:B20),0)),"INF",(ROUND(SUM(C20:C20),0)-ROUND(SUM(B20:B20),0))/ROUND(SUM(B20:B20),0)),0)</f>
        <v>0</v>
      </c>
      <c r="O20" s="42">
        <f t="shared" ref="O20" si="14">IFERROR(IF(AND(ROUND(SUM(C20:C20),0)=0,ROUND(SUM(D20:D20),0)&gt;ROUND(SUM(C20:C20),0)),"INF",(ROUND(SUM(D20:D20),0)-ROUND(SUM(C20:C20),0))/ROUND(SUM(C20:C20),0)),0)</f>
        <v>0</v>
      </c>
      <c r="P20" s="42">
        <f t="shared" ref="P20" si="15">IFERROR(IF(AND(ROUND(SUM(D20:D20),0)=0,ROUND(SUM(E20:E20),0)&gt;ROUND(SUM(D20:D20),0)),"INF",(ROUND(SUM(E20:E20),0)-ROUND(SUM(D20:D20),0))/ROUND(SUM(D20:D20),0)),0)</f>
        <v>0</v>
      </c>
      <c r="Q20" s="42">
        <f t="shared" ref="Q20" si="16">IFERROR(IF(AND(ROUND(SUM(E20:E20),0)=0,ROUND(SUM(F20:F20),0)&gt;ROUND(SUM(E20:E20),0)),"INF",(ROUND(SUM(F20:F20),0)-ROUND(SUM(E20:E20),0))/ROUND(SUM(E20:E20),0)),0)</f>
        <v>0</v>
      </c>
      <c r="R20" s="42">
        <f t="shared" ref="R20" si="17">IFERROR(IF(AND(ROUND(SUM(F20:F20),0)=0,ROUND(SUM(G20:G20),0)&gt;ROUND(SUM(F20:F20),0)),"INF",(ROUND(SUM(G20:G20),0)-ROUND(SUM(F20:F20),0))/ROUND(SUM(F20:F20),0)),0)</f>
        <v>0</v>
      </c>
      <c r="S20" s="42">
        <f t="shared" ref="S20" si="18">IFERROR(IF(AND(ROUND(SUM(G20:G20),0)=0,ROUND(SUM(H20:H20),0)&gt;ROUND(SUM(G20:G20),0)),"INF",(ROUND(SUM(H20:H20),0)-ROUND(SUM(G20:G20),0))/ROUND(SUM(G20:G20),0)),0)</f>
        <v>0</v>
      </c>
      <c r="T20" s="42">
        <f t="shared" ref="T20" si="19">IFERROR(IF(AND(ROUND(SUM(H20:H20),0)=0,ROUND(SUM(I20:I20),0)&gt;ROUND(SUM(H20:H20),0)),"INF",(ROUND(SUM(I20:I20),0)-ROUND(SUM(H20:H20),0))/ROUND(SUM(H20:H20),0)),0)</f>
        <v>0</v>
      </c>
      <c r="U20" s="42">
        <f t="shared" ref="U20" si="20">IFERROR(IF(AND(ROUND(SUM(I20:I20),0)=0,ROUND(SUM(J20:J20),0)&gt;ROUND(SUM(I20:I20),0)),"INF",(ROUND(SUM(J20:J20),0)-ROUND(SUM(I20:I20),0))/ROUND(SUM(I20:I20),0)),0)</f>
        <v>0</v>
      </c>
      <c r="V20" s="42">
        <f t="shared" ref="V20" si="21">IFERROR(IF(AND(ROUND(SUM(J20:J20),0)=0,ROUND(SUM(K20:K20),0)&gt;ROUND(SUM(J20:J20),0)),"INF",(ROUND(SUM(K20:K20),0)-ROUND(SUM(J20:J20),0))/ROUND(SUM(J20:J20),0)),0)</f>
        <v>0</v>
      </c>
      <c r="W20" s="42">
        <f t="shared" ref="W20" si="22">IFERROR(IF(AND(ROUND(SUM(K20:K20),0)=0,ROUND(SUM(L20:L20),0)&gt;ROUND(SUM(K20:K20),0)),"INF",(ROUND(SUM(L20:L20),0)-ROUND(SUM(K20:K20),0))/ROUND(SUM(K20:K20),0)),0)</f>
        <v>0</v>
      </c>
    </row>
    <row r="23" spans="1:23" ht="26.25" customHeight="1" thickBot="1" x14ac:dyDescent="0.35">
      <c r="A23" s="269" t="s">
        <v>245</v>
      </c>
      <c r="B23" s="29"/>
      <c r="C23" s="29"/>
      <c r="D23" s="29"/>
      <c r="E23" s="29"/>
      <c r="F23" s="29"/>
      <c r="G23" s="29"/>
      <c r="H23" s="29"/>
      <c r="I23" s="29"/>
      <c r="J23" s="29"/>
      <c r="K23" s="29"/>
      <c r="L23" s="29"/>
      <c r="M23" s="29"/>
      <c r="N23" s="29"/>
      <c r="O23" s="29"/>
      <c r="P23" s="29"/>
      <c r="Q23" s="29"/>
      <c r="R23" s="29"/>
      <c r="S23" s="29"/>
      <c r="T23" s="29"/>
    </row>
    <row r="24" spans="1:23" ht="12.6" customHeight="1" thickBot="1" x14ac:dyDescent="0.35">
      <c r="A24" s="48" t="s">
        <v>214</v>
      </c>
      <c r="B24" s="182"/>
      <c r="C24" s="397" t="s">
        <v>210</v>
      </c>
      <c r="D24" s="398"/>
      <c r="E24" s="398"/>
      <c r="F24" s="398"/>
      <c r="G24" s="398"/>
      <c r="H24" s="398"/>
      <c r="I24" s="398"/>
      <c r="J24" s="398"/>
      <c r="K24" s="398"/>
      <c r="L24" s="398"/>
      <c r="M24" s="398"/>
      <c r="N24" s="398"/>
      <c r="O24" s="398"/>
      <c r="P24" s="398"/>
      <c r="Q24" s="398"/>
      <c r="R24" s="398"/>
      <c r="S24" s="398"/>
      <c r="T24" s="398"/>
      <c r="U24" s="398"/>
    </row>
    <row r="25" spans="1:23" ht="48.75" customHeight="1" thickBot="1" x14ac:dyDescent="0.35">
      <c r="A25" s="272">
        <v>2025</v>
      </c>
      <c r="B25" s="394"/>
      <c r="C25" s="395"/>
      <c r="D25" s="395"/>
      <c r="E25" s="395"/>
      <c r="F25" s="395"/>
      <c r="G25" s="395"/>
      <c r="H25" s="395"/>
      <c r="I25" s="395"/>
      <c r="J25" s="395"/>
      <c r="K25" s="395"/>
      <c r="L25" s="395"/>
      <c r="M25" s="395"/>
      <c r="N25" s="395"/>
      <c r="O25" s="395"/>
      <c r="P25" s="395"/>
      <c r="Q25" s="395"/>
      <c r="R25" s="395"/>
      <c r="S25" s="395"/>
      <c r="T25" s="395"/>
      <c r="U25" s="396"/>
    </row>
    <row r="26" spans="1:23" ht="48.75" customHeight="1" thickBot="1" x14ac:dyDescent="0.35">
      <c r="A26" s="273">
        <v>2026</v>
      </c>
      <c r="B26" s="394"/>
      <c r="C26" s="395"/>
      <c r="D26" s="395"/>
      <c r="E26" s="395"/>
      <c r="F26" s="395"/>
      <c r="G26" s="395"/>
      <c r="H26" s="395"/>
      <c r="I26" s="395"/>
      <c r="J26" s="395"/>
      <c r="K26" s="395"/>
      <c r="L26" s="395"/>
      <c r="M26" s="395"/>
      <c r="N26" s="395"/>
      <c r="O26" s="395"/>
      <c r="P26" s="395"/>
      <c r="Q26" s="395"/>
      <c r="R26" s="395"/>
      <c r="S26" s="395"/>
      <c r="T26" s="395"/>
      <c r="U26" s="396"/>
    </row>
    <row r="27" spans="1:23" ht="48" customHeight="1" thickBot="1" x14ac:dyDescent="0.35">
      <c r="A27" s="273">
        <v>2027</v>
      </c>
      <c r="B27" s="394"/>
      <c r="C27" s="395"/>
      <c r="D27" s="395"/>
      <c r="E27" s="395"/>
      <c r="F27" s="395"/>
      <c r="G27" s="395"/>
      <c r="H27" s="395"/>
      <c r="I27" s="395"/>
      <c r="J27" s="395"/>
      <c r="K27" s="395"/>
      <c r="L27" s="395"/>
      <c r="M27" s="395"/>
      <c r="N27" s="395"/>
      <c r="O27" s="395"/>
      <c r="P27" s="395"/>
      <c r="Q27" s="395"/>
      <c r="R27" s="395"/>
      <c r="S27" s="395"/>
      <c r="T27" s="395"/>
      <c r="U27" s="396"/>
    </row>
    <row r="28" spans="1:23" ht="51.75" customHeight="1" thickBot="1" x14ac:dyDescent="0.35">
      <c r="A28" s="273">
        <v>2028</v>
      </c>
      <c r="B28" s="394"/>
      <c r="C28" s="395"/>
      <c r="D28" s="395"/>
      <c r="E28" s="395"/>
      <c r="F28" s="395"/>
      <c r="G28" s="395"/>
      <c r="H28" s="395"/>
      <c r="I28" s="395"/>
      <c r="J28" s="395"/>
      <c r="K28" s="395"/>
      <c r="L28" s="395"/>
      <c r="M28" s="395"/>
      <c r="N28" s="395"/>
      <c r="O28" s="395"/>
      <c r="P28" s="395"/>
      <c r="Q28" s="395"/>
      <c r="R28" s="395"/>
      <c r="S28" s="395"/>
      <c r="T28" s="395"/>
      <c r="U28" s="396"/>
    </row>
    <row r="29" spans="1:23" ht="57" customHeight="1" thickBot="1" x14ac:dyDescent="0.35">
      <c r="A29" s="273">
        <v>2029</v>
      </c>
      <c r="B29" s="394"/>
      <c r="C29" s="395"/>
      <c r="D29" s="395"/>
      <c r="E29" s="395"/>
      <c r="F29" s="395"/>
      <c r="G29" s="395"/>
      <c r="H29" s="395"/>
      <c r="I29" s="395"/>
      <c r="J29" s="395"/>
      <c r="K29" s="395"/>
      <c r="L29" s="395"/>
      <c r="M29" s="395"/>
      <c r="N29" s="395"/>
      <c r="O29" s="395"/>
      <c r="P29" s="395"/>
      <c r="Q29" s="395"/>
      <c r="R29" s="395"/>
      <c r="S29" s="395"/>
      <c r="T29" s="395"/>
      <c r="U29" s="396"/>
    </row>
  </sheetData>
  <mergeCells count="8">
    <mergeCell ref="B27:U27"/>
    <mergeCell ref="B28:U28"/>
    <mergeCell ref="B29:U29"/>
    <mergeCell ref="A3:V3"/>
    <mergeCell ref="C24:U24"/>
    <mergeCell ref="N5:W5"/>
    <mergeCell ref="B25:U25"/>
    <mergeCell ref="B26:U26"/>
  </mergeCells>
  <phoneticPr fontId="28" type="noConversion"/>
  <conditionalFormatting sqref="C7:L18">
    <cfRule type="containsText" dxfId="631" priority="15" operator="containsText" text="ntitulé">
      <formula>NOT(ISERROR(SEARCH("ntitulé",C7)))</formula>
    </cfRule>
    <cfRule type="containsBlanks" dxfId="630" priority="16">
      <formula>LEN(TRIM(C7))=0</formula>
    </cfRule>
  </conditionalFormatting>
  <conditionalFormatting sqref="C7:L18">
    <cfRule type="containsText" dxfId="629" priority="14" operator="containsText" text="libre">
      <formula>NOT(ISERROR(SEARCH("libre",C7)))</formula>
    </cfRule>
  </conditionalFormatting>
  <conditionalFormatting sqref="A9">
    <cfRule type="containsText" dxfId="628" priority="12" operator="containsText" text="ntitulé">
      <formula>NOT(ISERROR(SEARCH("ntitulé",A9)))</formula>
    </cfRule>
    <cfRule type="containsBlanks" dxfId="627" priority="13">
      <formula>LEN(TRIM(A9))=0</formula>
    </cfRule>
  </conditionalFormatting>
  <conditionalFormatting sqref="A10:A18">
    <cfRule type="containsText" dxfId="626" priority="10" operator="containsText" text="ntitulé">
      <formula>NOT(ISERROR(SEARCH("ntitulé",A10)))</formula>
    </cfRule>
    <cfRule type="containsBlanks" dxfId="625" priority="11">
      <formula>LEN(TRIM(A10))=0</formula>
    </cfRule>
  </conditionalFormatting>
  <conditionalFormatting sqref="B7:B18">
    <cfRule type="containsText" dxfId="624" priority="3" operator="containsText" text="ntitulé">
      <formula>NOT(ISERROR(SEARCH("ntitulé",B7)))</formula>
    </cfRule>
    <cfRule type="containsBlanks" dxfId="623" priority="4">
      <formula>LEN(TRIM(B7))=0</formula>
    </cfRule>
  </conditionalFormatting>
  <conditionalFormatting sqref="B7:B18">
    <cfRule type="containsText" dxfId="622" priority="2" operator="containsText" text="libre">
      <formula>NOT(ISERROR(SEARCH("libre",B7)))</formula>
    </cfRule>
  </conditionalFormatting>
  <conditionalFormatting sqref="B25:B29">
    <cfRule type="containsBlanks" dxfId="621" priority="1">
      <formula>LEN(TRIM(B25))=0</formula>
    </cfRule>
  </conditionalFormatting>
  <hyperlinks>
    <hyperlink ref="A1" location="TAB00!A1" display="Retour page de garde" xr:uid="{00000000-0004-0000-1400-000000000000}"/>
    <hyperlink ref="A2" location="'TAB4'!A1" display="Retour TAB4" xr:uid="{0FC739EE-D756-4B8E-87C4-F2505E569F37}"/>
  </hyperlinks>
  <pageMargins left="0.7" right="0.7" top="0.75" bottom="0.75" header="0.3" footer="0.3"/>
  <pageSetup paperSize="9" scale="68" orientation="landscape" verticalDpi="300" r:id="rId1"/>
  <rowBreaks count="1" manualBreakCount="1">
    <brk id="25"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46"/>
  <sheetViews>
    <sheetView zoomScaleNormal="100" workbookViewId="0">
      <selection activeCell="N27" sqref="N27"/>
    </sheetView>
  </sheetViews>
  <sheetFormatPr baseColWidth="10" defaultColWidth="14.6640625" defaultRowHeight="13.5" x14ac:dyDescent="0.3"/>
  <cols>
    <col min="1" max="1" width="60" style="3" customWidth="1"/>
    <col min="2" max="13" width="14.6640625" style="3"/>
    <col min="14" max="14" width="18.83203125" style="3" customWidth="1"/>
    <col min="15" max="16384" width="14.6640625" style="3"/>
  </cols>
  <sheetData>
    <row r="1" spans="1:17" ht="15" x14ac:dyDescent="0.3">
      <c r="A1" s="8" t="s">
        <v>55</v>
      </c>
      <c r="B1" s="1"/>
      <c r="C1" s="1"/>
      <c r="D1" s="12"/>
      <c r="E1" s="5"/>
      <c r="F1" s="1"/>
      <c r="H1" s="1"/>
      <c r="M1" s="1"/>
      <c r="Q1" s="1"/>
    </row>
    <row r="2" spans="1:17" ht="15" x14ac:dyDescent="0.3">
      <c r="A2" s="43" t="s">
        <v>383</v>
      </c>
      <c r="B2" s="1"/>
      <c r="C2" s="1"/>
      <c r="D2" s="12"/>
      <c r="E2" s="5"/>
      <c r="F2" s="1"/>
      <c r="H2" s="1"/>
      <c r="M2" s="1"/>
      <c r="Q2" s="1"/>
    </row>
    <row r="3" spans="1:17" ht="43.9" customHeight="1" x14ac:dyDescent="0.3">
      <c r="A3" s="399" t="str">
        <f>TAB00!B59&amp;" : "&amp;TAB00!C59</f>
        <v>TAB3.7 : Cotisations de responsabilisation de l’ONSSAPL</v>
      </c>
      <c r="B3" s="399"/>
      <c r="C3" s="399"/>
      <c r="D3" s="399"/>
      <c r="E3" s="399"/>
      <c r="F3" s="399"/>
      <c r="G3" s="399"/>
      <c r="H3" s="399"/>
      <c r="I3" s="399"/>
      <c r="J3" s="399"/>
      <c r="K3" s="399"/>
      <c r="L3" s="399"/>
    </row>
    <row r="5" spans="1:17" x14ac:dyDescent="0.3">
      <c r="A5" s="19" t="s">
        <v>159</v>
      </c>
      <c r="B5" s="19"/>
      <c r="C5" s="19"/>
      <c r="D5" s="19"/>
      <c r="E5" s="19"/>
      <c r="F5" s="19"/>
      <c r="G5" s="19"/>
      <c r="H5" s="19"/>
      <c r="I5" s="19"/>
      <c r="J5" s="19"/>
      <c r="K5" s="19"/>
      <c r="L5" s="19"/>
    </row>
    <row r="7" spans="1:17" ht="15" x14ac:dyDescent="0.3">
      <c r="B7" s="290">
        <v>2019</v>
      </c>
      <c r="C7" s="290">
        <v>2020</v>
      </c>
      <c r="D7" s="290">
        <v>2021</v>
      </c>
      <c r="E7" s="290">
        <v>2022</v>
      </c>
      <c r="F7" s="290">
        <v>2023</v>
      </c>
      <c r="G7" s="290">
        <v>2024</v>
      </c>
      <c r="H7" s="290">
        <v>2025</v>
      </c>
      <c r="I7" s="290">
        <v>2026</v>
      </c>
      <c r="J7" s="290">
        <v>2027</v>
      </c>
      <c r="K7" s="290">
        <v>2028</v>
      </c>
      <c r="L7" s="290">
        <v>2029</v>
      </c>
    </row>
    <row r="8" spans="1:17" x14ac:dyDescent="0.3">
      <c r="A8" s="3" t="s">
        <v>160</v>
      </c>
      <c r="B8" s="75"/>
      <c r="C8" s="75"/>
      <c r="D8" s="75"/>
      <c r="E8" s="75"/>
      <c r="F8" s="75"/>
      <c r="G8" s="75"/>
      <c r="H8" s="75"/>
      <c r="I8" s="75"/>
      <c r="J8" s="75"/>
      <c r="K8" s="75"/>
      <c r="L8" s="75"/>
    </row>
    <row r="9" spans="1:17" x14ac:dyDescent="0.3">
      <c r="A9" s="3" t="s">
        <v>161</v>
      </c>
      <c r="B9" s="75"/>
      <c r="C9" s="75"/>
      <c r="D9" s="75"/>
      <c r="E9" s="75"/>
      <c r="F9" s="75"/>
      <c r="G9" s="75"/>
      <c r="H9" s="75"/>
      <c r="I9" s="75"/>
      <c r="J9" s="75"/>
      <c r="K9" s="75"/>
      <c r="L9" s="75"/>
    </row>
    <row r="10" spans="1:17" x14ac:dyDescent="0.3">
      <c r="A10" s="3" t="s">
        <v>162</v>
      </c>
      <c r="B10" s="1">
        <f>B8+B9</f>
        <v>0</v>
      </c>
      <c r="C10" s="1">
        <f>C8+C9</f>
        <v>0</v>
      </c>
      <c r="D10" s="1">
        <f t="shared" ref="D10:L10" si="0">D8+D9</f>
        <v>0</v>
      </c>
      <c r="E10" s="1">
        <f t="shared" si="0"/>
        <v>0</v>
      </c>
      <c r="F10" s="1">
        <f t="shared" si="0"/>
        <v>0</v>
      </c>
      <c r="G10" s="1">
        <f t="shared" si="0"/>
        <v>0</v>
      </c>
      <c r="H10" s="1">
        <f t="shared" si="0"/>
        <v>0</v>
      </c>
      <c r="I10" s="1">
        <f t="shared" si="0"/>
        <v>0</v>
      </c>
      <c r="J10" s="1">
        <f t="shared" si="0"/>
        <v>0</v>
      </c>
      <c r="K10" s="1">
        <f t="shared" ref="K10" si="1">K8+K9</f>
        <v>0</v>
      </c>
      <c r="L10" s="1">
        <f t="shared" si="0"/>
        <v>0</v>
      </c>
    </row>
    <row r="11" spans="1:17" ht="15.75" x14ac:dyDescent="0.3">
      <c r="A11" s="52" t="s">
        <v>163</v>
      </c>
      <c r="B11" s="53">
        <f>IFERROR(B8/B10,0)</f>
        <v>0</v>
      </c>
      <c r="C11" s="53">
        <f>IFERROR(C8/C10,0)</f>
        <v>0</v>
      </c>
      <c r="D11" s="53">
        <f t="shared" ref="D11:L11" si="2">IFERROR(D8/D10,0)</f>
        <v>0</v>
      </c>
      <c r="E11" s="53">
        <f t="shared" si="2"/>
        <v>0</v>
      </c>
      <c r="F11" s="53">
        <f t="shared" si="2"/>
        <v>0</v>
      </c>
      <c r="G11" s="53">
        <f t="shared" si="2"/>
        <v>0</v>
      </c>
      <c r="H11" s="53">
        <f t="shared" si="2"/>
        <v>0</v>
      </c>
      <c r="I11" s="53">
        <f t="shared" si="2"/>
        <v>0</v>
      </c>
      <c r="J11" s="53">
        <f t="shared" si="2"/>
        <v>0</v>
      </c>
      <c r="K11" s="53">
        <f t="shared" ref="K11" si="3">IFERROR(K8/K10,0)</f>
        <v>0</v>
      </c>
      <c r="L11" s="53">
        <f t="shared" si="2"/>
        <v>0</v>
      </c>
    </row>
    <row r="13" spans="1:17" s="17" customFormat="1" ht="38.25" x14ac:dyDescent="0.3">
      <c r="A13" s="54" t="s">
        <v>164</v>
      </c>
      <c r="B13" s="75"/>
      <c r="C13" s="75"/>
      <c r="D13" s="75"/>
      <c r="E13" s="75"/>
      <c r="F13" s="75"/>
      <c r="G13" s="75"/>
      <c r="H13" s="75"/>
      <c r="I13" s="75"/>
      <c r="J13" s="75"/>
      <c r="K13" s="75"/>
      <c r="L13" s="75"/>
    </row>
    <row r="14" spans="1:17" x14ac:dyDescent="0.3">
      <c r="A14" s="3" t="s">
        <v>165</v>
      </c>
      <c r="B14" s="16">
        <f t="shared" ref="B14" si="4">B15*B16</f>
        <v>0</v>
      </c>
      <c r="C14" s="16">
        <f t="shared" ref="C14:L14" si="5">C15*C16</f>
        <v>0</v>
      </c>
      <c r="D14" s="16">
        <f t="shared" si="5"/>
        <v>0</v>
      </c>
      <c r="E14" s="16">
        <f t="shared" si="5"/>
        <v>0</v>
      </c>
      <c r="F14" s="16">
        <f t="shared" si="5"/>
        <v>0</v>
      </c>
      <c r="G14" s="16">
        <f t="shared" si="5"/>
        <v>0</v>
      </c>
      <c r="H14" s="16">
        <f t="shared" si="5"/>
        <v>0</v>
      </c>
      <c r="I14" s="16">
        <f t="shared" si="5"/>
        <v>0</v>
      </c>
      <c r="J14" s="16">
        <f t="shared" si="5"/>
        <v>0</v>
      </c>
      <c r="K14" s="16">
        <f t="shared" ref="K14" si="6">K15*K16</f>
        <v>0</v>
      </c>
      <c r="L14" s="16">
        <f t="shared" si="5"/>
        <v>0</v>
      </c>
    </row>
    <row r="15" spans="1:17" x14ac:dyDescent="0.3">
      <c r="A15" s="55" t="s">
        <v>166</v>
      </c>
      <c r="B15" s="56">
        <f t="shared" ref="B15" si="7">B13</f>
        <v>0</v>
      </c>
      <c r="C15" s="56">
        <f t="shared" ref="C15:L15" si="8">C13</f>
        <v>0</v>
      </c>
      <c r="D15" s="56">
        <f t="shared" si="8"/>
        <v>0</v>
      </c>
      <c r="E15" s="56">
        <f t="shared" si="8"/>
        <v>0</v>
      </c>
      <c r="F15" s="56">
        <f t="shared" si="8"/>
        <v>0</v>
      </c>
      <c r="G15" s="56">
        <f t="shared" si="8"/>
        <v>0</v>
      </c>
      <c r="H15" s="56">
        <f t="shared" si="8"/>
        <v>0</v>
      </c>
      <c r="I15" s="56">
        <f t="shared" si="8"/>
        <v>0</v>
      </c>
      <c r="J15" s="56">
        <f t="shared" si="8"/>
        <v>0</v>
      </c>
      <c r="K15" s="56">
        <f t="shared" ref="K15" si="9">K13</f>
        <v>0</v>
      </c>
      <c r="L15" s="56">
        <f t="shared" si="8"/>
        <v>0</v>
      </c>
    </row>
    <row r="16" spans="1:17" x14ac:dyDescent="0.3">
      <c r="A16" s="55" t="s">
        <v>167</v>
      </c>
      <c r="B16" s="129"/>
      <c r="C16" s="129"/>
      <c r="D16" s="129"/>
      <c r="E16" s="129"/>
      <c r="F16" s="129"/>
      <c r="G16" s="129"/>
      <c r="H16" s="129"/>
      <c r="I16" s="129"/>
      <c r="J16" s="129"/>
      <c r="K16" s="129"/>
      <c r="L16" s="129"/>
    </row>
    <row r="18" spans="1:13" x14ac:dyDescent="0.3">
      <c r="A18" s="19" t="s">
        <v>168</v>
      </c>
      <c r="B18" s="19"/>
      <c r="C18" s="19"/>
      <c r="D18" s="19"/>
      <c r="E18" s="19"/>
      <c r="F18" s="19"/>
      <c r="G18" s="19"/>
      <c r="H18" s="19"/>
      <c r="I18" s="19"/>
      <c r="J18" s="19"/>
      <c r="K18" s="19"/>
      <c r="L18" s="19"/>
    </row>
    <row r="20" spans="1:13" ht="15" x14ac:dyDescent="0.3">
      <c r="B20" s="290">
        <v>2019</v>
      </c>
      <c r="C20" s="290">
        <v>2020</v>
      </c>
      <c r="D20" s="290">
        <v>2021</v>
      </c>
      <c r="E20" s="290">
        <v>2022</v>
      </c>
      <c r="F20" s="290">
        <v>2023</v>
      </c>
      <c r="G20" s="290">
        <v>2024</v>
      </c>
      <c r="H20" s="290">
        <v>2025</v>
      </c>
      <c r="I20" s="290">
        <v>2026</v>
      </c>
      <c r="J20" s="290">
        <v>2027</v>
      </c>
      <c r="K20" s="290">
        <v>2028</v>
      </c>
      <c r="L20" s="290">
        <v>2029</v>
      </c>
    </row>
    <row r="21" spans="1:13" ht="51" x14ac:dyDescent="0.3">
      <c r="A21" s="5" t="s">
        <v>169</v>
      </c>
      <c r="B21" s="75"/>
      <c r="C21" s="75"/>
      <c r="D21" s="75"/>
      <c r="E21" s="75"/>
      <c r="F21" s="75"/>
      <c r="G21" s="75"/>
      <c r="H21" s="75"/>
      <c r="I21" s="75"/>
      <c r="J21" s="75"/>
      <c r="K21" s="75"/>
      <c r="L21" s="75"/>
    </row>
    <row r="22" spans="1:13" ht="39.75" x14ac:dyDescent="0.3">
      <c r="A22" s="5" t="s">
        <v>170</v>
      </c>
      <c r="B22" s="16">
        <f t="shared" ref="B22" si="10">B13</f>
        <v>0</v>
      </c>
      <c r="C22" s="16">
        <f t="shared" ref="C22:L22" si="11">C13</f>
        <v>0</v>
      </c>
      <c r="D22" s="16">
        <f t="shared" si="11"/>
        <v>0</v>
      </c>
      <c r="E22" s="16">
        <f t="shared" si="11"/>
        <v>0</v>
      </c>
      <c r="F22" s="16">
        <f t="shared" si="11"/>
        <v>0</v>
      </c>
      <c r="G22" s="16">
        <f t="shared" si="11"/>
        <v>0</v>
      </c>
      <c r="H22" s="16">
        <f t="shared" si="11"/>
        <v>0</v>
      </c>
      <c r="I22" s="16">
        <f t="shared" si="11"/>
        <v>0</v>
      </c>
      <c r="J22" s="16">
        <f t="shared" si="11"/>
        <v>0</v>
      </c>
      <c r="K22" s="16">
        <f t="shared" ref="K22" si="12">K13</f>
        <v>0</v>
      </c>
      <c r="L22" s="16">
        <f t="shared" si="11"/>
        <v>0</v>
      </c>
      <c r="M22" s="16"/>
    </row>
    <row r="23" spans="1:13" ht="15.75" x14ac:dyDescent="0.3">
      <c r="A23" s="52" t="s">
        <v>171</v>
      </c>
      <c r="B23" s="53">
        <f>IFERROR(B21/B22,0)</f>
        <v>0</v>
      </c>
      <c r="C23" s="53">
        <f>IFERROR(C21/C22,0)</f>
        <v>0</v>
      </c>
      <c r="D23" s="53">
        <f t="shared" ref="D23:L23" si="13">IFERROR(D21/D22,0)</f>
        <v>0</v>
      </c>
      <c r="E23" s="53">
        <f t="shared" si="13"/>
        <v>0</v>
      </c>
      <c r="F23" s="53">
        <f t="shared" si="13"/>
        <v>0</v>
      </c>
      <c r="G23" s="53">
        <f t="shared" si="13"/>
        <v>0</v>
      </c>
      <c r="H23" s="53">
        <f t="shared" si="13"/>
        <v>0</v>
      </c>
      <c r="I23" s="53">
        <f t="shared" si="13"/>
        <v>0</v>
      </c>
      <c r="J23" s="53">
        <f t="shared" si="13"/>
        <v>0</v>
      </c>
      <c r="K23" s="53">
        <f t="shared" ref="K23" si="14">IFERROR(K21/K22,0)</f>
        <v>0</v>
      </c>
      <c r="L23" s="53">
        <f t="shared" si="13"/>
        <v>0</v>
      </c>
    </row>
    <row r="25" spans="1:13" x14ac:dyDescent="0.3">
      <c r="A25" s="19" t="s">
        <v>172</v>
      </c>
      <c r="B25" s="19"/>
      <c r="C25" s="19"/>
      <c r="D25" s="19"/>
      <c r="E25" s="19"/>
      <c r="F25" s="19"/>
      <c r="G25" s="19"/>
      <c r="H25" s="19"/>
      <c r="I25" s="19"/>
      <c r="J25" s="19"/>
      <c r="K25" s="19"/>
      <c r="L25" s="19"/>
    </row>
    <row r="27" spans="1:13" x14ac:dyDescent="0.3">
      <c r="B27" s="45">
        <v>2019</v>
      </c>
      <c r="C27" s="45">
        <v>2020</v>
      </c>
      <c r="D27" s="45">
        <v>2021</v>
      </c>
      <c r="E27" s="45">
        <v>2022</v>
      </c>
      <c r="F27" s="45">
        <v>2023</v>
      </c>
      <c r="G27" s="45">
        <v>2024</v>
      </c>
      <c r="H27" s="45">
        <v>2025</v>
      </c>
      <c r="I27" s="45">
        <v>2026</v>
      </c>
      <c r="J27" s="45">
        <v>2027</v>
      </c>
      <c r="K27" s="45"/>
      <c r="L27" s="45">
        <v>2028</v>
      </c>
    </row>
    <row r="28" spans="1:13" x14ac:dyDescent="0.3">
      <c r="A28" s="3" t="s">
        <v>173</v>
      </c>
      <c r="B28" s="129"/>
      <c r="C28" s="129"/>
      <c r="D28" s="129"/>
      <c r="E28" s="129"/>
      <c r="F28" s="129"/>
      <c r="G28" s="129"/>
      <c r="H28" s="129"/>
      <c r="I28" s="129"/>
      <c r="J28" s="129"/>
      <c r="K28" s="129"/>
      <c r="L28" s="129"/>
    </row>
    <row r="29" spans="1:13" x14ac:dyDescent="0.3">
      <c r="A29" s="57" t="s">
        <v>174</v>
      </c>
    </row>
    <row r="30" spans="1:13" x14ac:dyDescent="0.3">
      <c r="A30" s="57"/>
    </row>
    <row r="31" spans="1:13" x14ac:dyDescent="0.3">
      <c r="A31" s="19" t="s">
        <v>175</v>
      </c>
      <c r="B31" s="19"/>
      <c r="C31" s="19"/>
      <c r="D31" s="19"/>
      <c r="E31" s="19"/>
      <c r="F31" s="19"/>
      <c r="G31" s="19"/>
      <c r="H31" s="19"/>
      <c r="I31" s="19"/>
      <c r="J31" s="19"/>
      <c r="K31" s="19"/>
      <c r="L31" s="19"/>
    </row>
    <row r="33" spans="1:15" ht="15" x14ac:dyDescent="0.3">
      <c r="B33" s="290">
        <v>2019</v>
      </c>
      <c r="C33" s="290">
        <v>2020</v>
      </c>
      <c r="D33" s="290">
        <v>2021</v>
      </c>
      <c r="E33" s="290">
        <v>2022</v>
      </c>
      <c r="F33" s="290">
        <v>2023</v>
      </c>
      <c r="G33" s="290">
        <v>2024</v>
      </c>
      <c r="H33" s="290">
        <v>2025</v>
      </c>
      <c r="I33" s="290">
        <v>2026</v>
      </c>
      <c r="J33" s="290">
        <v>2027</v>
      </c>
      <c r="K33" s="290">
        <v>2028</v>
      </c>
      <c r="L33" s="290">
        <v>2029</v>
      </c>
    </row>
    <row r="34" spans="1:15" x14ac:dyDescent="0.3">
      <c r="A34" s="3" t="s">
        <v>176</v>
      </c>
      <c r="B34" s="1">
        <f t="shared" ref="B34" si="15">B21</f>
        <v>0</v>
      </c>
      <c r="C34" s="1">
        <f t="shared" ref="C34:L34" si="16">C21</f>
        <v>0</v>
      </c>
      <c r="D34" s="1">
        <f t="shared" si="16"/>
        <v>0</v>
      </c>
      <c r="E34" s="1">
        <f t="shared" si="16"/>
        <v>0</v>
      </c>
      <c r="F34" s="1">
        <f t="shared" si="16"/>
        <v>0</v>
      </c>
      <c r="G34" s="1">
        <f t="shared" si="16"/>
        <v>0</v>
      </c>
      <c r="H34" s="1">
        <f t="shared" si="16"/>
        <v>0</v>
      </c>
      <c r="I34" s="1">
        <f t="shared" si="16"/>
        <v>0</v>
      </c>
      <c r="J34" s="1">
        <f t="shared" si="16"/>
        <v>0</v>
      </c>
      <c r="K34" s="1">
        <f t="shared" ref="K34" si="17">K21</f>
        <v>0</v>
      </c>
      <c r="L34" s="1">
        <f t="shared" si="16"/>
        <v>0</v>
      </c>
    </row>
    <row r="35" spans="1:15" x14ac:dyDescent="0.3">
      <c r="A35" s="3" t="s">
        <v>177</v>
      </c>
      <c r="B35" s="1">
        <f t="shared" ref="B35" si="18">B14</f>
        <v>0</v>
      </c>
      <c r="C35" s="1">
        <f t="shared" ref="C35:L35" si="19">C14</f>
        <v>0</v>
      </c>
      <c r="D35" s="1">
        <f t="shared" si="19"/>
        <v>0</v>
      </c>
      <c r="E35" s="1">
        <f t="shared" si="19"/>
        <v>0</v>
      </c>
      <c r="F35" s="1">
        <f t="shared" si="19"/>
        <v>0</v>
      </c>
      <c r="G35" s="1">
        <f t="shared" si="19"/>
        <v>0</v>
      </c>
      <c r="H35" s="1">
        <f t="shared" si="19"/>
        <v>0</v>
      </c>
      <c r="I35" s="1">
        <f t="shared" si="19"/>
        <v>0</v>
      </c>
      <c r="J35" s="1">
        <f t="shared" si="19"/>
        <v>0</v>
      </c>
      <c r="K35" s="1">
        <f t="shared" ref="K35" si="20">K14</f>
        <v>0</v>
      </c>
      <c r="L35" s="1">
        <f t="shared" si="19"/>
        <v>0</v>
      </c>
    </row>
    <row r="36" spans="1:15" ht="18" x14ac:dyDescent="0.35">
      <c r="A36" s="3" t="s">
        <v>178</v>
      </c>
      <c r="B36" s="1">
        <f t="shared" ref="B36" si="21">B34-B35</f>
        <v>0</v>
      </c>
      <c r="C36" s="1">
        <f t="shared" ref="C36:L36" si="22">C34-C35</f>
        <v>0</v>
      </c>
      <c r="D36" s="1">
        <f t="shared" si="22"/>
        <v>0</v>
      </c>
      <c r="E36" s="1">
        <f t="shared" si="22"/>
        <v>0</v>
      </c>
      <c r="F36" s="1">
        <f t="shared" si="22"/>
        <v>0</v>
      </c>
      <c r="G36" s="1">
        <f t="shared" si="22"/>
        <v>0</v>
      </c>
      <c r="H36" s="1">
        <f t="shared" si="22"/>
        <v>0</v>
      </c>
      <c r="I36" s="1">
        <f t="shared" si="22"/>
        <v>0</v>
      </c>
      <c r="J36" s="1">
        <f t="shared" si="22"/>
        <v>0</v>
      </c>
      <c r="K36" s="1">
        <f t="shared" ref="K36" si="23">K34-K35</f>
        <v>0</v>
      </c>
      <c r="L36" s="1">
        <f t="shared" si="22"/>
        <v>0</v>
      </c>
      <c r="O36" s="1"/>
    </row>
    <row r="37" spans="1:15" x14ac:dyDescent="0.3">
      <c r="A37" s="3" t="s">
        <v>179</v>
      </c>
      <c r="B37" s="58">
        <f t="shared" ref="B37" si="24">B28</f>
        <v>0</v>
      </c>
      <c r="C37" s="58">
        <f t="shared" ref="C37:L37" si="25">C28</f>
        <v>0</v>
      </c>
      <c r="D37" s="58">
        <f t="shared" si="25"/>
        <v>0</v>
      </c>
      <c r="E37" s="58">
        <f t="shared" si="25"/>
        <v>0</v>
      </c>
      <c r="F37" s="58">
        <f t="shared" si="25"/>
        <v>0</v>
      </c>
      <c r="G37" s="58">
        <f t="shared" si="25"/>
        <v>0</v>
      </c>
      <c r="H37" s="58">
        <f t="shared" si="25"/>
        <v>0</v>
      </c>
      <c r="I37" s="58">
        <f t="shared" si="25"/>
        <v>0</v>
      </c>
      <c r="J37" s="58">
        <f t="shared" si="25"/>
        <v>0</v>
      </c>
      <c r="K37" s="58">
        <f t="shared" ref="K37" si="26">K28</f>
        <v>0</v>
      </c>
      <c r="L37" s="58">
        <f t="shared" si="25"/>
        <v>0</v>
      </c>
      <c r="O37" s="1"/>
    </row>
    <row r="38" spans="1:15" ht="18" x14ac:dyDescent="0.35">
      <c r="A38" s="52" t="s">
        <v>180</v>
      </c>
      <c r="B38" s="59">
        <f t="shared" ref="B38" si="27">IF(B36&gt;0,B36*B37,0)</f>
        <v>0</v>
      </c>
      <c r="C38" s="59">
        <f t="shared" ref="C38:I38" si="28">IF(C36&gt;0,C36*C37,0)</f>
        <v>0</v>
      </c>
      <c r="D38" s="59">
        <f t="shared" si="28"/>
        <v>0</v>
      </c>
      <c r="E38" s="59">
        <f t="shared" si="28"/>
        <v>0</v>
      </c>
      <c r="F38" s="59">
        <f t="shared" si="28"/>
        <v>0</v>
      </c>
      <c r="G38" s="59">
        <f t="shared" si="28"/>
        <v>0</v>
      </c>
      <c r="H38" s="59">
        <f t="shared" si="28"/>
        <v>0</v>
      </c>
      <c r="I38" s="59">
        <f t="shared" si="28"/>
        <v>0</v>
      </c>
      <c r="J38" s="59">
        <f>J36*J37</f>
        <v>0</v>
      </c>
      <c r="K38" s="59">
        <f>K36*K37</f>
        <v>0</v>
      </c>
      <c r="L38" s="59">
        <f>L36*L37</f>
        <v>0</v>
      </c>
      <c r="O38" s="1"/>
    </row>
    <row r="39" spans="1:15" x14ac:dyDescent="0.3">
      <c r="O39" s="1"/>
    </row>
    <row r="40" spans="1:15" x14ac:dyDescent="0.3">
      <c r="A40" s="19" t="s">
        <v>181</v>
      </c>
      <c r="B40" s="19"/>
      <c r="C40" s="19"/>
      <c r="D40" s="19"/>
      <c r="E40" s="19"/>
      <c r="F40" s="19"/>
      <c r="G40" s="19"/>
      <c r="H40" s="19"/>
      <c r="I40" s="19"/>
      <c r="J40" s="19"/>
      <c r="K40" s="19"/>
      <c r="L40" s="19"/>
    </row>
    <row r="42" spans="1:15" ht="15.75" x14ac:dyDescent="0.3">
      <c r="A42" s="60" t="s">
        <v>182</v>
      </c>
      <c r="B42" s="290">
        <v>2019</v>
      </c>
      <c r="C42" s="290">
        <v>2020</v>
      </c>
      <c r="D42" s="290">
        <v>2021</v>
      </c>
      <c r="E42" s="290">
        <v>2022</v>
      </c>
      <c r="F42" s="290">
        <v>2023</v>
      </c>
      <c r="G42" s="290">
        <v>2024</v>
      </c>
      <c r="H42" s="290">
        <v>2025</v>
      </c>
      <c r="I42" s="290">
        <v>2026</v>
      </c>
      <c r="J42" s="290">
        <v>2027</v>
      </c>
      <c r="K42" s="290">
        <v>2028</v>
      </c>
      <c r="L42" s="290">
        <v>2029</v>
      </c>
    </row>
    <row r="43" spans="1:15" x14ac:dyDescent="0.3">
      <c r="A43" s="3" t="s">
        <v>184</v>
      </c>
      <c r="B43" s="75"/>
      <c r="C43" s="75"/>
      <c r="D43" s="75"/>
      <c r="E43" s="75"/>
      <c r="F43" s="75"/>
      <c r="G43" s="75"/>
      <c r="H43" s="75"/>
      <c r="I43" s="75"/>
      <c r="J43" s="75"/>
      <c r="K43" s="75"/>
      <c r="L43" s="75"/>
    </row>
    <row r="44" spans="1:15" x14ac:dyDescent="0.3">
      <c r="A44" s="3" t="s">
        <v>183</v>
      </c>
      <c r="B44" s="75"/>
      <c r="C44" s="75"/>
      <c r="D44" s="75"/>
      <c r="E44" s="75"/>
      <c r="F44" s="75"/>
      <c r="G44" s="75"/>
      <c r="H44" s="75"/>
      <c r="I44" s="75"/>
      <c r="J44" s="75"/>
      <c r="K44" s="75"/>
      <c r="L44" s="75"/>
    </row>
    <row r="45" spans="1:15" x14ac:dyDescent="0.3">
      <c r="A45" s="3" t="s">
        <v>185</v>
      </c>
      <c r="B45" s="75"/>
      <c r="C45" s="75"/>
      <c r="D45" s="75"/>
      <c r="E45" s="75"/>
      <c r="F45" s="75"/>
      <c r="G45" s="75"/>
      <c r="H45" s="75"/>
      <c r="I45" s="75"/>
      <c r="J45" s="75"/>
      <c r="K45" s="75"/>
      <c r="L45" s="75"/>
    </row>
    <row r="46" spans="1:15" x14ac:dyDescent="0.3">
      <c r="A46" s="31" t="s">
        <v>118</v>
      </c>
      <c r="B46" s="165">
        <f>SUM(B43:B45)</f>
        <v>0</v>
      </c>
      <c r="C46" s="165">
        <f>SUM(C43:C45)</f>
        <v>0</v>
      </c>
      <c r="D46" s="165">
        <f t="shared" ref="D46:L46" si="29">SUM(D43:D45)</f>
        <v>0</v>
      </c>
      <c r="E46" s="165">
        <f t="shared" si="29"/>
        <v>0</v>
      </c>
      <c r="F46" s="165">
        <f t="shared" si="29"/>
        <v>0</v>
      </c>
      <c r="G46" s="51">
        <f t="shared" si="29"/>
        <v>0</v>
      </c>
      <c r="H46" s="51">
        <f t="shared" si="29"/>
        <v>0</v>
      </c>
      <c r="I46" s="51">
        <f t="shared" si="29"/>
        <v>0</v>
      </c>
      <c r="J46" s="51">
        <f t="shared" si="29"/>
        <v>0</v>
      </c>
      <c r="K46" s="51">
        <f t="shared" si="29"/>
        <v>0</v>
      </c>
      <c r="L46" s="51">
        <f t="shared" si="29"/>
        <v>0</v>
      </c>
    </row>
  </sheetData>
  <mergeCells count="1">
    <mergeCell ref="A3:L3"/>
  </mergeCells>
  <conditionalFormatting sqref="C8:L9">
    <cfRule type="containsText" dxfId="620" priority="26" operator="containsText" text="ntitulé">
      <formula>NOT(ISERROR(SEARCH("ntitulé",C8)))</formula>
    </cfRule>
    <cfRule type="containsBlanks" dxfId="619" priority="27">
      <formula>LEN(TRIM(C8))=0</formula>
    </cfRule>
  </conditionalFormatting>
  <conditionalFormatting sqref="C8:L9">
    <cfRule type="containsText" dxfId="618" priority="25" operator="containsText" text="libre">
      <formula>NOT(ISERROR(SEARCH("libre",C8)))</formula>
    </cfRule>
  </conditionalFormatting>
  <conditionalFormatting sqref="B13:L13">
    <cfRule type="containsText" dxfId="617" priority="23" operator="containsText" text="ntitulé">
      <formula>NOT(ISERROR(SEARCH("ntitulé",B13)))</formula>
    </cfRule>
    <cfRule type="containsBlanks" dxfId="616" priority="24">
      <formula>LEN(TRIM(B13))=0</formula>
    </cfRule>
  </conditionalFormatting>
  <conditionalFormatting sqref="B13:L13">
    <cfRule type="containsText" dxfId="615" priority="22" operator="containsText" text="libre">
      <formula>NOT(ISERROR(SEARCH("libre",B13)))</formula>
    </cfRule>
  </conditionalFormatting>
  <conditionalFormatting sqref="B16:L16">
    <cfRule type="containsText" dxfId="614" priority="20" operator="containsText" text="ntitulé">
      <formula>NOT(ISERROR(SEARCH("ntitulé",B16)))</formula>
    </cfRule>
    <cfRule type="containsBlanks" dxfId="613" priority="21">
      <formula>LEN(TRIM(B16))=0</formula>
    </cfRule>
  </conditionalFormatting>
  <conditionalFormatting sqref="B16:L16">
    <cfRule type="containsText" dxfId="612" priority="19" operator="containsText" text="libre">
      <formula>NOT(ISERROR(SEARCH("libre",B16)))</formula>
    </cfRule>
  </conditionalFormatting>
  <conditionalFormatting sqref="B21:L21">
    <cfRule type="containsText" dxfId="611" priority="17" operator="containsText" text="ntitulé">
      <formula>NOT(ISERROR(SEARCH("ntitulé",B21)))</formula>
    </cfRule>
    <cfRule type="containsBlanks" dxfId="610" priority="18">
      <formula>LEN(TRIM(B21))=0</formula>
    </cfRule>
  </conditionalFormatting>
  <conditionalFormatting sqref="B21:L21">
    <cfRule type="containsText" dxfId="609" priority="16" operator="containsText" text="libre">
      <formula>NOT(ISERROR(SEARCH("libre",B21)))</formula>
    </cfRule>
  </conditionalFormatting>
  <conditionalFormatting sqref="B28:L28">
    <cfRule type="containsText" dxfId="608" priority="14" operator="containsText" text="ntitulé">
      <formula>NOT(ISERROR(SEARCH("ntitulé",B28)))</formula>
    </cfRule>
    <cfRule type="containsBlanks" dxfId="607" priority="15">
      <formula>LEN(TRIM(B28))=0</formula>
    </cfRule>
  </conditionalFormatting>
  <conditionalFormatting sqref="B28:L28">
    <cfRule type="containsText" dxfId="606" priority="13" operator="containsText" text="libre">
      <formula>NOT(ISERROR(SEARCH("libre",B28)))</formula>
    </cfRule>
  </conditionalFormatting>
  <conditionalFormatting sqref="C43:L45">
    <cfRule type="containsText" dxfId="605" priority="8" operator="containsText" text="ntitulé">
      <formula>NOT(ISERROR(SEARCH("ntitulé",C43)))</formula>
    </cfRule>
    <cfRule type="containsBlanks" dxfId="604" priority="9">
      <formula>LEN(TRIM(C43))=0</formula>
    </cfRule>
  </conditionalFormatting>
  <conditionalFormatting sqref="C43:L45">
    <cfRule type="containsText" dxfId="603" priority="7" operator="containsText" text="libre">
      <formula>NOT(ISERROR(SEARCH("libre",C43)))</formula>
    </cfRule>
  </conditionalFormatting>
  <conditionalFormatting sqref="B8:B9">
    <cfRule type="containsText" dxfId="602" priority="5" operator="containsText" text="ntitulé">
      <formula>NOT(ISERROR(SEARCH("ntitulé",B8)))</formula>
    </cfRule>
    <cfRule type="containsBlanks" dxfId="601" priority="6">
      <formula>LEN(TRIM(B8))=0</formula>
    </cfRule>
  </conditionalFormatting>
  <conditionalFormatting sqref="B8:B9">
    <cfRule type="containsText" dxfId="600" priority="4" operator="containsText" text="libre">
      <formula>NOT(ISERROR(SEARCH("libre",B8)))</formula>
    </cfRule>
  </conditionalFormatting>
  <conditionalFormatting sqref="B43:B45">
    <cfRule type="containsText" dxfId="599" priority="2" operator="containsText" text="ntitulé">
      <formula>NOT(ISERROR(SEARCH("ntitulé",B43)))</formula>
    </cfRule>
    <cfRule type="containsBlanks" dxfId="598" priority="3">
      <formula>LEN(TRIM(B43))=0</formula>
    </cfRule>
  </conditionalFormatting>
  <conditionalFormatting sqref="B43:B45">
    <cfRule type="containsText" dxfId="597" priority="1" operator="containsText" text="libre">
      <formula>NOT(ISERROR(SEARCH("libre",B43)))</formula>
    </cfRule>
  </conditionalFormatting>
  <hyperlinks>
    <hyperlink ref="A1" location="TAB00!A1" display="Retour page de garde" xr:uid="{00000000-0004-0000-1500-000000000000}"/>
    <hyperlink ref="A2" location="'TAB4'!A1" display="Retour TAB4" xr:uid="{B3BB52B2-5974-436D-AD3A-6A7724E935EC}"/>
  </hyperlinks>
  <pageMargins left="0.7" right="0.7" top="0.75" bottom="0.75" header="0.3" footer="0.3"/>
  <pageSetup paperSize="9" scale="76"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37"/>
  <sheetViews>
    <sheetView zoomScale="90" zoomScaleNormal="90" workbookViewId="0">
      <selection activeCell="N31" sqref="N31:W31"/>
    </sheetView>
  </sheetViews>
  <sheetFormatPr baseColWidth="10" defaultColWidth="9.1640625" defaultRowHeight="15" x14ac:dyDescent="0.3"/>
  <cols>
    <col min="1" max="1" width="50.5" style="255" customWidth="1"/>
    <col min="2" max="2" width="16.6640625" style="256" customWidth="1"/>
    <col min="3" max="4" width="16.6640625" style="255" customWidth="1"/>
    <col min="5" max="12" width="16.6640625" style="256" customWidth="1"/>
    <col min="13" max="20" width="8.5" style="256" customWidth="1"/>
    <col min="21" max="16384" width="9.1640625" style="256"/>
  </cols>
  <sheetData>
    <row r="1" spans="1:20" x14ac:dyDescent="0.3">
      <c r="A1" s="8" t="s">
        <v>55</v>
      </c>
      <c r="B1" s="253"/>
      <c r="C1" s="254"/>
      <c r="E1" s="253"/>
      <c r="G1" s="253"/>
      <c r="L1" s="253"/>
      <c r="P1" s="253"/>
    </row>
    <row r="2" spans="1:20" x14ac:dyDescent="0.3">
      <c r="A2" s="43" t="s">
        <v>383</v>
      </c>
      <c r="B2" s="253"/>
      <c r="C2" s="254"/>
      <c r="E2" s="253"/>
      <c r="G2" s="253"/>
      <c r="L2" s="253"/>
      <c r="P2" s="253"/>
    </row>
    <row r="3" spans="1:20" s="274" customFormat="1" ht="22.15" customHeight="1" x14ac:dyDescent="0.35">
      <c r="A3" s="76" t="str">
        <f>TAB00!B60&amp;" : "&amp;TAB00!C60</f>
        <v>TAB3.8 : Charges de pension non-capitalisées</v>
      </c>
      <c r="B3" s="76"/>
      <c r="C3" s="76"/>
      <c r="D3" s="76"/>
      <c r="E3" s="76"/>
      <c r="F3" s="76"/>
      <c r="G3" s="76"/>
      <c r="H3" s="76"/>
      <c r="I3" s="76"/>
      <c r="J3" s="76"/>
      <c r="K3" s="76"/>
      <c r="L3" s="76"/>
      <c r="M3" s="76"/>
      <c r="N3" s="76"/>
      <c r="O3" s="76"/>
      <c r="P3" s="76"/>
      <c r="Q3" s="76"/>
      <c r="R3" s="76"/>
      <c r="S3" s="76"/>
      <c r="T3" s="76"/>
    </row>
    <row r="5" spans="1:20" x14ac:dyDescent="0.3">
      <c r="A5" s="400" t="s">
        <v>187</v>
      </c>
      <c r="B5" s="400"/>
      <c r="C5" s="400"/>
      <c r="D5" s="400"/>
      <c r="E5" s="400"/>
      <c r="F5" s="400"/>
      <c r="G5" s="400"/>
      <c r="H5" s="400"/>
      <c r="I5" s="400"/>
    </row>
    <row r="6" spans="1:20" x14ac:dyDescent="0.3">
      <c r="A6" s="291"/>
      <c r="B6" s="291"/>
      <c r="C6" s="291"/>
      <c r="D6" s="291"/>
      <c r="E6" s="291"/>
      <c r="F6" s="291"/>
      <c r="G6" s="291"/>
      <c r="H6" s="291"/>
      <c r="I6" s="291"/>
    </row>
    <row r="7" spans="1:20" s="255" customFormat="1" x14ac:dyDescent="0.3">
      <c r="A7" s="267"/>
      <c r="B7" s="292" t="s">
        <v>338</v>
      </c>
    </row>
    <row r="8" spans="1:20" x14ac:dyDescent="0.3">
      <c r="A8" s="256" t="s">
        <v>188</v>
      </c>
      <c r="B8" s="263"/>
      <c r="C8" s="256"/>
      <c r="D8" s="256"/>
    </row>
    <row r="9" spans="1:20" x14ac:dyDescent="0.3">
      <c r="A9" s="256" t="s">
        <v>189</v>
      </c>
      <c r="B9" s="263"/>
      <c r="C9" s="256"/>
      <c r="D9" s="256"/>
    </row>
    <row r="10" spans="1:20" x14ac:dyDescent="0.3">
      <c r="A10" s="256" t="s">
        <v>190</v>
      </c>
      <c r="B10" s="263"/>
      <c r="C10" s="256"/>
      <c r="D10" s="256"/>
    </row>
    <row r="11" spans="1:20" x14ac:dyDescent="0.3">
      <c r="A11" s="256" t="s">
        <v>191</v>
      </c>
      <c r="B11" s="263"/>
      <c r="C11" s="256"/>
      <c r="D11" s="256"/>
    </row>
    <row r="12" spans="1:20" x14ac:dyDescent="0.3">
      <c r="A12" s="256" t="s">
        <v>192</v>
      </c>
      <c r="B12" s="263"/>
      <c r="C12" s="256"/>
      <c r="D12" s="256"/>
    </row>
    <row r="13" spans="1:20" x14ac:dyDescent="0.3">
      <c r="A13" s="256" t="s">
        <v>193</v>
      </c>
      <c r="B13" s="263"/>
      <c r="C13" s="256"/>
      <c r="D13" s="256"/>
    </row>
    <row r="14" spans="1:20" x14ac:dyDescent="0.3">
      <c r="A14" s="256" t="s">
        <v>194</v>
      </c>
      <c r="B14" s="263"/>
      <c r="C14" s="256"/>
      <c r="D14" s="256"/>
    </row>
    <row r="15" spans="1:20" x14ac:dyDescent="0.3">
      <c r="A15" s="256" t="s">
        <v>195</v>
      </c>
      <c r="B15" s="263"/>
      <c r="C15" s="256"/>
      <c r="D15" s="256"/>
    </row>
    <row r="16" spans="1:20" x14ac:dyDescent="0.3">
      <c r="A16" s="256" t="s">
        <v>196</v>
      </c>
      <c r="B16" s="263"/>
      <c r="C16" s="256"/>
      <c r="D16" s="256"/>
    </row>
    <row r="17" spans="1:23" x14ac:dyDescent="0.3">
      <c r="A17" s="256" t="s">
        <v>197</v>
      </c>
      <c r="B17" s="263"/>
      <c r="C17" s="256"/>
      <c r="D17" s="256"/>
    </row>
    <row r="18" spans="1:23" x14ac:dyDescent="0.3">
      <c r="A18" s="256" t="s">
        <v>198</v>
      </c>
      <c r="B18" s="263"/>
      <c r="C18" s="256"/>
      <c r="D18" s="256"/>
    </row>
    <row r="19" spans="1:23" x14ac:dyDescent="0.3">
      <c r="A19" s="256" t="s">
        <v>199</v>
      </c>
      <c r="B19" s="263"/>
      <c r="C19" s="256"/>
      <c r="D19" s="256"/>
    </row>
    <row r="20" spans="1:23" x14ac:dyDescent="0.3">
      <c r="A20" s="256" t="s">
        <v>200</v>
      </c>
      <c r="B20" s="263"/>
      <c r="C20" s="256"/>
      <c r="D20" s="256"/>
    </row>
    <row r="21" spans="1:23" x14ac:dyDescent="0.3">
      <c r="A21" s="256" t="s">
        <v>201</v>
      </c>
      <c r="B21" s="263"/>
      <c r="C21" s="256"/>
      <c r="D21" s="256"/>
    </row>
    <row r="22" spans="1:23" x14ac:dyDescent="0.3">
      <c r="A22" s="256" t="s">
        <v>202</v>
      </c>
      <c r="B22" s="263"/>
      <c r="C22" s="256"/>
      <c r="D22" s="256"/>
    </row>
    <row r="23" spans="1:23" x14ac:dyDescent="0.3">
      <c r="A23" s="256" t="s">
        <v>203</v>
      </c>
      <c r="B23" s="263"/>
      <c r="C23" s="256"/>
      <c r="D23" s="256"/>
    </row>
    <row r="24" spans="1:23" x14ac:dyDescent="0.3">
      <c r="A24" s="256" t="s">
        <v>204</v>
      </c>
      <c r="B24" s="263"/>
      <c r="C24" s="256"/>
      <c r="D24" s="256"/>
    </row>
    <row r="25" spans="1:23" x14ac:dyDescent="0.3">
      <c r="A25" s="256" t="s">
        <v>205</v>
      </c>
      <c r="B25" s="263"/>
      <c r="C25" s="256"/>
      <c r="D25" s="256"/>
    </row>
    <row r="26" spans="1:23" x14ac:dyDescent="0.3">
      <c r="A26" s="256" t="s">
        <v>206</v>
      </c>
      <c r="B26" s="263"/>
      <c r="C26" s="256"/>
      <c r="D26" s="256"/>
    </row>
    <row r="27" spans="1:23" x14ac:dyDescent="0.3">
      <c r="A27" s="256" t="s">
        <v>207</v>
      </c>
      <c r="B27" s="263"/>
      <c r="C27" s="256"/>
      <c r="D27" s="256"/>
    </row>
    <row r="28" spans="1:23" x14ac:dyDescent="0.3">
      <c r="A28" s="256" t="s">
        <v>208</v>
      </c>
      <c r="B28" s="263"/>
      <c r="C28" s="256"/>
      <c r="D28" s="256"/>
    </row>
    <row r="29" spans="1:23" x14ac:dyDescent="0.3">
      <c r="A29" s="256" t="s">
        <v>209</v>
      </c>
      <c r="B29" s="263"/>
      <c r="C29" s="256"/>
      <c r="D29" s="256"/>
    </row>
    <row r="30" spans="1:23" x14ac:dyDescent="0.3">
      <c r="A30" s="267" t="s">
        <v>12</v>
      </c>
      <c r="B30" s="293">
        <f t="shared" ref="B30" si="0">SUM(B8:B29)</f>
        <v>0</v>
      </c>
      <c r="C30" s="256"/>
      <c r="D30" s="256"/>
    </row>
    <row r="31" spans="1:23" x14ac:dyDescent="0.3">
      <c r="N31" s="392" t="s">
        <v>299</v>
      </c>
      <c r="O31" s="387"/>
      <c r="P31" s="387"/>
      <c r="Q31" s="387"/>
      <c r="R31" s="387"/>
      <c r="S31" s="387"/>
      <c r="T31" s="387"/>
      <c r="U31" s="387"/>
      <c r="V31" s="387"/>
      <c r="W31" s="393"/>
    </row>
    <row r="32" spans="1:23" ht="1.9" customHeight="1" x14ac:dyDescent="0.3">
      <c r="A32" s="283"/>
      <c r="B32" s="283"/>
      <c r="C32" s="283"/>
      <c r="D32" s="283"/>
    </row>
    <row r="33" spans="1:23" ht="44.25" customHeight="1" x14ac:dyDescent="0.3">
      <c r="B33" s="286" t="s">
        <v>336</v>
      </c>
      <c r="C33" s="286" t="s">
        <v>323</v>
      </c>
      <c r="D33" s="286" t="s">
        <v>490</v>
      </c>
      <c r="E33" s="286" t="s">
        <v>491</v>
      </c>
      <c r="F33" s="286" t="s">
        <v>335</v>
      </c>
      <c r="G33" s="286" t="s">
        <v>492</v>
      </c>
      <c r="H33" s="286" t="s">
        <v>320</v>
      </c>
      <c r="I33" s="286" t="s">
        <v>321</v>
      </c>
      <c r="J33" s="286" t="s">
        <v>322</v>
      </c>
      <c r="K33" s="286" t="s">
        <v>315</v>
      </c>
      <c r="L33" s="286" t="s">
        <v>462</v>
      </c>
      <c r="N33" s="257" t="s">
        <v>300</v>
      </c>
      <c r="O33" s="257" t="s">
        <v>301</v>
      </c>
      <c r="P33" s="257" t="s">
        <v>329</v>
      </c>
      <c r="Q33" s="257" t="s">
        <v>302</v>
      </c>
      <c r="R33" s="257" t="s">
        <v>328</v>
      </c>
      <c r="S33" s="257" t="s">
        <v>328</v>
      </c>
      <c r="T33" s="257" t="s">
        <v>318</v>
      </c>
      <c r="U33" s="257" t="s">
        <v>493</v>
      </c>
      <c r="V33" s="257" t="s">
        <v>494</v>
      </c>
      <c r="W33" s="257" t="s">
        <v>489</v>
      </c>
    </row>
    <row r="34" spans="1:23" x14ac:dyDescent="0.3">
      <c r="A34" s="255" t="s">
        <v>145</v>
      </c>
      <c r="B34" s="263"/>
      <c r="C34" s="263"/>
      <c r="D34" s="263"/>
      <c r="E34" s="263"/>
      <c r="F34" s="263"/>
      <c r="G34" s="263"/>
      <c r="H34" s="263"/>
      <c r="I34" s="263"/>
      <c r="J34" s="263"/>
      <c r="K34" s="263"/>
      <c r="L34" s="263"/>
      <c r="N34" s="294">
        <f>IFERROR(IF(AND(ROUND(SUM(B34:B34),0)=0,ROUND(SUM(C34:C34),0)&gt;ROUND(SUM(B34:B34),0)),"INF",(ROUND(SUM(C34:C34),0)-ROUND(SUM(B34:B34),0))/ROUND(SUM(B34:B34),0)),0)</f>
        <v>0</v>
      </c>
      <c r="O34" s="294">
        <f t="shared" ref="O34:W34" si="1">IFERROR(IF(AND(ROUND(SUM(C34:C34),0)=0,ROUND(SUM(D34:D34),0)&gt;ROUND(SUM(C34:C34),0)),"INF",(ROUND(SUM(D34:D34),0)-ROUND(SUM(C34:C34),0))/ROUND(SUM(C34:C34),0)),0)</f>
        <v>0</v>
      </c>
      <c r="P34" s="294">
        <f t="shared" si="1"/>
        <v>0</v>
      </c>
      <c r="Q34" s="294">
        <f t="shared" si="1"/>
        <v>0</v>
      </c>
      <c r="R34" s="294">
        <f t="shared" si="1"/>
        <v>0</v>
      </c>
      <c r="S34" s="294">
        <f t="shared" si="1"/>
        <v>0</v>
      </c>
      <c r="T34" s="294">
        <f t="shared" si="1"/>
        <v>0</v>
      </c>
      <c r="U34" s="294">
        <f t="shared" si="1"/>
        <v>0</v>
      </c>
      <c r="V34" s="294">
        <f t="shared" si="1"/>
        <v>0</v>
      </c>
      <c r="W34" s="294">
        <f t="shared" si="1"/>
        <v>0</v>
      </c>
    </row>
    <row r="35" spans="1:23" x14ac:dyDescent="0.3">
      <c r="A35" s="255" t="s">
        <v>146</v>
      </c>
      <c r="B35" s="263"/>
      <c r="C35" s="263"/>
      <c r="D35" s="263"/>
      <c r="E35" s="263"/>
      <c r="F35" s="263"/>
      <c r="G35" s="263"/>
      <c r="H35" s="263"/>
      <c r="I35" s="263"/>
      <c r="J35" s="263"/>
      <c r="K35" s="263"/>
      <c r="L35" s="263"/>
      <c r="N35" s="294">
        <f>IFERROR(IF(AND(ROUND(SUM(C35:C35),0)=0,ROUND(SUM(D35:D35),0)&gt;ROUND(SUM(C35:C35),0)),"INF",(ROUND(SUM(D35:D35),0)-ROUND(SUM(C35:C35),0))/ROUND(SUM(C35:C35),0)),0)</f>
        <v>0</v>
      </c>
      <c r="O35" s="294">
        <f t="shared" ref="O35:W37" si="2">IFERROR(IF(AND(ROUND(SUM(D35:D35),0)=0,ROUND(SUM(E35:E35),0)&gt;ROUND(SUM(D35:D35),0)),"INF",(ROUND(SUM(E35:E35),0)-ROUND(SUM(D35:D35),0))/ROUND(SUM(D35:D35),0)),0)</f>
        <v>0</v>
      </c>
      <c r="P35" s="294">
        <f t="shared" si="2"/>
        <v>0</v>
      </c>
      <c r="Q35" s="294">
        <f t="shared" si="2"/>
        <v>0</v>
      </c>
      <c r="R35" s="294">
        <f t="shared" si="2"/>
        <v>0</v>
      </c>
      <c r="S35" s="294">
        <f t="shared" si="2"/>
        <v>0</v>
      </c>
      <c r="T35" s="294">
        <f t="shared" si="2"/>
        <v>0</v>
      </c>
      <c r="U35" s="294">
        <f t="shared" si="2"/>
        <v>0</v>
      </c>
      <c r="V35" s="294">
        <f t="shared" si="2"/>
        <v>0</v>
      </c>
      <c r="W35" s="294">
        <f t="shared" si="2"/>
        <v>0</v>
      </c>
    </row>
    <row r="36" spans="1:23" x14ac:dyDescent="0.3">
      <c r="A36" s="255" t="s">
        <v>147</v>
      </c>
      <c r="B36" s="263"/>
      <c r="C36" s="263"/>
      <c r="D36" s="263"/>
      <c r="E36" s="263"/>
      <c r="F36" s="263"/>
      <c r="G36" s="263"/>
      <c r="H36" s="263"/>
      <c r="I36" s="263"/>
      <c r="J36" s="263"/>
      <c r="K36" s="263"/>
      <c r="L36" s="263"/>
      <c r="N36" s="294">
        <f>IFERROR(IF(AND(ROUND(SUM(C36:C36),0)=0,ROUND(SUM(D36:D36),0)&gt;ROUND(SUM(C36:C36),0)),"INF",(ROUND(SUM(D36:D36),0)-ROUND(SUM(C36:C36),0))/ROUND(SUM(C36:C36),0)),0)</f>
        <v>0</v>
      </c>
      <c r="O36" s="294">
        <f t="shared" si="2"/>
        <v>0</v>
      </c>
      <c r="P36" s="294">
        <f t="shared" si="2"/>
        <v>0</v>
      </c>
      <c r="Q36" s="294">
        <f t="shared" si="2"/>
        <v>0</v>
      </c>
      <c r="R36" s="294">
        <f t="shared" si="2"/>
        <v>0</v>
      </c>
      <c r="S36" s="294">
        <f t="shared" si="2"/>
        <v>0</v>
      </c>
      <c r="T36" s="294">
        <f t="shared" si="2"/>
        <v>0</v>
      </c>
      <c r="U36" s="294">
        <f t="shared" si="2"/>
        <v>0</v>
      </c>
      <c r="V36" s="294">
        <f t="shared" si="2"/>
        <v>0</v>
      </c>
      <c r="W36" s="294">
        <f t="shared" si="2"/>
        <v>0</v>
      </c>
    </row>
    <row r="37" spans="1:23" x14ac:dyDescent="0.3">
      <c r="A37" s="295" t="s">
        <v>283</v>
      </c>
      <c r="B37" s="296">
        <f t="shared" ref="B37" si="3">SUM(B35:B36)</f>
        <v>0</v>
      </c>
      <c r="C37" s="296">
        <f t="shared" ref="C37:L37" si="4">SUM(C35:C36)</f>
        <v>0</v>
      </c>
      <c r="D37" s="296">
        <f t="shared" si="4"/>
        <v>0</v>
      </c>
      <c r="E37" s="296">
        <f t="shared" si="4"/>
        <v>0</v>
      </c>
      <c r="F37" s="296">
        <f t="shared" si="4"/>
        <v>0</v>
      </c>
      <c r="G37" s="296">
        <f t="shared" si="4"/>
        <v>0</v>
      </c>
      <c r="H37" s="296">
        <f t="shared" si="4"/>
        <v>0</v>
      </c>
      <c r="I37" s="296">
        <f t="shared" si="4"/>
        <v>0</v>
      </c>
      <c r="J37" s="296">
        <f t="shared" si="4"/>
        <v>0</v>
      </c>
      <c r="K37" s="296"/>
      <c r="L37" s="296">
        <f t="shared" si="4"/>
        <v>0</v>
      </c>
      <c r="N37" s="297">
        <f>IFERROR(IF(AND(ROUND(SUM(C37:C37),0)=0,ROUND(SUM(D37:D37),0)&gt;ROUND(SUM(C37:C37),0)),"INF",(ROUND(SUM(D37:D37),0)-ROUND(SUM(C37:C37),0))/ROUND(SUM(C37:C37),0)),0)</f>
        <v>0</v>
      </c>
      <c r="O37" s="297">
        <f t="shared" si="2"/>
        <v>0</v>
      </c>
      <c r="P37" s="297">
        <f t="shared" si="2"/>
        <v>0</v>
      </c>
      <c r="Q37" s="297">
        <f t="shared" si="2"/>
        <v>0</v>
      </c>
      <c r="R37" s="297">
        <f t="shared" si="2"/>
        <v>0</v>
      </c>
      <c r="S37" s="297">
        <f t="shared" si="2"/>
        <v>0</v>
      </c>
      <c r="T37" s="297">
        <f t="shared" si="2"/>
        <v>0</v>
      </c>
      <c r="U37" s="297">
        <f t="shared" si="2"/>
        <v>0</v>
      </c>
      <c r="V37" s="297">
        <f t="shared" si="2"/>
        <v>0</v>
      </c>
      <c r="W37" s="297">
        <f t="shared" si="2"/>
        <v>0</v>
      </c>
    </row>
  </sheetData>
  <mergeCells count="2">
    <mergeCell ref="A5:I5"/>
    <mergeCell ref="N31:W31"/>
  </mergeCells>
  <conditionalFormatting sqref="B8:B29">
    <cfRule type="containsText" dxfId="596" priority="32" operator="containsText" text="ntitulé">
      <formula>NOT(ISERROR(SEARCH("ntitulé",B8)))</formula>
    </cfRule>
    <cfRule type="containsBlanks" dxfId="595" priority="33">
      <formula>LEN(TRIM(B8))=0</formula>
    </cfRule>
  </conditionalFormatting>
  <conditionalFormatting sqref="B8:B29">
    <cfRule type="containsText" dxfId="594" priority="31" operator="containsText" text="libre">
      <formula>NOT(ISERROR(SEARCH("libre",B8)))</formula>
    </cfRule>
  </conditionalFormatting>
  <conditionalFormatting sqref="C34:D36">
    <cfRule type="containsText" dxfId="593" priority="29" operator="containsText" text="ntitulé">
      <formula>NOT(ISERROR(SEARCH("ntitulé",C34)))</formula>
    </cfRule>
    <cfRule type="containsBlanks" dxfId="592" priority="30">
      <formula>LEN(TRIM(C34))=0</formula>
    </cfRule>
  </conditionalFormatting>
  <conditionalFormatting sqref="C34:D36">
    <cfRule type="containsText" dxfId="591" priority="28" operator="containsText" text="libre">
      <formula>NOT(ISERROR(SEARCH("libre",C34)))</formula>
    </cfRule>
  </conditionalFormatting>
  <conditionalFormatting sqref="E34:E36">
    <cfRule type="containsText" dxfId="590" priority="26" operator="containsText" text="ntitulé">
      <formula>NOT(ISERROR(SEARCH("ntitulé",E34)))</formula>
    </cfRule>
    <cfRule type="containsBlanks" dxfId="589" priority="27">
      <formula>LEN(TRIM(E34))=0</formula>
    </cfRule>
  </conditionalFormatting>
  <conditionalFormatting sqref="E34:E36">
    <cfRule type="containsText" dxfId="588" priority="25" operator="containsText" text="libre">
      <formula>NOT(ISERROR(SEARCH("libre",E34)))</formula>
    </cfRule>
  </conditionalFormatting>
  <conditionalFormatting sqref="F34:F36">
    <cfRule type="containsText" dxfId="587" priority="23" operator="containsText" text="ntitulé">
      <formula>NOT(ISERROR(SEARCH("ntitulé",F34)))</formula>
    </cfRule>
    <cfRule type="containsBlanks" dxfId="586" priority="24">
      <formula>LEN(TRIM(F34))=0</formula>
    </cfRule>
  </conditionalFormatting>
  <conditionalFormatting sqref="F34:F36">
    <cfRule type="containsText" dxfId="585" priority="22" operator="containsText" text="libre">
      <formula>NOT(ISERROR(SEARCH("libre",F34)))</formula>
    </cfRule>
  </conditionalFormatting>
  <conditionalFormatting sqref="G34:G36">
    <cfRule type="containsText" dxfId="584" priority="20" operator="containsText" text="ntitulé">
      <formula>NOT(ISERROR(SEARCH("ntitulé",G34)))</formula>
    </cfRule>
    <cfRule type="containsBlanks" dxfId="583" priority="21">
      <formula>LEN(TRIM(G34))=0</formula>
    </cfRule>
  </conditionalFormatting>
  <conditionalFormatting sqref="G34:G36">
    <cfRule type="containsText" dxfId="582" priority="19" operator="containsText" text="libre">
      <formula>NOT(ISERROR(SEARCH("libre",G34)))</formula>
    </cfRule>
  </conditionalFormatting>
  <conditionalFormatting sqref="H34:H36">
    <cfRule type="containsText" dxfId="581" priority="17" operator="containsText" text="ntitulé">
      <formula>NOT(ISERROR(SEARCH("ntitulé",H34)))</formula>
    </cfRule>
    <cfRule type="containsBlanks" dxfId="580" priority="18">
      <formula>LEN(TRIM(H34))=0</formula>
    </cfRule>
  </conditionalFormatting>
  <conditionalFormatting sqref="H34:H36">
    <cfRule type="containsText" dxfId="579" priority="16" operator="containsText" text="libre">
      <formula>NOT(ISERROR(SEARCH("libre",H34)))</formula>
    </cfRule>
  </conditionalFormatting>
  <conditionalFormatting sqref="I34:I36">
    <cfRule type="containsText" dxfId="578" priority="14" operator="containsText" text="ntitulé">
      <formula>NOT(ISERROR(SEARCH("ntitulé",I34)))</formula>
    </cfRule>
    <cfRule type="containsBlanks" dxfId="577" priority="15">
      <formula>LEN(TRIM(I34))=0</formula>
    </cfRule>
  </conditionalFormatting>
  <conditionalFormatting sqref="I34:I36">
    <cfRule type="containsText" dxfId="576" priority="13" operator="containsText" text="libre">
      <formula>NOT(ISERROR(SEARCH("libre",I34)))</formula>
    </cfRule>
  </conditionalFormatting>
  <conditionalFormatting sqref="J34:K36">
    <cfRule type="containsText" dxfId="575" priority="11" operator="containsText" text="ntitulé">
      <formula>NOT(ISERROR(SEARCH("ntitulé",J34)))</formula>
    </cfRule>
    <cfRule type="containsBlanks" dxfId="574" priority="12">
      <formula>LEN(TRIM(J34))=0</formula>
    </cfRule>
  </conditionalFormatting>
  <conditionalFormatting sqref="J34:K36">
    <cfRule type="containsText" dxfId="573" priority="10" operator="containsText" text="libre">
      <formula>NOT(ISERROR(SEARCH("libre",J34)))</formula>
    </cfRule>
  </conditionalFormatting>
  <conditionalFormatting sqref="L34:L36">
    <cfRule type="containsText" dxfId="572" priority="8" operator="containsText" text="ntitulé">
      <formula>NOT(ISERROR(SEARCH("ntitulé",L34)))</formula>
    </cfRule>
    <cfRule type="containsBlanks" dxfId="571" priority="9">
      <formula>LEN(TRIM(L34))=0</formula>
    </cfRule>
  </conditionalFormatting>
  <conditionalFormatting sqref="L34:L36">
    <cfRule type="containsText" dxfId="570" priority="7" operator="containsText" text="libre">
      <formula>NOT(ISERROR(SEARCH("libre",L34)))</formula>
    </cfRule>
  </conditionalFormatting>
  <conditionalFormatting sqref="B34:B36">
    <cfRule type="containsText" dxfId="569" priority="2" operator="containsText" text="ntitulé">
      <formula>NOT(ISERROR(SEARCH("ntitulé",B34)))</formula>
    </cfRule>
    <cfRule type="containsBlanks" dxfId="568" priority="3">
      <formula>LEN(TRIM(B34))=0</formula>
    </cfRule>
  </conditionalFormatting>
  <conditionalFormatting sqref="B34:B36">
    <cfRule type="containsText" dxfId="567" priority="1" operator="containsText" text="libre">
      <formula>NOT(ISERROR(SEARCH("libre",B34)))</formula>
    </cfRule>
  </conditionalFormatting>
  <hyperlinks>
    <hyperlink ref="A1" location="TAB00!A1" display="Retour page de garde" xr:uid="{00000000-0004-0000-1600-000000000000}"/>
    <hyperlink ref="A2" location="'TAB4'!A1" display="Retour TAB4" xr:uid="{92A0BB0C-3091-4101-B95A-FF92C3E92A94}"/>
  </hyperlinks>
  <pageMargins left="0.7" right="0.7" top="0.75" bottom="0.75" header="0.3" footer="0.3"/>
  <pageSetup paperSize="9" scale="70"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1"/>
  <sheetViews>
    <sheetView zoomScale="90" zoomScaleNormal="90" workbookViewId="0"/>
  </sheetViews>
  <sheetFormatPr baseColWidth="10" defaultColWidth="9.1640625" defaultRowHeight="15" x14ac:dyDescent="0.3"/>
  <cols>
    <col min="1" max="1" width="45" style="255" customWidth="1"/>
    <col min="2" max="3" width="17" style="256" customWidth="1"/>
    <col min="4" max="7" width="17" style="255" customWidth="1"/>
    <col min="8" max="12" width="17" style="256" customWidth="1"/>
    <col min="13" max="13" width="2" style="256" customWidth="1"/>
    <col min="14" max="21" width="8.6640625" style="256" customWidth="1"/>
    <col min="22" max="22" width="8.83203125" style="256" customWidth="1"/>
    <col min="23" max="16384" width="9.1640625" style="256"/>
  </cols>
  <sheetData>
    <row r="1" spans="1:23" x14ac:dyDescent="0.3">
      <c r="A1" s="8" t="s">
        <v>55</v>
      </c>
      <c r="B1" s="253"/>
      <c r="C1" s="253"/>
      <c r="D1" s="254"/>
      <c r="E1" s="254"/>
      <c r="H1" s="253"/>
      <c r="J1" s="253"/>
      <c r="L1" s="253"/>
      <c r="P1" s="253"/>
      <c r="R1" s="253"/>
      <c r="T1" s="253"/>
    </row>
    <row r="2" spans="1:23" x14ac:dyDescent="0.3">
      <c r="A2" s="43" t="s">
        <v>383</v>
      </c>
      <c r="B2" s="253"/>
      <c r="C2" s="253"/>
      <c r="D2" s="254"/>
      <c r="E2" s="254"/>
      <c r="H2" s="253"/>
      <c r="J2" s="253"/>
      <c r="L2" s="253"/>
      <c r="P2" s="253"/>
      <c r="R2" s="253"/>
      <c r="T2" s="253"/>
    </row>
    <row r="3" spans="1:23" s="289" customFormat="1" ht="43.9" customHeight="1" x14ac:dyDescent="0.35">
      <c r="A3" s="399" t="str">
        <f>TAB00!B61&amp;" : "&amp;TAB00!C61</f>
        <v>TAB3.9 : Charges émanant de factures d’achat de gaz émises par un fournisseur commercial pour l'alimentation de la clientèle propre du GRD</v>
      </c>
      <c r="B3" s="399"/>
      <c r="C3" s="399"/>
      <c r="D3" s="399"/>
      <c r="E3" s="399"/>
      <c r="F3" s="399"/>
      <c r="G3" s="399"/>
      <c r="H3" s="399"/>
      <c r="I3" s="399"/>
      <c r="J3" s="399"/>
      <c r="K3" s="399"/>
      <c r="L3" s="399"/>
      <c r="M3" s="399"/>
      <c r="N3" s="399"/>
      <c r="O3" s="399"/>
      <c r="P3" s="399"/>
      <c r="Q3" s="399"/>
      <c r="R3" s="399"/>
      <c r="S3" s="399"/>
      <c r="T3" s="399"/>
      <c r="U3" s="399"/>
      <c r="V3" s="399"/>
    </row>
    <row r="5" spans="1:23" x14ac:dyDescent="0.3">
      <c r="A5" s="402" t="s">
        <v>226</v>
      </c>
      <c r="B5" s="403"/>
      <c r="C5" s="403"/>
      <c r="D5" s="403"/>
      <c r="E5" s="403"/>
      <c r="F5" s="403"/>
      <c r="G5" s="403"/>
      <c r="H5" s="403"/>
      <c r="I5" s="403"/>
      <c r="J5" s="403"/>
      <c r="K5" s="403"/>
      <c r="L5" s="404"/>
      <c r="N5" s="387" t="s">
        <v>299</v>
      </c>
      <c r="O5" s="387"/>
      <c r="P5" s="387"/>
      <c r="Q5" s="387"/>
      <c r="R5" s="387"/>
      <c r="S5" s="387"/>
      <c r="T5" s="387"/>
      <c r="U5" s="387"/>
      <c r="V5" s="387"/>
      <c r="W5" s="387"/>
    </row>
    <row r="6" spans="1:23" s="275" customFormat="1" ht="45" customHeight="1" x14ac:dyDescent="0.3">
      <c r="A6" s="257" t="s">
        <v>2</v>
      </c>
      <c r="B6" s="286" t="s">
        <v>336</v>
      </c>
      <c r="C6" s="286" t="s">
        <v>323</v>
      </c>
      <c r="D6" s="286" t="s">
        <v>490</v>
      </c>
      <c r="E6" s="286" t="s">
        <v>491</v>
      </c>
      <c r="F6" s="286" t="s">
        <v>335</v>
      </c>
      <c r="G6" s="286" t="s">
        <v>492</v>
      </c>
      <c r="H6" s="286" t="s">
        <v>320</v>
      </c>
      <c r="I6" s="286" t="s">
        <v>321</v>
      </c>
      <c r="J6" s="286" t="s">
        <v>322</v>
      </c>
      <c r="K6" s="286" t="s">
        <v>315</v>
      </c>
      <c r="L6" s="286" t="s">
        <v>462</v>
      </c>
      <c r="M6" s="298"/>
      <c r="N6" s="257" t="s">
        <v>300</v>
      </c>
      <c r="O6" s="257" t="s">
        <v>301</v>
      </c>
      <c r="P6" s="257" t="s">
        <v>329</v>
      </c>
      <c r="Q6" s="257" t="s">
        <v>302</v>
      </c>
      <c r="R6" s="257" t="s">
        <v>328</v>
      </c>
      <c r="S6" s="257" t="s">
        <v>319</v>
      </c>
      <c r="T6" s="257" t="s">
        <v>318</v>
      </c>
      <c r="U6" s="257" t="s">
        <v>317</v>
      </c>
      <c r="V6" s="257" t="s">
        <v>316</v>
      </c>
      <c r="W6" s="257" t="s">
        <v>489</v>
      </c>
    </row>
    <row r="7" spans="1:23" s="262" customFormat="1" ht="31.9" customHeight="1" x14ac:dyDescent="0.3">
      <c r="A7" s="259" t="s">
        <v>225</v>
      </c>
      <c r="B7" s="299"/>
      <c r="C7" s="299"/>
      <c r="D7" s="299"/>
      <c r="E7" s="299"/>
      <c r="F7" s="299"/>
      <c r="G7" s="299"/>
      <c r="H7" s="299"/>
      <c r="I7" s="299"/>
      <c r="J7" s="299"/>
      <c r="K7" s="299"/>
      <c r="L7" s="299"/>
      <c r="M7" s="300"/>
      <c r="N7" s="261">
        <f>IFERROR(IF(AND(ROUND(SUM(B7:B7),0)=0,ROUND(SUM(C7:C7),0)&gt;ROUND(SUM(B7:B7),0)),"INF",(ROUND(SUM(C7:C7),0)-ROUND(SUM(B7:B7),0))/ROUND(SUM(B7:B7),0)),0)</f>
        <v>0</v>
      </c>
      <c r="O7" s="261">
        <f t="shared" ref="O7:W9" si="0">IFERROR(IF(AND(ROUND(SUM(C7:C7),0)=0,ROUND(SUM(D7:D7),0)&gt;ROUND(SUM(C7:C7),0)),"INF",(ROUND(SUM(D7:D7),0)-ROUND(SUM(C7:C7),0))/ROUND(SUM(C7:C7),0)),0)</f>
        <v>0</v>
      </c>
      <c r="P7" s="261">
        <f t="shared" si="0"/>
        <v>0</v>
      </c>
      <c r="Q7" s="261">
        <f t="shared" si="0"/>
        <v>0</v>
      </c>
      <c r="R7" s="261">
        <f t="shared" si="0"/>
        <v>0</v>
      </c>
      <c r="S7" s="261">
        <f t="shared" si="0"/>
        <v>0</v>
      </c>
      <c r="T7" s="261">
        <f t="shared" si="0"/>
        <v>0</v>
      </c>
      <c r="U7" s="261">
        <f t="shared" si="0"/>
        <v>0</v>
      </c>
      <c r="V7" s="261">
        <f t="shared" si="0"/>
        <v>0</v>
      </c>
      <c r="W7" s="261">
        <f t="shared" si="0"/>
        <v>0</v>
      </c>
    </row>
    <row r="8" spans="1:23" s="262" customFormat="1" x14ac:dyDescent="0.3">
      <c r="A8" s="264" t="s">
        <v>295</v>
      </c>
      <c r="B8" s="299"/>
      <c r="C8" s="299"/>
      <c r="D8" s="299"/>
      <c r="E8" s="299"/>
      <c r="F8" s="263"/>
      <c r="G8" s="263"/>
      <c r="H8" s="263"/>
      <c r="I8" s="263"/>
      <c r="J8" s="263"/>
      <c r="K8" s="263"/>
      <c r="L8" s="263"/>
      <c r="M8" s="300"/>
      <c r="N8" s="261">
        <f>IFERROR(IF(AND(ROUND(SUM(B8:B8),0)=0,ROUND(SUM(C8:C8),0)&gt;ROUND(SUM(B8:B8),0)),"INF",(ROUND(SUM(C8:C8),0)-ROUND(SUM(B8:B8),0))/ROUND(SUM(B8:B8),0)),0)</f>
        <v>0</v>
      </c>
      <c r="O8" s="261">
        <f t="shared" si="0"/>
        <v>0</v>
      </c>
      <c r="P8" s="261">
        <f t="shared" si="0"/>
        <v>0</v>
      </c>
      <c r="Q8" s="261">
        <f t="shared" si="0"/>
        <v>0</v>
      </c>
      <c r="R8" s="261">
        <f t="shared" si="0"/>
        <v>0</v>
      </c>
      <c r="S8" s="261">
        <f t="shared" si="0"/>
        <v>0</v>
      </c>
      <c r="T8" s="261">
        <f t="shared" si="0"/>
        <v>0</v>
      </c>
      <c r="U8" s="261">
        <f t="shared" si="0"/>
        <v>0</v>
      </c>
      <c r="V8" s="261">
        <f t="shared" si="0"/>
        <v>0</v>
      </c>
      <c r="W8" s="261">
        <f t="shared" si="0"/>
        <v>0</v>
      </c>
    </row>
    <row r="9" spans="1:23" s="262" customFormat="1" ht="31.9" customHeight="1" x14ac:dyDescent="0.3">
      <c r="A9" s="259" t="s">
        <v>284</v>
      </c>
      <c r="B9" s="301">
        <f t="shared" ref="B9" si="1">B8*B7</f>
        <v>0</v>
      </c>
      <c r="C9" s="301">
        <f t="shared" ref="C9:L9" si="2">C8*C7</f>
        <v>0</v>
      </c>
      <c r="D9" s="301">
        <f t="shared" si="2"/>
        <v>0</v>
      </c>
      <c r="E9" s="301">
        <f t="shared" si="2"/>
        <v>0</v>
      </c>
      <c r="F9" s="301">
        <f t="shared" si="2"/>
        <v>0</v>
      </c>
      <c r="G9" s="301">
        <f t="shared" si="2"/>
        <v>0</v>
      </c>
      <c r="H9" s="301">
        <f t="shared" si="2"/>
        <v>0</v>
      </c>
      <c r="I9" s="301">
        <f t="shared" si="2"/>
        <v>0</v>
      </c>
      <c r="J9" s="301">
        <f t="shared" si="2"/>
        <v>0</v>
      </c>
      <c r="K9" s="301">
        <f t="shared" si="2"/>
        <v>0</v>
      </c>
      <c r="L9" s="301">
        <f t="shared" si="2"/>
        <v>0</v>
      </c>
      <c r="M9" s="300"/>
      <c r="N9" s="302">
        <f>IFERROR(IF(AND(ROUND(SUM(B9:B9),0)=0,ROUND(SUM(C9:C9),0)&gt;ROUND(SUM(B9:B9),0)),"INF",(ROUND(SUM(C9:C9),0)-ROUND(SUM(B9:B9),0))/ROUND(SUM(B9:B9),0)),0)</f>
        <v>0</v>
      </c>
      <c r="O9" s="302">
        <f t="shared" si="0"/>
        <v>0</v>
      </c>
      <c r="P9" s="302">
        <f t="shared" si="0"/>
        <v>0</v>
      </c>
      <c r="Q9" s="302">
        <f t="shared" si="0"/>
        <v>0</v>
      </c>
      <c r="R9" s="302">
        <f t="shared" si="0"/>
        <v>0</v>
      </c>
      <c r="S9" s="302">
        <f t="shared" si="0"/>
        <v>0</v>
      </c>
      <c r="T9" s="302">
        <f t="shared" si="0"/>
        <v>0</v>
      </c>
      <c r="U9" s="302">
        <f t="shared" si="0"/>
        <v>0</v>
      </c>
      <c r="V9" s="302">
        <f t="shared" si="0"/>
        <v>0</v>
      </c>
      <c r="W9" s="302">
        <f t="shared" si="0"/>
        <v>0</v>
      </c>
    </row>
    <row r="10" spans="1:23" x14ac:dyDescent="0.3">
      <c r="F10" s="256"/>
      <c r="G10" s="256"/>
      <c r="N10" s="255"/>
      <c r="O10" s="255"/>
    </row>
    <row r="11" spans="1:23" x14ac:dyDescent="0.3">
      <c r="A11" s="402" t="s">
        <v>228</v>
      </c>
      <c r="B11" s="403"/>
      <c r="C11" s="403"/>
      <c r="D11" s="403"/>
      <c r="E11" s="403"/>
      <c r="F11" s="403"/>
      <c r="G11" s="403"/>
      <c r="H11" s="403"/>
      <c r="I11" s="403"/>
      <c r="J11" s="403"/>
      <c r="K11" s="403"/>
      <c r="L11" s="404"/>
      <c r="N11" s="387" t="s">
        <v>299</v>
      </c>
      <c r="O11" s="387"/>
      <c r="P11" s="387"/>
      <c r="Q11" s="387"/>
      <c r="R11" s="387"/>
      <c r="S11" s="387"/>
      <c r="T11" s="387"/>
      <c r="U11" s="387"/>
      <c r="V11" s="387"/>
      <c r="W11" s="387"/>
    </row>
    <row r="12" spans="1:23" s="275" customFormat="1" ht="36" customHeight="1" x14ac:dyDescent="0.3">
      <c r="A12" s="257" t="s">
        <v>2</v>
      </c>
      <c r="B12" s="286" t="s">
        <v>336</v>
      </c>
      <c r="C12" s="286" t="s">
        <v>323</v>
      </c>
      <c r="D12" s="286" t="s">
        <v>490</v>
      </c>
      <c r="E12" s="286" t="s">
        <v>491</v>
      </c>
      <c r="F12" s="286" t="s">
        <v>335</v>
      </c>
      <c r="G12" s="286" t="s">
        <v>492</v>
      </c>
      <c r="H12" s="286" t="s">
        <v>320</v>
      </c>
      <c r="I12" s="286" t="s">
        <v>321</v>
      </c>
      <c r="J12" s="286" t="s">
        <v>322</v>
      </c>
      <c r="K12" s="286" t="s">
        <v>315</v>
      </c>
      <c r="L12" s="286" t="s">
        <v>462</v>
      </c>
      <c r="M12" s="298"/>
      <c r="N12" s="257" t="s">
        <v>300</v>
      </c>
      <c r="O12" s="257" t="s">
        <v>301</v>
      </c>
      <c r="P12" s="257" t="s">
        <v>329</v>
      </c>
      <c r="Q12" s="257" t="s">
        <v>302</v>
      </c>
      <c r="R12" s="257" t="s">
        <v>328</v>
      </c>
      <c r="S12" s="257" t="s">
        <v>319</v>
      </c>
      <c r="T12" s="257" t="s">
        <v>318</v>
      </c>
      <c r="U12" s="257" t="s">
        <v>317</v>
      </c>
      <c r="V12" s="257" t="s">
        <v>316</v>
      </c>
      <c r="W12" s="257" t="s">
        <v>489</v>
      </c>
    </row>
    <row r="13" spans="1:23" s="262" customFormat="1" ht="31.9" customHeight="1" x14ac:dyDescent="0.3">
      <c r="A13" s="259" t="s">
        <v>225</v>
      </c>
      <c r="B13" s="299"/>
      <c r="C13" s="299"/>
      <c r="D13" s="299"/>
      <c r="E13" s="299"/>
      <c r="F13" s="299"/>
      <c r="G13" s="299"/>
      <c r="H13" s="299"/>
      <c r="I13" s="299"/>
      <c r="J13" s="299"/>
      <c r="K13" s="299"/>
      <c r="L13" s="299"/>
      <c r="M13" s="300"/>
      <c r="N13" s="261">
        <f>IFERROR(IF(AND(ROUND(SUM(B13:B13),0)=0,ROUND(SUM(C13:C13),0)&gt;ROUND(SUM(B13:B13),0)),"INF",(ROUND(SUM(C13:C13),0)-ROUND(SUM(B13:B13),0))/ROUND(SUM(B13:B13),0)),0)</f>
        <v>0</v>
      </c>
      <c r="O13" s="261">
        <f>IFERROR(IF(AND(ROUND(SUM(C13:C13),0)=0,ROUND(SUM(D13:D13),0)&gt;ROUND(SUM(C13:C13),0)),"INF",(ROUND(SUM(D13:D13),0)-ROUND(SUM(C13:C13),0))/ROUND(SUM(C13:C13),0)),0)</f>
        <v>0</v>
      </c>
      <c r="P13" s="261">
        <f>IFERROR(IF(AND(ROUND(SUM(D13:D13),0)=0,ROUND(SUM(F13:F13),0)&gt;ROUND(SUM(D13:D13),0)),"INF",(ROUND(SUM(F13:F13),0)-ROUND(SUM(D13:D13),0))/ROUND(SUM(D13:D13),0)),0)</f>
        <v>0</v>
      </c>
      <c r="Q13" s="261">
        <f>IFERROR(IF(AND(ROUND(SUM(F13:F13),0)=0,ROUND(SUM(G13:G13),0)&gt;ROUND(SUM(F13:F13),0)),"INF",(ROUND(SUM(G13:G13),0)-ROUND(SUM(F13:F13),0))/ROUND(SUM(F13:F13),0)),0)</f>
        <v>0</v>
      </c>
      <c r="R13" s="261">
        <f t="shared" ref="R13:R15" si="3">IFERROR(IF(AND(ROUND(SUM(G13:G13),0)=0,ROUND(SUM(H13:H13),0)&gt;ROUND(SUM(G13:G13),0)),"INF",(ROUND(SUM(H13:H13),0)-ROUND(SUM(G13:G13),0))/ROUND(SUM(G13:G13),0)),0)</f>
        <v>0</v>
      </c>
      <c r="S13" s="261">
        <f t="shared" ref="S13:S15" si="4">IFERROR(IF(AND(ROUND(SUM(H13:H13),0)=0,ROUND(SUM(I13:I13),0)&gt;ROUND(SUM(H13:H13),0)),"INF",(ROUND(SUM(I13:I13),0)-ROUND(SUM(H13:H13),0))/ROUND(SUM(H13:H13),0)),0)</f>
        <v>0</v>
      </c>
      <c r="T13" s="261">
        <f t="shared" ref="T13:T15" si="5">IFERROR(IF(AND(ROUND(SUM(I13:I13),0)=0,ROUND(SUM(J13:J13),0)&gt;ROUND(SUM(I13:I13),0)),"INF",(ROUND(SUM(J13:J13),0)-ROUND(SUM(I13:I13),0))/ROUND(SUM(I13:I13),0)),0)</f>
        <v>0</v>
      </c>
      <c r="U13" s="261">
        <f>IFERROR(IF(AND(ROUND(SUM(J13:J13),0)=0,ROUND(SUM(K13:K13),0)&gt;ROUND(SUM(J13:J13),0)),"INF",(ROUND(SUM(K13:K13),0)-ROUND(SUM(J13:J13),0))/ROUND(SUM(J13:J13),0)),0)</f>
        <v>0</v>
      </c>
      <c r="V13" s="261">
        <f t="shared" ref="V13:V15" si="6">IFERROR(IF(AND(ROUND(SUM(K13:K13),0)=0,ROUND(SUM(L13:L13),0)&gt;ROUND(SUM(K13:K13),0)),"INF",(ROUND(SUM(L13:L13),0)-ROUND(SUM(K13:K13),0))/ROUND(SUM(K13:K13),0)),0)</f>
        <v>0</v>
      </c>
    </row>
    <row r="14" spans="1:23" s="262" customFormat="1" x14ac:dyDescent="0.3">
      <c r="A14" s="264" t="s">
        <v>295</v>
      </c>
      <c r="B14" s="299"/>
      <c r="C14" s="299"/>
      <c r="D14" s="299"/>
      <c r="E14" s="299"/>
      <c r="F14" s="263"/>
      <c r="G14" s="263"/>
      <c r="H14" s="263"/>
      <c r="I14" s="263"/>
      <c r="J14" s="263"/>
      <c r="K14" s="263"/>
      <c r="L14" s="263"/>
      <c r="M14" s="300"/>
      <c r="N14" s="261">
        <f>IFERROR(IF(AND(ROUND(SUM(B14:B14),0)=0,ROUND(SUM(C14:C14),0)&gt;ROUND(SUM(B14:B14),0)),"INF",(ROUND(SUM(C14:C14),0)-ROUND(SUM(B14:B14),0))/ROUND(SUM(B14:B14),0)),0)</f>
        <v>0</v>
      </c>
      <c r="O14" s="261">
        <f t="shared" ref="O14:O15" si="7">IFERROR(IF(AND(ROUND(SUM(C14:C14),0)=0,ROUND(SUM(D14:D14),0)&gt;ROUND(SUM(C14:C14),0)),"INF",(ROUND(SUM(D14:D14),0)-ROUND(SUM(C14:C14),0))/ROUND(SUM(C14:C14),0)),0)</f>
        <v>0</v>
      </c>
      <c r="P14" s="261">
        <f t="shared" ref="P14:P15" si="8">IFERROR(IF(AND(ROUND(SUM(D14:D14),0)=0,ROUND(SUM(F14:F14),0)&gt;ROUND(SUM(D14:D14),0)),"INF",(ROUND(SUM(F14:F14),0)-ROUND(SUM(D14:D14),0))/ROUND(SUM(D14:D14),0)),0)</f>
        <v>0</v>
      </c>
      <c r="Q14" s="261">
        <f t="shared" ref="Q14:Q15" si="9">IFERROR(IF(AND(ROUND(SUM(F14:F14),0)=0,ROUND(SUM(G14:G14),0)&gt;ROUND(SUM(F14:F14),0)),"INF",(ROUND(SUM(G14:G14),0)-ROUND(SUM(F14:F14),0))/ROUND(SUM(F14:F14),0)),0)</f>
        <v>0</v>
      </c>
      <c r="R14" s="261">
        <f t="shared" si="3"/>
        <v>0</v>
      </c>
      <c r="S14" s="261">
        <f t="shared" si="4"/>
        <v>0</v>
      </c>
      <c r="T14" s="261">
        <f t="shared" si="5"/>
        <v>0</v>
      </c>
      <c r="U14" s="261">
        <f t="shared" ref="U14:U15" si="10">IFERROR(IF(AND(ROUND(SUM(J14:J14),0)=0,ROUND(SUM(K14:K14),0)&gt;ROUND(SUM(J14:J14),0)),"INF",(ROUND(SUM(K14:K14),0)-ROUND(SUM(J14:J14),0))/ROUND(SUM(J14:J14),0)),0)</f>
        <v>0</v>
      </c>
      <c r="V14" s="261">
        <f t="shared" si="6"/>
        <v>0</v>
      </c>
    </row>
    <row r="15" spans="1:23" s="262" customFormat="1" x14ac:dyDescent="0.3">
      <c r="A15" s="259" t="s">
        <v>284</v>
      </c>
      <c r="B15" s="301">
        <f t="shared" ref="B15" si="11">B14*B13</f>
        <v>0</v>
      </c>
      <c r="C15" s="301">
        <f t="shared" ref="C15:L15" si="12">C14*C13</f>
        <v>0</v>
      </c>
      <c r="D15" s="301">
        <f t="shared" si="12"/>
        <v>0</v>
      </c>
      <c r="E15" s="301">
        <f t="shared" si="12"/>
        <v>0</v>
      </c>
      <c r="F15" s="301">
        <f t="shared" si="12"/>
        <v>0</v>
      </c>
      <c r="G15" s="301">
        <f t="shared" si="12"/>
        <v>0</v>
      </c>
      <c r="H15" s="301">
        <f t="shared" si="12"/>
        <v>0</v>
      </c>
      <c r="I15" s="301">
        <f t="shared" si="12"/>
        <v>0</v>
      </c>
      <c r="J15" s="301">
        <f t="shared" si="12"/>
        <v>0</v>
      </c>
      <c r="K15" s="301">
        <f t="shared" si="12"/>
        <v>0</v>
      </c>
      <c r="L15" s="301">
        <f t="shared" si="12"/>
        <v>0</v>
      </c>
      <c r="M15" s="300"/>
      <c r="N15" s="302">
        <f t="shared" ref="N15" si="13">IFERROR(IF(AND(ROUND(SUM(B15:B15),0)=0,ROUND(SUM(C15:C15),0)&gt;ROUND(SUM(B15:B15),0)),"INF",(ROUND(SUM(C15:C15),0)-ROUND(SUM(B15:B15),0))/ROUND(SUM(B15:B15),0)),0)</f>
        <v>0</v>
      </c>
      <c r="O15" s="302">
        <f t="shared" si="7"/>
        <v>0</v>
      </c>
      <c r="P15" s="302">
        <f t="shared" si="8"/>
        <v>0</v>
      </c>
      <c r="Q15" s="302">
        <f t="shared" si="9"/>
        <v>0</v>
      </c>
      <c r="R15" s="302">
        <f t="shared" si="3"/>
        <v>0</v>
      </c>
      <c r="S15" s="302">
        <f t="shared" si="4"/>
        <v>0</v>
      </c>
      <c r="T15" s="302">
        <f t="shared" si="5"/>
        <v>0</v>
      </c>
      <c r="U15" s="302">
        <f t="shared" si="10"/>
        <v>0</v>
      </c>
      <c r="V15" s="302">
        <f t="shared" si="6"/>
        <v>0</v>
      </c>
    </row>
    <row r="16" spans="1:23" x14ac:dyDescent="0.3">
      <c r="F16" s="256"/>
      <c r="G16" s="256"/>
      <c r="N16" s="255"/>
      <c r="O16" s="255"/>
    </row>
    <row r="17" spans="1:23" x14ac:dyDescent="0.3">
      <c r="A17" s="402" t="s">
        <v>12</v>
      </c>
      <c r="B17" s="403"/>
      <c r="C17" s="403"/>
      <c r="D17" s="403"/>
      <c r="E17" s="403"/>
      <c r="F17" s="403"/>
      <c r="G17" s="403"/>
      <c r="H17" s="403"/>
      <c r="I17" s="403"/>
      <c r="J17" s="403"/>
      <c r="K17" s="403"/>
      <c r="L17" s="404"/>
      <c r="N17" s="387" t="s">
        <v>299</v>
      </c>
      <c r="O17" s="387"/>
      <c r="P17" s="387"/>
      <c r="Q17" s="387"/>
      <c r="R17" s="387"/>
      <c r="S17" s="387"/>
      <c r="T17" s="387"/>
      <c r="U17" s="387"/>
      <c r="V17" s="387"/>
      <c r="W17" s="387"/>
    </row>
    <row r="18" spans="1:23" s="275" customFormat="1" ht="41.25" customHeight="1" x14ac:dyDescent="0.3">
      <c r="A18" s="257" t="s">
        <v>2</v>
      </c>
      <c r="B18" s="286" t="s">
        <v>336</v>
      </c>
      <c r="C18" s="286" t="s">
        <v>323</v>
      </c>
      <c r="D18" s="286" t="s">
        <v>490</v>
      </c>
      <c r="E18" s="286" t="s">
        <v>491</v>
      </c>
      <c r="F18" s="286" t="s">
        <v>335</v>
      </c>
      <c r="G18" s="286" t="s">
        <v>492</v>
      </c>
      <c r="H18" s="286" t="s">
        <v>320</v>
      </c>
      <c r="I18" s="286" t="s">
        <v>321</v>
      </c>
      <c r="J18" s="286" t="s">
        <v>322</v>
      </c>
      <c r="K18" s="286" t="s">
        <v>315</v>
      </c>
      <c r="L18" s="286" t="s">
        <v>462</v>
      </c>
      <c r="M18" s="298"/>
      <c r="N18" s="257" t="s">
        <v>300</v>
      </c>
      <c r="O18" s="257" t="s">
        <v>301</v>
      </c>
      <c r="P18" s="257" t="s">
        <v>329</v>
      </c>
      <c r="Q18" s="257" t="s">
        <v>302</v>
      </c>
      <c r="R18" s="257" t="s">
        <v>328</v>
      </c>
      <c r="S18" s="257" t="s">
        <v>319</v>
      </c>
      <c r="T18" s="257" t="s">
        <v>318</v>
      </c>
      <c r="U18" s="257" t="s">
        <v>317</v>
      </c>
      <c r="V18" s="257" t="s">
        <v>316</v>
      </c>
      <c r="W18" s="257" t="s">
        <v>489</v>
      </c>
    </row>
    <row r="19" spans="1:23" s="262" customFormat="1" ht="31.9" customHeight="1" x14ac:dyDescent="0.3">
      <c r="A19" s="259" t="s">
        <v>225</v>
      </c>
      <c r="B19" s="301">
        <f>SUM(B7,B13)</f>
        <v>0</v>
      </c>
      <c r="C19" s="301">
        <f t="shared" ref="C19:D19" si="14">SUM(C7,C13)</f>
        <v>0</v>
      </c>
      <c r="D19" s="301">
        <f t="shared" si="14"/>
        <v>0</v>
      </c>
      <c r="E19" s="301">
        <f t="shared" ref="E19:L19" si="15">SUM(E7,E13)</f>
        <v>0</v>
      </c>
      <c r="F19" s="301">
        <f t="shared" si="15"/>
        <v>0</v>
      </c>
      <c r="G19" s="301">
        <f t="shared" si="15"/>
        <v>0</v>
      </c>
      <c r="H19" s="301">
        <f t="shared" si="15"/>
        <v>0</v>
      </c>
      <c r="I19" s="301">
        <f t="shared" si="15"/>
        <v>0</v>
      </c>
      <c r="J19" s="301">
        <f t="shared" si="15"/>
        <v>0</v>
      </c>
      <c r="K19" s="301">
        <f t="shared" si="15"/>
        <v>0</v>
      </c>
      <c r="L19" s="301">
        <f t="shared" si="15"/>
        <v>0</v>
      </c>
      <c r="M19" s="300"/>
      <c r="N19" s="261">
        <f>IFERROR(IF(AND(ROUND(SUM(B19:B19),0)=0,ROUND(SUM(C19:C19),0)&gt;ROUND(SUM(B19:B19),0)),"INF",(ROUND(SUM(C19:C19),0)-ROUND(SUM(B19:B19),0))/ROUND(SUM(B19:B19),0)),0)</f>
        <v>0</v>
      </c>
      <c r="O19" s="261">
        <f t="shared" ref="O19:W19" si="16">IFERROR(IF(AND(ROUND(SUM(C19:C19),0)=0,ROUND(SUM(D19:D19),0)&gt;ROUND(SUM(C19:C19),0)),"INF",(ROUND(SUM(D19:D19),0)-ROUND(SUM(C19:C19),0))/ROUND(SUM(C19:C19),0)),0)</f>
        <v>0</v>
      </c>
      <c r="P19" s="261">
        <f t="shared" si="16"/>
        <v>0</v>
      </c>
      <c r="Q19" s="261">
        <f t="shared" si="16"/>
        <v>0</v>
      </c>
      <c r="R19" s="261">
        <f t="shared" si="16"/>
        <v>0</v>
      </c>
      <c r="S19" s="261">
        <f t="shared" si="16"/>
        <v>0</v>
      </c>
      <c r="T19" s="261">
        <f t="shared" si="16"/>
        <v>0</v>
      </c>
      <c r="U19" s="261">
        <f t="shared" si="16"/>
        <v>0</v>
      </c>
      <c r="V19" s="261">
        <f t="shared" si="16"/>
        <v>0</v>
      </c>
      <c r="W19" s="261">
        <f t="shared" si="16"/>
        <v>0</v>
      </c>
    </row>
    <row r="20" spans="1:23" s="262" customFormat="1" x14ac:dyDescent="0.3">
      <c r="A20" s="264" t="s">
        <v>295</v>
      </c>
      <c r="B20" s="301">
        <f t="shared" ref="B20" si="17">IFERROR(B21/B19,0)</f>
        <v>0</v>
      </c>
      <c r="C20" s="301">
        <f t="shared" ref="C20:D20" si="18">IFERROR(C21/C19,0)</f>
        <v>0</v>
      </c>
      <c r="D20" s="301">
        <f t="shared" si="18"/>
        <v>0</v>
      </c>
      <c r="E20" s="301">
        <f t="shared" ref="E20:L20" si="19">IFERROR(E21/E19,0)</f>
        <v>0</v>
      </c>
      <c r="F20" s="301">
        <f t="shared" si="19"/>
        <v>0</v>
      </c>
      <c r="G20" s="301">
        <f t="shared" si="19"/>
        <v>0</v>
      </c>
      <c r="H20" s="301">
        <f t="shared" si="19"/>
        <v>0</v>
      </c>
      <c r="I20" s="301">
        <f t="shared" si="19"/>
        <v>0</v>
      </c>
      <c r="J20" s="301">
        <f t="shared" si="19"/>
        <v>0</v>
      </c>
      <c r="K20" s="301">
        <f t="shared" si="19"/>
        <v>0</v>
      </c>
      <c r="L20" s="301">
        <f t="shared" si="19"/>
        <v>0</v>
      </c>
      <c r="M20" s="300"/>
      <c r="N20" s="261">
        <f t="shared" ref="N20:N21" si="20">IFERROR(IF(AND(ROUND(SUM(B20:B20),0)=0,ROUND(SUM(C20:C20),0)&gt;ROUND(SUM(B20:B20),0)),"INF",(ROUND(SUM(C20:C20),0)-ROUND(SUM(B20:B20),0))/ROUND(SUM(B20:B20),0)),0)</f>
        <v>0</v>
      </c>
      <c r="O20" s="261">
        <f t="shared" ref="O20:O21" si="21">IFERROR(IF(AND(ROUND(SUM(C20:C20),0)=0,ROUND(SUM(D20:D20),0)&gt;ROUND(SUM(C20:C20),0)),"INF",(ROUND(SUM(D20:D20),0)-ROUND(SUM(C20:C20),0))/ROUND(SUM(C20:C20),0)),0)</f>
        <v>0</v>
      </c>
      <c r="P20" s="261">
        <f t="shared" ref="P20:P21" si="22">IFERROR(IF(AND(ROUND(SUM(D20:D20),0)=0,ROUND(SUM(E20:E20),0)&gt;ROUND(SUM(D20:D20),0)),"INF",(ROUND(SUM(E20:E20),0)-ROUND(SUM(D20:D20),0))/ROUND(SUM(D20:D20),0)),0)</f>
        <v>0</v>
      </c>
      <c r="Q20" s="261">
        <f t="shared" ref="Q20:Q21" si="23">IFERROR(IF(AND(ROUND(SUM(E20:E20),0)=0,ROUND(SUM(F20:F20),0)&gt;ROUND(SUM(E20:E20),0)),"INF",(ROUND(SUM(F20:F20),0)-ROUND(SUM(E20:E20),0))/ROUND(SUM(E20:E20),0)),0)</f>
        <v>0</v>
      </c>
      <c r="R20" s="261">
        <f t="shared" ref="R20:R21" si="24">IFERROR(IF(AND(ROUND(SUM(F20:F20),0)=0,ROUND(SUM(G20:G20),0)&gt;ROUND(SUM(F20:F20),0)),"INF",(ROUND(SUM(G20:G20),0)-ROUND(SUM(F20:F20),0))/ROUND(SUM(F20:F20),0)),0)</f>
        <v>0</v>
      </c>
      <c r="S20" s="261">
        <f t="shared" ref="S20:S21" si="25">IFERROR(IF(AND(ROUND(SUM(G20:G20),0)=0,ROUND(SUM(H20:H20),0)&gt;ROUND(SUM(G20:G20),0)),"INF",(ROUND(SUM(H20:H20),0)-ROUND(SUM(G20:G20),0))/ROUND(SUM(G20:G20),0)),0)</f>
        <v>0</v>
      </c>
      <c r="T20" s="261">
        <f t="shared" ref="T20:T21" si="26">IFERROR(IF(AND(ROUND(SUM(H20:H20),0)=0,ROUND(SUM(I20:I20),0)&gt;ROUND(SUM(H20:H20),0)),"INF",(ROUND(SUM(I20:I20),0)-ROUND(SUM(H20:H20),0))/ROUND(SUM(H20:H20),0)),0)</f>
        <v>0</v>
      </c>
      <c r="U20" s="261">
        <f t="shared" ref="U20:U21" si="27">IFERROR(IF(AND(ROUND(SUM(I20:I20),0)=0,ROUND(SUM(J20:J20),0)&gt;ROUND(SUM(I20:I20),0)),"INF",(ROUND(SUM(J20:J20),0)-ROUND(SUM(I20:I20),0))/ROUND(SUM(I20:I20),0)),0)</f>
        <v>0</v>
      </c>
      <c r="V20" s="261">
        <f t="shared" ref="V20:V21" si="28">IFERROR(IF(AND(ROUND(SUM(J20:J20),0)=0,ROUND(SUM(K20:K20),0)&gt;ROUND(SUM(J20:J20),0)),"INF",(ROUND(SUM(K20:K20),0)-ROUND(SUM(J20:J20),0))/ROUND(SUM(J20:J20),0)),0)</f>
        <v>0</v>
      </c>
      <c r="W20" s="261">
        <f t="shared" ref="W20:W21" si="29">IFERROR(IF(AND(ROUND(SUM(K20:K20),0)=0,ROUND(SUM(L20:L20),0)&gt;ROUND(SUM(K20:K20),0)),"INF",(ROUND(SUM(L20:L20),0)-ROUND(SUM(K20:K20),0))/ROUND(SUM(K20:K20),0)),0)</f>
        <v>0</v>
      </c>
    </row>
    <row r="21" spans="1:23" s="262" customFormat="1" x14ac:dyDescent="0.3">
      <c r="A21" s="259" t="s">
        <v>284</v>
      </c>
      <c r="B21" s="301">
        <f t="shared" ref="B21" si="30">SUM(B9,B15)</f>
        <v>0</v>
      </c>
      <c r="C21" s="301">
        <f t="shared" ref="C21:D21" si="31">SUM(C9,C15)</f>
        <v>0</v>
      </c>
      <c r="D21" s="301">
        <f t="shared" si="31"/>
        <v>0</v>
      </c>
      <c r="E21" s="301">
        <f t="shared" ref="E21:L21" si="32">SUM(E9,E15)</f>
        <v>0</v>
      </c>
      <c r="F21" s="301">
        <f t="shared" si="32"/>
        <v>0</v>
      </c>
      <c r="G21" s="301">
        <f t="shared" si="32"/>
        <v>0</v>
      </c>
      <c r="H21" s="301">
        <f t="shared" si="32"/>
        <v>0</v>
      </c>
      <c r="I21" s="301">
        <f t="shared" si="32"/>
        <v>0</v>
      </c>
      <c r="J21" s="301">
        <f t="shared" si="32"/>
        <v>0</v>
      </c>
      <c r="K21" s="301">
        <f t="shared" si="32"/>
        <v>0</v>
      </c>
      <c r="L21" s="301">
        <f t="shared" si="32"/>
        <v>0</v>
      </c>
      <c r="N21" s="302">
        <f t="shared" si="20"/>
        <v>0</v>
      </c>
      <c r="O21" s="302">
        <f t="shared" si="21"/>
        <v>0</v>
      </c>
      <c r="P21" s="302">
        <f t="shared" si="22"/>
        <v>0</v>
      </c>
      <c r="Q21" s="302">
        <f t="shared" si="23"/>
        <v>0</v>
      </c>
      <c r="R21" s="302">
        <f t="shared" si="24"/>
        <v>0</v>
      </c>
      <c r="S21" s="302">
        <f t="shared" si="25"/>
        <v>0</v>
      </c>
      <c r="T21" s="302">
        <f t="shared" si="26"/>
        <v>0</v>
      </c>
      <c r="U21" s="302">
        <f t="shared" si="27"/>
        <v>0</v>
      </c>
      <c r="V21" s="302">
        <f t="shared" si="28"/>
        <v>0</v>
      </c>
      <c r="W21" s="302">
        <f t="shared" si="29"/>
        <v>0</v>
      </c>
    </row>
    <row r="23" spans="1:23" x14ac:dyDescent="0.3">
      <c r="A23" s="408"/>
      <c r="B23" s="408"/>
      <c r="C23" s="408"/>
      <c r="D23" s="408"/>
      <c r="E23" s="408"/>
      <c r="F23" s="408"/>
      <c r="G23" s="408"/>
      <c r="H23" s="408"/>
      <c r="I23" s="408"/>
      <c r="J23" s="408"/>
      <c r="K23" s="408"/>
      <c r="L23" s="408"/>
      <c r="M23" s="408"/>
      <c r="N23" s="408"/>
      <c r="O23" s="408"/>
      <c r="P23" s="408"/>
      <c r="Q23" s="408"/>
    </row>
    <row r="25" spans="1:23" ht="24" customHeight="1" thickBot="1" x14ac:dyDescent="0.35">
      <c r="A25" s="405" t="s">
        <v>144</v>
      </c>
      <c r="B25" s="405"/>
      <c r="C25" s="405"/>
      <c r="D25" s="405"/>
      <c r="E25" s="405"/>
      <c r="F25" s="405"/>
      <c r="G25" s="405"/>
      <c r="H25" s="405"/>
      <c r="I25" s="405"/>
      <c r="J25" s="405"/>
      <c r="K25" s="405"/>
      <c r="L25" s="405"/>
      <c r="M25" s="405"/>
      <c r="N25" s="405"/>
      <c r="O25" s="405"/>
      <c r="P25" s="405"/>
      <c r="Q25" s="405"/>
      <c r="R25" s="405"/>
      <c r="S25" s="405"/>
      <c r="T25" s="405"/>
      <c r="U25" s="405"/>
    </row>
    <row r="26" spans="1:23" ht="26.25" customHeight="1" thickBot="1" x14ac:dyDescent="0.35">
      <c r="A26" s="270" t="s">
        <v>214</v>
      </c>
      <c r="B26" s="271"/>
      <c r="C26" s="406" t="s">
        <v>210</v>
      </c>
      <c r="D26" s="407"/>
      <c r="E26" s="407"/>
      <c r="F26" s="407"/>
      <c r="G26" s="407"/>
      <c r="H26" s="407"/>
      <c r="I26" s="407"/>
      <c r="J26" s="407"/>
      <c r="K26" s="407"/>
      <c r="L26" s="407"/>
      <c r="M26" s="407"/>
      <c r="N26" s="407"/>
      <c r="O26" s="407"/>
      <c r="P26" s="407"/>
      <c r="Q26" s="407"/>
      <c r="R26" s="407"/>
      <c r="S26" s="407"/>
      <c r="T26" s="407"/>
      <c r="U26" s="407"/>
    </row>
    <row r="27" spans="1:23" ht="41.25" customHeight="1" thickBot="1" x14ac:dyDescent="0.35">
      <c r="A27" s="272">
        <v>2025</v>
      </c>
      <c r="B27" s="279"/>
      <c r="C27" s="401"/>
      <c r="D27" s="401"/>
      <c r="E27" s="401"/>
      <c r="F27" s="401"/>
      <c r="G27" s="401"/>
      <c r="H27" s="401"/>
      <c r="I27" s="401"/>
      <c r="J27" s="401"/>
      <c r="K27" s="401"/>
      <c r="L27" s="401"/>
      <c r="M27" s="401"/>
      <c r="N27" s="401"/>
      <c r="O27" s="401"/>
      <c r="P27" s="401"/>
      <c r="Q27" s="401"/>
      <c r="R27" s="401"/>
      <c r="S27" s="401"/>
      <c r="T27" s="401"/>
      <c r="U27" s="401"/>
    </row>
    <row r="28" spans="1:23" ht="42.75" customHeight="1" thickBot="1" x14ac:dyDescent="0.35">
      <c r="A28" s="273">
        <v>2026</v>
      </c>
      <c r="B28" s="279"/>
      <c r="C28" s="401"/>
      <c r="D28" s="401"/>
      <c r="E28" s="401"/>
      <c r="F28" s="401"/>
      <c r="G28" s="401"/>
      <c r="H28" s="401"/>
      <c r="I28" s="401"/>
      <c r="J28" s="401"/>
      <c r="K28" s="401"/>
      <c r="L28" s="401"/>
      <c r="M28" s="401"/>
      <c r="N28" s="401"/>
      <c r="O28" s="401"/>
      <c r="P28" s="401"/>
      <c r="Q28" s="401"/>
      <c r="R28" s="401"/>
      <c r="S28" s="401"/>
      <c r="T28" s="401"/>
      <c r="U28" s="401"/>
    </row>
    <row r="29" spans="1:23" ht="42.75" customHeight="1" thickBot="1" x14ac:dyDescent="0.35">
      <c r="A29" s="273">
        <v>2027</v>
      </c>
      <c r="B29" s="279"/>
      <c r="C29" s="401"/>
      <c r="D29" s="401"/>
      <c r="E29" s="401"/>
      <c r="F29" s="401"/>
      <c r="G29" s="401"/>
      <c r="H29" s="401"/>
      <c r="I29" s="401"/>
      <c r="J29" s="401"/>
      <c r="K29" s="401"/>
      <c r="L29" s="401"/>
      <c r="M29" s="401"/>
      <c r="N29" s="401"/>
      <c r="O29" s="401"/>
      <c r="P29" s="401"/>
      <c r="Q29" s="401"/>
      <c r="R29" s="401"/>
      <c r="S29" s="401"/>
      <c r="T29" s="401"/>
      <c r="U29" s="401"/>
    </row>
    <row r="30" spans="1:23" ht="34.5" customHeight="1" thickBot="1" x14ac:dyDescent="0.35">
      <c r="A30" s="273">
        <v>2028</v>
      </c>
      <c r="B30" s="279"/>
      <c r="C30" s="401"/>
      <c r="D30" s="401"/>
      <c r="E30" s="401"/>
      <c r="F30" s="401"/>
      <c r="G30" s="401"/>
      <c r="H30" s="401"/>
      <c r="I30" s="401"/>
      <c r="J30" s="401"/>
      <c r="K30" s="401"/>
      <c r="L30" s="401"/>
      <c r="M30" s="401"/>
      <c r="N30" s="401"/>
      <c r="O30" s="401"/>
      <c r="P30" s="401"/>
      <c r="Q30" s="401"/>
      <c r="R30" s="401"/>
      <c r="S30" s="401"/>
      <c r="T30" s="401"/>
      <c r="U30" s="401"/>
    </row>
    <row r="31" spans="1:23" ht="35.25" customHeight="1" thickBot="1" x14ac:dyDescent="0.35">
      <c r="A31" s="273">
        <v>2029</v>
      </c>
      <c r="B31" s="279"/>
      <c r="C31" s="401"/>
      <c r="D31" s="401"/>
      <c r="E31" s="401"/>
      <c r="F31" s="401"/>
      <c r="G31" s="401"/>
      <c r="H31" s="401"/>
      <c r="I31" s="401"/>
      <c r="J31" s="401"/>
      <c r="K31" s="401"/>
      <c r="L31" s="401"/>
      <c r="M31" s="401"/>
      <c r="N31" s="401"/>
      <c r="O31" s="401"/>
      <c r="P31" s="401"/>
      <c r="Q31" s="401"/>
      <c r="R31" s="401"/>
      <c r="S31" s="401"/>
      <c r="T31" s="401"/>
      <c r="U31" s="401"/>
    </row>
  </sheetData>
  <mergeCells count="15">
    <mergeCell ref="N11:W11"/>
    <mergeCell ref="N17:W17"/>
    <mergeCell ref="A3:V3"/>
    <mergeCell ref="C30:U30"/>
    <mergeCell ref="C31:U31"/>
    <mergeCell ref="A5:L5"/>
    <mergeCell ref="A11:L11"/>
    <mergeCell ref="A17:L17"/>
    <mergeCell ref="A25:U25"/>
    <mergeCell ref="C26:U26"/>
    <mergeCell ref="A23:Q23"/>
    <mergeCell ref="C27:U27"/>
    <mergeCell ref="C28:U28"/>
    <mergeCell ref="C29:U29"/>
    <mergeCell ref="N5:W5"/>
  </mergeCells>
  <conditionalFormatting sqref="B7:E7">
    <cfRule type="containsText" dxfId="566" priority="270" operator="containsText" text="ntitulé">
      <formula>NOT(ISERROR(SEARCH("ntitulé",B7)))</formula>
    </cfRule>
    <cfRule type="containsBlanks" dxfId="565" priority="271">
      <formula>LEN(TRIM(B7))=0</formula>
    </cfRule>
  </conditionalFormatting>
  <conditionalFormatting sqref="B7:E7">
    <cfRule type="containsText" dxfId="564" priority="269" operator="containsText" text="libre">
      <formula>NOT(ISERROR(SEARCH("libre",B7)))</formula>
    </cfRule>
  </conditionalFormatting>
  <conditionalFormatting sqref="F7:G7">
    <cfRule type="containsText" dxfId="563" priority="267" operator="containsText" text="ntitulé">
      <formula>NOT(ISERROR(SEARCH("ntitulé",F7)))</formula>
    </cfRule>
    <cfRule type="containsBlanks" dxfId="562" priority="268">
      <formula>LEN(TRIM(F7))=0</formula>
    </cfRule>
  </conditionalFormatting>
  <conditionalFormatting sqref="F7:G7">
    <cfRule type="containsText" dxfId="561" priority="266" operator="containsText" text="libre">
      <formula>NOT(ISERROR(SEARCH("libre",F7)))</formula>
    </cfRule>
  </conditionalFormatting>
  <conditionalFormatting sqref="H7">
    <cfRule type="containsText" dxfId="560" priority="264" operator="containsText" text="ntitulé">
      <formula>NOT(ISERROR(SEARCH("ntitulé",H7)))</formula>
    </cfRule>
    <cfRule type="containsBlanks" dxfId="559" priority="265">
      <formula>LEN(TRIM(H7))=0</formula>
    </cfRule>
  </conditionalFormatting>
  <conditionalFormatting sqref="H7">
    <cfRule type="containsText" dxfId="558" priority="263" operator="containsText" text="libre">
      <formula>NOT(ISERROR(SEARCH("libre",H7)))</formula>
    </cfRule>
  </conditionalFormatting>
  <conditionalFormatting sqref="I7">
    <cfRule type="containsText" dxfId="557" priority="261" operator="containsText" text="ntitulé">
      <formula>NOT(ISERROR(SEARCH("ntitulé",I7)))</formula>
    </cfRule>
    <cfRule type="containsBlanks" dxfId="556" priority="262">
      <formula>LEN(TRIM(I7))=0</formula>
    </cfRule>
  </conditionalFormatting>
  <conditionalFormatting sqref="I7">
    <cfRule type="containsText" dxfId="555" priority="260" operator="containsText" text="libre">
      <formula>NOT(ISERROR(SEARCH("libre",I7)))</formula>
    </cfRule>
  </conditionalFormatting>
  <conditionalFormatting sqref="J7">
    <cfRule type="containsText" dxfId="554" priority="258" operator="containsText" text="ntitulé">
      <formula>NOT(ISERROR(SEARCH("ntitulé",J7)))</formula>
    </cfRule>
    <cfRule type="containsBlanks" dxfId="553" priority="259">
      <formula>LEN(TRIM(J7))=0</formula>
    </cfRule>
  </conditionalFormatting>
  <conditionalFormatting sqref="J7">
    <cfRule type="containsText" dxfId="552" priority="257" operator="containsText" text="libre">
      <formula>NOT(ISERROR(SEARCH("libre",J7)))</formula>
    </cfRule>
  </conditionalFormatting>
  <conditionalFormatting sqref="K7">
    <cfRule type="containsText" dxfId="551" priority="255" operator="containsText" text="ntitulé">
      <formula>NOT(ISERROR(SEARCH("ntitulé",K7)))</formula>
    </cfRule>
    <cfRule type="containsBlanks" dxfId="550" priority="256">
      <formula>LEN(TRIM(K7))=0</formula>
    </cfRule>
  </conditionalFormatting>
  <conditionalFormatting sqref="K7">
    <cfRule type="containsText" dxfId="549" priority="254" operator="containsText" text="libre">
      <formula>NOT(ISERROR(SEARCH("libre",K7)))</formula>
    </cfRule>
  </conditionalFormatting>
  <conditionalFormatting sqref="B27:U27">
    <cfRule type="containsBlanks" dxfId="548" priority="295">
      <formula>LEN(TRIM(B27))=0</formula>
    </cfRule>
  </conditionalFormatting>
  <conditionalFormatting sqref="C28:U31">
    <cfRule type="containsBlanks" dxfId="547" priority="293">
      <formula>LEN(TRIM(C28))=0</formula>
    </cfRule>
  </conditionalFormatting>
  <conditionalFormatting sqref="F8:G8">
    <cfRule type="containsText" dxfId="546" priority="153" operator="containsText" text="ntitulé">
      <formula>NOT(ISERROR(SEARCH("ntitulé",F8)))</formula>
    </cfRule>
    <cfRule type="containsBlanks" dxfId="545" priority="154">
      <formula>LEN(TRIM(F8))=0</formula>
    </cfRule>
  </conditionalFormatting>
  <conditionalFormatting sqref="F8:G8">
    <cfRule type="containsText" dxfId="544" priority="152" operator="containsText" text="libre">
      <formula>NOT(ISERROR(SEARCH("libre",F8)))</formula>
    </cfRule>
  </conditionalFormatting>
  <conditionalFormatting sqref="H8">
    <cfRule type="containsText" dxfId="543" priority="150" operator="containsText" text="ntitulé">
      <formula>NOT(ISERROR(SEARCH("ntitulé",H8)))</formula>
    </cfRule>
    <cfRule type="containsBlanks" dxfId="542" priority="151">
      <formula>LEN(TRIM(H8))=0</formula>
    </cfRule>
  </conditionalFormatting>
  <conditionalFormatting sqref="H8">
    <cfRule type="containsText" dxfId="541" priority="149" operator="containsText" text="libre">
      <formula>NOT(ISERROR(SEARCH("libre",H8)))</formula>
    </cfRule>
  </conditionalFormatting>
  <conditionalFormatting sqref="I8">
    <cfRule type="containsText" dxfId="540" priority="147" operator="containsText" text="ntitulé">
      <formula>NOT(ISERROR(SEARCH("ntitulé",I8)))</formula>
    </cfRule>
    <cfRule type="containsBlanks" dxfId="539" priority="148">
      <formula>LEN(TRIM(I8))=0</formula>
    </cfRule>
  </conditionalFormatting>
  <conditionalFormatting sqref="I8">
    <cfRule type="containsText" dxfId="538" priority="146" operator="containsText" text="libre">
      <formula>NOT(ISERROR(SEARCH("libre",I8)))</formula>
    </cfRule>
  </conditionalFormatting>
  <conditionalFormatting sqref="J8">
    <cfRule type="containsText" dxfId="537" priority="144" operator="containsText" text="ntitulé">
      <formula>NOT(ISERROR(SEARCH("ntitulé",J8)))</formula>
    </cfRule>
    <cfRule type="containsBlanks" dxfId="536" priority="145">
      <formula>LEN(TRIM(J8))=0</formula>
    </cfRule>
  </conditionalFormatting>
  <conditionalFormatting sqref="J8">
    <cfRule type="containsText" dxfId="535" priority="143" operator="containsText" text="libre">
      <formula>NOT(ISERROR(SEARCH("libre",J8)))</formula>
    </cfRule>
  </conditionalFormatting>
  <conditionalFormatting sqref="K8">
    <cfRule type="containsText" dxfId="534" priority="141" operator="containsText" text="ntitulé">
      <formula>NOT(ISERROR(SEARCH("ntitulé",K8)))</formula>
    </cfRule>
    <cfRule type="containsBlanks" dxfId="533" priority="142">
      <formula>LEN(TRIM(K8))=0</formula>
    </cfRule>
  </conditionalFormatting>
  <conditionalFormatting sqref="K8">
    <cfRule type="containsText" dxfId="532" priority="140" operator="containsText" text="libre">
      <formula>NOT(ISERROR(SEARCH("libre",K8)))</formula>
    </cfRule>
  </conditionalFormatting>
  <conditionalFormatting sqref="L8">
    <cfRule type="containsText" dxfId="531" priority="138" operator="containsText" text="ntitulé">
      <formula>NOT(ISERROR(SEARCH("ntitulé",L8)))</formula>
    </cfRule>
    <cfRule type="containsBlanks" dxfId="530" priority="139">
      <formula>LEN(TRIM(L8))=0</formula>
    </cfRule>
  </conditionalFormatting>
  <conditionalFormatting sqref="L8">
    <cfRule type="containsText" dxfId="529" priority="137" operator="containsText" text="libre">
      <formula>NOT(ISERROR(SEARCH("libre",L8)))</formula>
    </cfRule>
  </conditionalFormatting>
  <conditionalFormatting sqref="L7">
    <cfRule type="containsText" dxfId="528" priority="252" operator="containsText" text="ntitulé">
      <formula>NOT(ISERROR(SEARCH("ntitulé",L7)))</formula>
    </cfRule>
    <cfRule type="containsBlanks" dxfId="527" priority="253">
      <formula>LEN(TRIM(L7))=0</formula>
    </cfRule>
  </conditionalFormatting>
  <conditionalFormatting sqref="L7">
    <cfRule type="containsText" dxfId="526" priority="251" operator="containsText" text="libre">
      <formula>NOT(ISERROR(SEARCH("libre",L7)))</formula>
    </cfRule>
  </conditionalFormatting>
  <conditionalFormatting sqref="J14">
    <cfRule type="containsText" dxfId="525" priority="99" operator="containsText" text="ntitulé">
      <formula>NOT(ISERROR(SEARCH("ntitulé",J14)))</formula>
    </cfRule>
    <cfRule type="containsBlanks" dxfId="524" priority="100">
      <formula>LEN(TRIM(J14))=0</formula>
    </cfRule>
  </conditionalFormatting>
  <conditionalFormatting sqref="J14">
    <cfRule type="containsText" dxfId="523" priority="98" operator="containsText" text="libre">
      <formula>NOT(ISERROR(SEARCH("libre",J14)))</formula>
    </cfRule>
  </conditionalFormatting>
  <conditionalFormatting sqref="K14">
    <cfRule type="containsText" dxfId="522" priority="96" operator="containsText" text="ntitulé">
      <formula>NOT(ISERROR(SEARCH("ntitulé",K14)))</formula>
    </cfRule>
    <cfRule type="containsBlanks" dxfId="521" priority="97">
      <formula>LEN(TRIM(K14))=0</formula>
    </cfRule>
  </conditionalFormatting>
  <conditionalFormatting sqref="K14">
    <cfRule type="containsText" dxfId="520" priority="95" operator="containsText" text="libre">
      <formula>NOT(ISERROR(SEARCH("libre",K14)))</formula>
    </cfRule>
  </conditionalFormatting>
  <conditionalFormatting sqref="L14">
    <cfRule type="containsText" dxfId="519" priority="93" operator="containsText" text="ntitulé">
      <formula>NOT(ISERROR(SEARCH("ntitulé",L14)))</formula>
    </cfRule>
    <cfRule type="containsBlanks" dxfId="518" priority="94">
      <formula>LEN(TRIM(L14))=0</formula>
    </cfRule>
  </conditionalFormatting>
  <conditionalFormatting sqref="L14">
    <cfRule type="containsText" dxfId="517" priority="92" operator="containsText" text="libre">
      <formula>NOT(ISERROR(SEARCH("libre",L14)))</formula>
    </cfRule>
  </conditionalFormatting>
  <conditionalFormatting sqref="B14:C14">
    <cfRule type="containsText" dxfId="516" priority="90" operator="containsText" text="ntitulé">
      <formula>NOT(ISERROR(SEARCH("ntitulé",B14)))</formula>
    </cfRule>
    <cfRule type="containsBlanks" dxfId="515" priority="91">
      <formula>LEN(TRIM(B14))=0</formula>
    </cfRule>
  </conditionalFormatting>
  <conditionalFormatting sqref="B14:C14">
    <cfRule type="containsText" dxfId="514" priority="89" operator="containsText" text="libre">
      <formula>NOT(ISERROR(SEARCH("libre",B14)))</formula>
    </cfRule>
  </conditionalFormatting>
  <conditionalFormatting sqref="D14:E14">
    <cfRule type="containsText" dxfId="513" priority="87" operator="containsText" text="ntitulé">
      <formula>NOT(ISERROR(SEARCH("ntitulé",D14)))</formula>
    </cfRule>
    <cfRule type="containsBlanks" dxfId="512" priority="88">
      <formula>LEN(TRIM(D14))=0</formula>
    </cfRule>
  </conditionalFormatting>
  <conditionalFormatting sqref="D14:E14">
    <cfRule type="containsText" dxfId="511" priority="86" operator="containsText" text="libre">
      <formula>NOT(ISERROR(SEARCH("libre",D14)))</formula>
    </cfRule>
  </conditionalFormatting>
  <conditionalFormatting sqref="I13">
    <cfRule type="containsText" dxfId="510" priority="120" operator="containsText" text="ntitulé">
      <formula>NOT(ISERROR(SEARCH("ntitulé",I13)))</formula>
    </cfRule>
    <cfRule type="containsBlanks" dxfId="509" priority="121">
      <formula>LEN(TRIM(I13))=0</formula>
    </cfRule>
  </conditionalFormatting>
  <conditionalFormatting sqref="I13">
    <cfRule type="containsText" dxfId="508" priority="119" operator="containsText" text="libre">
      <formula>NOT(ISERROR(SEARCH("libre",I13)))</formula>
    </cfRule>
  </conditionalFormatting>
  <conditionalFormatting sqref="J13">
    <cfRule type="containsText" dxfId="507" priority="117" operator="containsText" text="ntitulé">
      <formula>NOT(ISERROR(SEARCH("ntitulé",J13)))</formula>
    </cfRule>
    <cfRule type="containsBlanks" dxfId="506" priority="118">
      <formula>LEN(TRIM(J13))=0</formula>
    </cfRule>
  </conditionalFormatting>
  <conditionalFormatting sqref="J13">
    <cfRule type="containsText" dxfId="505" priority="116" operator="containsText" text="libre">
      <formula>NOT(ISERROR(SEARCH("libre",J13)))</formula>
    </cfRule>
  </conditionalFormatting>
  <conditionalFormatting sqref="K13">
    <cfRule type="containsText" dxfId="504" priority="114" operator="containsText" text="ntitulé">
      <formula>NOT(ISERROR(SEARCH("ntitulé",K13)))</formula>
    </cfRule>
    <cfRule type="containsBlanks" dxfId="503" priority="115">
      <formula>LEN(TRIM(K13))=0</formula>
    </cfRule>
  </conditionalFormatting>
  <conditionalFormatting sqref="K13">
    <cfRule type="containsText" dxfId="502" priority="113" operator="containsText" text="libre">
      <formula>NOT(ISERROR(SEARCH("libre",K13)))</formula>
    </cfRule>
  </conditionalFormatting>
  <conditionalFormatting sqref="L13">
    <cfRule type="containsText" dxfId="501" priority="111" operator="containsText" text="ntitulé">
      <formula>NOT(ISERROR(SEARCH("ntitulé",L13)))</formula>
    </cfRule>
    <cfRule type="containsBlanks" dxfId="500" priority="112">
      <formula>LEN(TRIM(L13))=0</formula>
    </cfRule>
  </conditionalFormatting>
  <conditionalFormatting sqref="L13">
    <cfRule type="containsText" dxfId="499" priority="110" operator="containsText" text="libre">
      <formula>NOT(ISERROR(SEARCH("libre",L13)))</formula>
    </cfRule>
  </conditionalFormatting>
  <conditionalFormatting sqref="F14:G14">
    <cfRule type="containsText" dxfId="498" priority="108" operator="containsText" text="ntitulé">
      <formula>NOT(ISERROR(SEARCH("ntitulé",F14)))</formula>
    </cfRule>
    <cfRule type="containsBlanks" dxfId="497" priority="109">
      <formula>LEN(TRIM(F14))=0</formula>
    </cfRule>
  </conditionalFormatting>
  <conditionalFormatting sqref="F14:G14">
    <cfRule type="containsText" dxfId="496" priority="107" operator="containsText" text="libre">
      <formula>NOT(ISERROR(SEARCH("libre",F14)))</formula>
    </cfRule>
  </conditionalFormatting>
  <conditionalFormatting sqref="H14">
    <cfRule type="containsText" dxfId="495" priority="105" operator="containsText" text="ntitulé">
      <formula>NOT(ISERROR(SEARCH("ntitulé",H14)))</formula>
    </cfRule>
    <cfRule type="containsBlanks" dxfId="494" priority="106">
      <formula>LEN(TRIM(H14))=0</formula>
    </cfRule>
  </conditionalFormatting>
  <conditionalFormatting sqref="H14">
    <cfRule type="containsText" dxfId="493" priority="104" operator="containsText" text="libre">
      <formula>NOT(ISERROR(SEARCH("libre",H14)))</formula>
    </cfRule>
  </conditionalFormatting>
  <conditionalFormatting sqref="I14">
    <cfRule type="containsText" dxfId="492" priority="102" operator="containsText" text="ntitulé">
      <formula>NOT(ISERROR(SEARCH("ntitulé",I14)))</formula>
    </cfRule>
    <cfRule type="containsBlanks" dxfId="491" priority="103">
      <formula>LEN(TRIM(I14))=0</formula>
    </cfRule>
  </conditionalFormatting>
  <conditionalFormatting sqref="I14">
    <cfRule type="containsText" dxfId="490" priority="101" operator="containsText" text="libre">
      <formula>NOT(ISERROR(SEARCH("libre",I14)))</formula>
    </cfRule>
  </conditionalFormatting>
  <conditionalFormatting sqref="B8:C8">
    <cfRule type="containsText" dxfId="489" priority="135" operator="containsText" text="ntitulé">
      <formula>NOT(ISERROR(SEARCH("ntitulé",B8)))</formula>
    </cfRule>
    <cfRule type="containsBlanks" dxfId="488" priority="136">
      <formula>LEN(TRIM(B8))=0</formula>
    </cfRule>
  </conditionalFormatting>
  <conditionalFormatting sqref="B8:C8">
    <cfRule type="containsText" dxfId="487" priority="134" operator="containsText" text="libre">
      <formula>NOT(ISERROR(SEARCH("libre",B8)))</formula>
    </cfRule>
  </conditionalFormatting>
  <conditionalFormatting sqref="D8:E8">
    <cfRule type="containsText" dxfId="486" priority="132" operator="containsText" text="ntitulé">
      <formula>NOT(ISERROR(SEARCH("ntitulé",D8)))</formula>
    </cfRule>
    <cfRule type="containsBlanks" dxfId="485" priority="133">
      <formula>LEN(TRIM(D8))=0</formula>
    </cfRule>
  </conditionalFormatting>
  <conditionalFormatting sqref="D8:E8">
    <cfRule type="containsText" dxfId="484" priority="131" operator="containsText" text="libre">
      <formula>NOT(ISERROR(SEARCH("libre",D8)))</formula>
    </cfRule>
  </conditionalFormatting>
  <conditionalFormatting sqref="B13:E13">
    <cfRule type="containsText" dxfId="483" priority="129" operator="containsText" text="ntitulé">
      <formula>NOT(ISERROR(SEARCH("ntitulé",B13)))</formula>
    </cfRule>
    <cfRule type="containsBlanks" dxfId="482" priority="130">
      <formula>LEN(TRIM(B13))=0</formula>
    </cfRule>
  </conditionalFormatting>
  <conditionalFormatting sqref="B13:E13">
    <cfRule type="containsText" dxfId="481" priority="128" operator="containsText" text="libre">
      <formula>NOT(ISERROR(SEARCH("libre",B13)))</formula>
    </cfRule>
  </conditionalFormatting>
  <conditionalFormatting sqref="F13:G13">
    <cfRule type="containsText" dxfId="480" priority="126" operator="containsText" text="ntitulé">
      <formula>NOT(ISERROR(SEARCH("ntitulé",F13)))</formula>
    </cfRule>
    <cfRule type="containsBlanks" dxfId="479" priority="127">
      <formula>LEN(TRIM(F13))=0</formula>
    </cfRule>
  </conditionalFormatting>
  <conditionalFormatting sqref="F13:G13">
    <cfRule type="containsText" dxfId="478" priority="125" operator="containsText" text="libre">
      <formula>NOT(ISERROR(SEARCH("libre",F13)))</formula>
    </cfRule>
  </conditionalFormatting>
  <conditionalFormatting sqref="H13">
    <cfRule type="containsText" dxfId="477" priority="123" operator="containsText" text="ntitulé">
      <formula>NOT(ISERROR(SEARCH("ntitulé",H13)))</formula>
    </cfRule>
    <cfRule type="containsBlanks" dxfId="476" priority="124">
      <formula>LEN(TRIM(H13))=0</formula>
    </cfRule>
  </conditionalFormatting>
  <conditionalFormatting sqref="H13">
    <cfRule type="containsText" dxfId="475" priority="122" operator="containsText" text="libre">
      <formula>NOT(ISERROR(SEARCH("libre",H13)))</formula>
    </cfRule>
  </conditionalFormatting>
  <conditionalFormatting sqref="B28:B31">
    <cfRule type="containsBlanks" dxfId="474" priority="1">
      <formula>LEN(TRIM(B28))=0</formula>
    </cfRule>
  </conditionalFormatting>
  <hyperlinks>
    <hyperlink ref="A1" location="TAB00!A1" display="Retour page de garde" xr:uid="{00000000-0004-0000-1700-000000000000}"/>
    <hyperlink ref="A2" location="'TAB4'!A1" display="Retour TAB4" xr:uid="{ECC158D0-09F9-4093-B4EA-5BE3CCEF9E85}"/>
  </hyperlinks>
  <pageMargins left="0.7" right="0.7" top="0.75" bottom="0.75" header="0.3" footer="0.3"/>
  <pageSetup paperSize="9" scale="54" orientation="landscape" verticalDpi="300" r:id="rId1"/>
  <rowBreaks count="1" manualBreakCount="1">
    <brk id="24"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32"/>
  <sheetViews>
    <sheetView zoomScale="90" zoomScaleNormal="90" workbookViewId="0">
      <selection activeCell="A28" sqref="A28:A32"/>
    </sheetView>
  </sheetViews>
  <sheetFormatPr baseColWidth="10" defaultColWidth="9.1640625" defaultRowHeight="15" x14ac:dyDescent="0.3"/>
  <cols>
    <col min="1" max="1" width="32.5" style="255" customWidth="1"/>
    <col min="2" max="3" width="17.33203125" style="256" customWidth="1"/>
    <col min="4" max="7" width="17.33203125" style="255" customWidth="1"/>
    <col min="8" max="12" width="17.33203125" style="256" customWidth="1"/>
    <col min="13" max="13" width="2.5" style="256" customWidth="1"/>
    <col min="14" max="21" width="8.6640625" style="256" customWidth="1"/>
    <col min="22" max="22" width="8" style="256" customWidth="1"/>
    <col min="23" max="16384" width="9.1640625" style="256"/>
  </cols>
  <sheetData>
    <row r="1" spans="1:23" x14ac:dyDescent="0.3">
      <c r="A1" s="8" t="s">
        <v>55</v>
      </c>
      <c r="B1" s="253"/>
      <c r="C1" s="253"/>
      <c r="D1" s="254"/>
      <c r="E1" s="254"/>
      <c r="H1" s="253"/>
      <c r="J1" s="253"/>
      <c r="L1" s="253"/>
      <c r="P1" s="253"/>
      <c r="R1" s="253"/>
      <c r="T1" s="253"/>
    </row>
    <row r="2" spans="1:23" x14ac:dyDescent="0.3">
      <c r="A2" s="43" t="s">
        <v>383</v>
      </c>
      <c r="B2" s="253"/>
      <c r="C2" s="253"/>
      <c r="D2" s="254"/>
      <c r="E2" s="254"/>
      <c r="H2" s="253"/>
      <c r="J2" s="253"/>
      <c r="L2" s="253"/>
      <c r="P2" s="253"/>
      <c r="R2" s="253"/>
      <c r="T2" s="253"/>
    </row>
    <row r="3" spans="1:23" s="274" customFormat="1" ht="22.15" customHeight="1" x14ac:dyDescent="0.35">
      <c r="A3" s="371" t="str">
        <f>TAB00!B62&amp;" : "&amp;TAB00!C62</f>
        <v>TAB3.10 : Charges de distribution supportées par le GRD pour l'alimentation de clientèle propre</v>
      </c>
      <c r="B3" s="371"/>
      <c r="C3" s="371"/>
      <c r="D3" s="371"/>
      <c r="E3" s="371"/>
      <c r="F3" s="371"/>
      <c r="G3" s="371"/>
      <c r="H3" s="371"/>
      <c r="I3" s="371"/>
      <c r="J3" s="371"/>
      <c r="K3" s="371"/>
      <c r="L3" s="371"/>
      <c r="M3" s="371"/>
      <c r="N3" s="371"/>
      <c r="O3" s="371"/>
      <c r="P3" s="371"/>
      <c r="Q3" s="371"/>
      <c r="R3" s="371"/>
      <c r="S3" s="371"/>
      <c r="T3" s="371"/>
      <c r="U3" s="371"/>
      <c r="V3" s="371"/>
    </row>
    <row r="5" spans="1:23" x14ac:dyDescent="0.3">
      <c r="A5" s="402" t="s">
        <v>226</v>
      </c>
      <c r="B5" s="403"/>
      <c r="C5" s="403"/>
      <c r="D5" s="403"/>
      <c r="E5" s="403"/>
      <c r="F5" s="403"/>
      <c r="G5" s="403"/>
      <c r="H5" s="403"/>
      <c r="I5" s="403"/>
      <c r="J5" s="403"/>
      <c r="K5" s="403"/>
      <c r="L5" s="404"/>
      <c r="N5" s="387" t="s">
        <v>299</v>
      </c>
      <c r="O5" s="387"/>
      <c r="P5" s="387"/>
      <c r="Q5" s="387"/>
      <c r="R5" s="387"/>
      <c r="S5" s="387"/>
      <c r="T5" s="387"/>
      <c r="U5" s="387"/>
      <c r="V5" s="387"/>
      <c r="W5" s="387"/>
    </row>
    <row r="6" spans="1:23" s="275" customFormat="1" ht="30" x14ac:dyDescent="0.3">
      <c r="A6" s="257" t="s">
        <v>2</v>
      </c>
      <c r="B6" s="286" t="s">
        <v>336</v>
      </c>
      <c r="C6" s="286" t="s">
        <v>323</v>
      </c>
      <c r="D6" s="286" t="s">
        <v>490</v>
      </c>
      <c r="E6" s="286" t="s">
        <v>491</v>
      </c>
      <c r="F6" s="286" t="s">
        <v>335</v>
      </c>
      <c r="G6" s="286" t="s">
        <v>492</v>
      </c>
      <c r="H6" s="286" t="s">
        <v>320</v>
      </c>
      <c r="I6" s="286" t="s">
        <v>321</v>
      </c>
      <c r="J6" s="286" t="s">
        <v>322</v>
      </c>
      <c r="K6" s="286" t="s">
        <v>315</v>
      </c>
      <c r="L6" s="286" t="s">
        <v>462</v>
      </c>
      <c r="M6" s="304"/>
      <c r="N6" s="257" t="s">
        <v>300</v>
      </c>
      <c r="O6" s="257" t="s">
        <v>301</v>
      </c>
      <c r="P6" s="257" t="s">
        <v>329</v>
      </c>
      <c r="Q6" s="257" t="s">
        <v>302</v>
      </c>
      <c r="R6" s="257" t="s">
        <v>328</v>
      </c>
      <c r="S6" s="257" t="s">
        <v>319</v>
      </c>
      <c r="T6" s="257" t="s">
        <v>318</v>
      </c>
      <c r="U6" s="257" t="s">
        <v>317</v>
      </c>
      <c r="V6" s="257" t="s">
        <v>316</v>
      </c>
      <c r="W6" s="257" t="s">
        <v>489</v>
      </c>
    </row>
    <row r="7" spans="1:23" s="262" customFormat="1" ht="31.9" customHeight="1" x14ac:dyDescent="0.3">
      <c r="A7" s="259" t="s">
        <v>225</v>
      </c>
      <c r="B7" s="299"/>
      <c r="C7" s="299"/>
      <c r="D7" s="299"/>
      <c r="E7" s="299"/>
      <c r="F7" s="299"/>
      <c r="G7" s="299"/>
      <c r="H7" s="299"/>
      <c r="I7" s="299"/>
      <c r="J7" s="299"/>
      <c r="K7" s="299"/>
      <c r="L7" s="299"/>
      <c r="N7" s="261">
        <f>IFERROR(IF(AND(ROUND(SUM(B7:B7),0)=0,ROUND(SUM(C7:C7),0)&gt;ROUND(SUM(B7:B7),0)),"INF",(ROUND(SUM(C7:C7),0)-ROUND(SUM(B7:B7),0))/ROUND(SUM(B7:B7),0)),0)</f>
        <v>0</v>
      </c>
      <c r="O7" s="261">
        <f t="shared" ref="O7:W9" si="0">IFERROR(IF(AND(ROUND(SUM(C7:C7),0)=0,ROUND(SUM(D7:D7),0)&gt;ROUND(SUM(C7:C7),0)),"INF",(ROUND(SUM(D7:D7),0)-ROUND(SUM(C7:C7),0))/ROUND(SUM(C7:C7),0)),0)</f>
        <v>0</v>
      </c>
      <c r="P7" s="261">
        <f t="shared" si="0"/>
        <v>0</v>
      </c>
      <c r="Q7" s="261">
        <f t="shared" si="0"/>
        <v>0</v>
      </c>
      <c r="R7" s="261">
        <f t="shared" si="0"/>
        <v>0</v>
      </c>
      <c r="S7" s="261">
        <f t="shared" si="0"/>
        <v>0</v>
      </c>
      <c r="T7" s="261">
        <f t="shared" si="0"/>
        <v>0</v>
      </c>
      <c r="U7" s="261">
        <f t="shared" si="0"/>
        <v>0</v>
      </c>
      <c r="V7" s="261">
        <f t="shared" si="0"/>
        <v>0</v>
      </c>
      <c r="W7" s="261">
        <f t="shared" si="0"/>
        <v>0</v>
      </c>
    </row>
    <row r="8" spans="1:23" s="262" customFormat="1" x14ac:dyDescent="0.3">
      <c r="A8" s="264" t="s">
        <v>285</v>
      </c>
      <c r="B8" s="299"/>
      <c r="C8" s="299"/>
      <c r="D8" s="299"/>
      <c r="E8" s="299"/>
      <c r="F8" s="263"/>
      <c r="G8" s="263"/>
      <c r="H8" s="263"/>
      <c r="I8" s="263"/>
      <c r="J8" s="263"/>
      <c r="K8" s="263"/>
      <c r="L8" s="263"/>
      <c r="N8" s="261">
        <f>IFERROR(IF(AND(ROUND(SUM(B8:B8),0)=0,ROUND(SUM(C8:C8),0)&gt;ROUND(SUM(B8:B8),0)),"INF",(ROUND(SUM(C8:C8),0)-ROUND(SUM(B8:B8),0))/ROUND(SUM(B8:B8),0)),0)</f>
        <v>0</v>
      </c>
      <c r="O8" s="261">
        <f t="shared" si="0"/>
        <v>0</v>
      </c>
      <c r="P8" s="261">
        <f t="shared" si="0"/>
        <v>0</v>
      </c>
      <c r="Q8" s="261">
        <f t="shared" si="0"/>
        <v>0</v>
      </c>
      <c r="R8" s="261">
        <f t="shared" si="0"/>
        <v>0</v>
      </c>
      <c r="S8" s="261">
        <f t="shared" si="0"/>
        <v>0</v>
      </c>
      <c r="T8" s="261">
        <f t="shared" si="0"/>
        <v>0</v>
      </c>
      <c r="U8" s="261">
        <f t="shared" si="0"/>
        <v>0</v>
      </c>
      <c r="V8" s="261">
        <f t="shared" si="0"/>
        <v>0</v>
      </c>
      <c r="W8" s="261">
        <f t="shared" si="0"/>
        <v>0</v>
      </c>
    </row>
    <row r="9" spans="1:23" s="262" customFormat="1" x14ac:dyDescent="0.3">
      <c r="A9" s="259" t="s">
        <v>286</v>
      </c>
      <c r="B9" s="253">
        <f t="shared" ref="B9" si="1">B8*B7</f>
        <v>0</v>
      </c>
      <c r="C9" s="253">
        <f t="shared" ref="C9:L9" si="2">C8*C7</f>
        <v>0</v>
      </c>
      <c r="D9" s="253">
        <f t="shared" si="2"/>
        <v>0</v>
      </c>
      <c r="E9" s="253">
        <f t="shared" si="2"/>
        <v>0</v>
      </c>
      <c r="F9" s="253">
        <f t="shared" si="2"/>
        <v>0</v>
      </c>
      <c r="G9" s="253">
        <f t="shared" si="2"/>
        <v>0</v>
      </c>
      <c r="H9" s="253">
        <f t="shared" si="2"/>
        <v>0</v>
      </c>
      <c r="I9" s="253">
        <f t="shared" si="2"/>
        <v>0</v>
      </c>
      <c r="J9" s="253">
        <f t="shared" si="2"/>
        <v>0</v>
      </c>
      <c r="K9" s="253">
        <f t="shared" si="2"/>
        <v>0</v>
      </c>
      <c r="L9" s="253">
        <f t="shared" si="2"/>
        <v>0</v>
      </c>
      <c r="N9" s="302">
        <f>IFERROR(IF(AND(ROUND(SUM(B9:B9),0)=0,ROUND(SUM(C9:C9),0)&gt;ROUND(SUM(B9:B9),0)),"INF",(ROUND(SUM(C9:C9),0)-ROUND(SUM(B9:B9),0))/ROUND(SUM(B9:B9),0)),0)</f>
        <v>0</v>
      </c>
      <c r="O9" s="302">
        <f t="shared" si="0"/>
        <v>0</v>
      </c>
      <c r="P9" s="302">
        <f t="shared" si="0"/>
        <v>0</v>
      </c>
      <c r="Q9" s="302">
        <f t="shared" si="0"/>
        <v>0</v>
      </c>
      <c r="R9" s="302">
        <f t="shared" si="0"/>
        <v>0</v>
      </c>
      <c r="S9" s="302">
        <f t="shared" si="0"/>
        <v>0</v>
      </c>
      <c r="T9" s="302">
        <f t="shared" si="0"/>
        <v>0</v>
      </c>
      <c r="U9" s="302">
        <f t="shared" si="0"/>
        <v>0</v>
      </c>
      <c r="V9" s="302">
        <f t="shared" si="0"/>
        <v>0</v>
      </c>
      <c r="W9" s="302">
        <f t="shared" si="0"/>
        <v>0</v>
      </c>
    </row>
    <row r="10" spans="1:23" ht="14.45" customHeight="1" x14ac:dyDescent="0.3">
      <c r="F10" s="256"/>
      <c r="G10" s="256"/>
      <c r="N10" s="255"/>
      <c r="O10" s="255"/>
    </row>
    <row r="11" spans="1:23" ht="20.25" customHeight="1" x14ac:dyDescent="0.3">
      <c r="A11" s="402" t="s">
        <v>228</v>
      </c>
      <c r="B11" s="403"/>
      <c r="C11" s="403"/>
      <c r="D11" s="403"/>
      <c r="E11" s="403"/>
      <c r="F11" s="403"/>
      <c r="G11" s="403"/>
      <c r="H11" s="403"/>
      <c r="I11" s="403"/>
      <c r="J11" s="403"/>
      <c r="K11" s="403"/>
      <c r="L11" s="404"/>
      <c r="N11" s="387" t="s">
        <v>299</v>
      </c>
      <c r="O11" s="387"/>
      <c r="P11" s="387"/>
      <c r="Q11" s="387"/>
      <c r="R11" s="387"/>
      <c r="S11" s="387"/>
      <c r="T11" s="387"/>
      <c r="U11" s="387"/>
      <c r="V11" s="387"/>
      <c r="W11" s="387"/>
    </row>
    <row r="12" spans="1:23" s="275" customFormat="1" ht="24" customHeight="1" x14ac:dyDescent="0.3">
      <c r="A12" s="257" t="s">
        <v>2</v>
      </c>
      <c r="B12" s="286" t="s">
        <v>336</v>
      </c>
      <c r="C12" s="286" t="s">
        <v>323</v>
      </c>
      <c r="D12" s="286" t="s">
        <v>490</v>
      </c>
      <c r="E12" s="286" t="s">
        <v>491</v>
      </c>
      <c r="F12" s="286" t="s">
        <v>335</v>
      </c>
      <c r="G12" s="286" t="s">
        <v>492</v>
      </c>
      <c r="H12" s="286" t="s">
        <v>320</v>
      </c>
      <c r="I12" s="286" t="s">
        <v>321</v>
      </c>
      <c r="J12" s="286" t="s">
        <v>322</v>
      </c>
      <c r="K12" s="286" t="s">
        <v>315</v>
      </c>
      <c r="L12" s="286" t="s">
        <v>462</v>
      </c>
      <c r="M12" s="304"/>
      <c r="N12" s="257" t="s">
        <v>300</v>
      </c>
      <c r="O12" s="257" t="s">
        <v>301</v>
      </c>
      <c r="P12" s="257" t="s">
        <v>329</v>
      </c>
      <c r="Q12" s="257" t="s">
        <v>302</v>
      </c>
      <c r="R12" s="257" t="s">
        <v>328</v>
      </c>
      <c r="S12" s="257" t="s">
        <v>319</v>
      </c>
      <c r="T12" s="257" t="s">
        <v>318</v>
      </c>
      <c r="U12" s="257" t="s">
        <v>317</v>
      </c>
      <c r="V12" s="257" t="s">
        <v>316</v>
      </c>
      <c r="W12" s="257" t="s">
        <v>489</v>
      </c>
    </row>
    <row r="13" spans="1:23" ht="22.9" customHeight="1" x14ac:dyDescent="0.3">
      <c r="A13" s="259" t="s">
        <v>225</v>
      </c>
      <c r="B13" s="299"/>
      <c r="C13" s="299"/>
      <c r="D13" s="299"/>
      <c r="E13" s="299"/>
      <c r="F13" s="299"/>
      <c r="G13" s="299"/>
      <c r="H13" s="299"/>
      <c r="I13" s="299"/>
      <c r="J13" s="299"/>
      <c r="K13" s="299"/>
      <c r="L13" s="299"/>
      <c r="N13" s="261">
        <f>IFERROR(IF(AND(ROUND(SUM(B13:B13),0)=0,ROUND(SUM(C13:C13),0)&gt;ROUND(SUM(B13:B13),0)),"INF",(ROUND(SUM(C13:C13),0)-ROUND(SUM(B13:B13),0))/ROUND(SUM(B13:B13),0)),0)</f>
        <v>0</v>
      </c>
      <c r="O13" s="261">
        <f t="shared" ref="O13:W15" si="3">IFERROR(IF(AND(ROUND(SUM(C13:C13),0)=0,ROUND(SUM(D13:D13),0)&gt;ROUND(SUM(C13:C13),0)),"INF",(ROUND(SUM(D13:D13),0)-ROUND(SUM(C13:C13),0))/ROUND(SUM(C13:C13),0)),0)</f>
        <v>0</v>
      </c>
      <c r="P13" s="261">
        <f t="shared" si="3"/>
        <v>0</v>
      </c>
      <c r="Q13" s="261">
        <f t="shared" si="3"/>
        <v>0</v>
      </c>
      <c r="R13" s="261">
        <f t="shared" si="3"/>
        <v>0</v>
      </c>
      <c r="S13" s="261">
        <f t="shared" si="3"/>
        <v>0</v>
      </c>
      <c r="T13" s="261">
        <f t="shared" si="3"/>
        <v>0</v>
      </c>
      <c r="U13" s="261">
        <f t="shared" si="3"/>
        <v>0</v>
      </c>
      <c r="V13" s="261">
        <f t="shared" si="3"/>
        <v>0</v>
      </c>
      <c r="W13" s="261">
        <f t="shared" si="3"/>
        <v>0</v>
      </c>
    </row>
    <row r="14" spans="1:23" ht="14.45" customHeight="1" x14ac:dyDescent="0.3">
      <c r="A14" s="264" t="s">
        <v>285</v>
      </c>
      <c r="B14" s="299"/>
      <c r="C14" s="299"/>
      <c r="D14" s="299"/>
      <c r="E14" s="299"/>
      <c r="F14" s="263"/>
      <c r="G14" s="263"/>
      <c r="H14" s="263"/>
      <c r="I14" s="263"/>
      <c r="J14" s="263"/>
      <c r="K14" s="263"/>
      <c r="L14" s="263"/>
      <c r="N14" s="261">
        <f>IFERROR(IF(AND(ROUND(SUM(B14:B14),0)=0,ROUND(SUM(C14:C14),0)&gt;ROUND(SUM(B14:B14),0)),"INF",(ROUND(SUM(C14:C14),0)-ROUND(SUM(B14:B14),0))/ROUND(SUM(B14:B14),0)),0)</f>
        <v>0</v>
      </c>
      <c r="O14" s="261">
        <f t="shared" si="3"/>
        <v>0</v>
      </c>
      <c r="P14" s="261">
        <f t="shared" si="3"/>
        <v>0</v>
      </c>
      <c r="Q14" s="261">
        <f t="shared" si="3"/>
        <v>0</v>
      </c>
      <c r="R14" s="261">
        <f t="shared" si="3"/>
        <v>0</v>
      </c>
      <c r="S14" s="261">
        <f t="shared" si="3"/>
        <v>0</v>
      </c>
      <c r="T14" s="261">
        <f t="shared" si="3"/>
        <v>0</v>
      </c>
      <c r="U14" s="261">
        <f t="shared" si="3"/>
        <v>0</v>
      </c>
      <c r="V14" s="261">
        <f t="shared" si="3"/>
        <v>0</v>
      </c>
      <c r="W14" s="261">
        <f t="shared" si="3"/>
        <v>0</v>
      </c>
    </row>
    <row r="15" spans="1:23" ht="14.45" customHeight="1" x14ac:dyDescent="0.3">
      <c r="A15" s="259" t="s">
        <v>286</v>
      </c>
      <c r="B15" s="253">
        <f t="shared" ref="B15" si="4">B14*B13</f>
        <v>0</v>
      </c>
      <c r="C15" s="253">
        <f t="shared" ref="C15:L15" si="5">C14*C13</f>
        <v>0</v>
      </c>
      <c r="D15" s="253">
        <f t="shared" si="5"/>
        <v>0</v>
      </c>
      <c r="E15" s="253">
        <f t="shared" si="5"/>
        <v>0</v>
      </c>
      <c r="F15" s="253">
        <f t="shared" si="5"/>
        <v>0</v>
      </c>
      <c r="G15" s="253">
        <f t="shared" si="5"/>
        <v>0</v>
      </c>
      <c r="H15" s="253">
        <f t="shared" si="5"/>
        <v>0</v>
      </c>
      <c r="I15" s="253">
        <f t="shared" si="5"/>
        <v>0</v>
      </c>
      <c r="J15" s="253">
        <f t="shared" si="5"/>
        <v>0</v>
      </c>
      <c r="K15" s="253">
        <f t="shared" si="5"/>
        <v>0</v>
      </c>
      <c r="L15" s="253">
        <f t="shared" si="5"/>
        <v>0</v>
      </c>
      <c r="N15" s="302">
        <f>IFERROR(IF(AND(ROUND(SUM(B15:B15),0)=0,ROUND(SUM(C15:C15),0)&gt;ROUND(SUM(B15:B15),0)),"INF",(ROUND(SUM(C15:C15),0)-ROUND(SUM(B15:B15),0))/ROUND(SUM(B15:B15),0)),0)</f>
        <v>0</v>
      </c>
      <c r="O15" s="302">
        <f t="shared" si="3"/>
        <v>0</v>
      </c>
      <c r="P15" s="302">
        <f t="shared" si="3"/>
        <v>0</v>
      </c>
      <c r="Q15" s="302">
        <f t="shared" si="3"/>
        <v>0</v>
      </c>
      <c r="R15" s="302">
        <f t="shared" si="3"/>
        <v>0</v>
      </c>
      <c r="S15" s="302">
        <f t="shared" si="3"/>
        <v>0</v>
      </c>
      <c r="T15" s="302">
        <f t="shared" si="3"/>
        <v>0</v>
      </c>
      <c r="U15" s="302">
        <f t="shared" si="3"/>
        <v>0</v>
      </c>
      <c r="V15" s="302">
        <f t="shared" si="3"/>
        <v>0</v>
      </c>
      <c r="W15" s="302">
        <f t="shared" si="3"/>
        <v>0</v>
      </c>
    </row>
    <row r="16" spans="1:23" ht="14.45" customHeight="1" x14ac:dyDescent="0.3">
      <c r="F16" s="256"/>
      <c r="G16" s="256"/>
      <c r="N16" s="255"/>
      <c r="O16" s="255"/>
    </row>
    <row r="17" spans="1:23" x14ac:dyDescent="0.3">
      <c r="A17" s="402" t="s">
        <v>12</v>
      </c>
      <c r="B17" s="403"/>
      <c r="C17" s="403"/>
      <c r="D17" s="403"/>
      <c r="E17" s="403"/>
      <c r="F17" s="403"/>
      <c r="G17" s="403"/>
      <c r="H17" s="403"/>
      <c r="I17" s="403"/>
      <c r="J17" s="403"/>
      <c r="K17" s="403"/>
      <c r="L17" s="404"/>
      <c r="N17" s="387" t="s">
        <v>299</v>
      </c>
      <c r="O17" s="387"/>
      <c r="P17" s="387"/>
      <c r="Q17" s="387"/>
      <c r="R17" s="387"/>
      <c r="S17" s="387"/>
      <c r="T17" s="387"/>
      <c r="U17" s="387"/>
      <c r="V17" s="387"/>
      <c r="W17" s="387"/>
    </row>
    <row r="18" spans="1:23" s="275" customFormat="1" ht="39.75" customHeight="1" x14ac:dyDescent="0.3">
      <c r="A18" s="257" t="s">
        <v>2</v>
      </c>
      <c r="B18" s="286" t="s">
        <v>336</v>
      </c>
      <c r="C18" s="286" t="s">
        <v>323</v>
      </c>
      <c r="D18" s="286" t="s">
        <v>490</v>
      </c>
      <c r="E18" s="286" t="s">
        <v>491</v>
      </c>
      <c r="F18" s="286" t="s">
        <v>335</v>
      </c>
      <c r="G18" s="286" t="s">
        <v>492</v>
      </c>
      <c r="H18" s="286" t="s">
        <v>320</v>
      </c>
      <c r="I18" s="286" t="s">
        <v>321</v>
      </c>
      <c r="J18" s="286" t="s">
        <v>322</v>
      </c>
      <c r="K18" s="286" t="s">
        <v>315</v>
      </c>
      <c r="L18" s="286" t="s">
        <v>462</v>
      </c>
      <c r="M18" s="304"/>
      <c r="N18" s="257" t="s">
        <v>300</v>
      </c>
      <c r="O18" s="257" t="s">
        <v>301</v>
      </c>
      <c r="P18" s="257" t="s">
        <v>329</v>
      </c>
      <c r="Q18" s="257" t="s">
        <v>302</v>
      </c>
      <c r="R18" s="257" t="s">
        <v>328</v>
      </c>
      <c r="S18" s="257" t="s">
        <v>319</v>
      </c>
      <c r="T18" s="257" t="s">
        <v>318</v>
      </c>
      <c r="U18" s="257" t="s">
        <v>317</v>
      </c>
      <c r="V18" s="257" t="s">
        <v>316</v>
      </c>
      <c r="W18" s="257" t="s">
        <v>489</v>
      </c>
    </row>
    <row r="19" spans="1:23" ht="22.9" customHeight="1" x14ac:dyDescent="0.3">
      <c r="A19" s="259" t="s">
        <v>225</v>
      </c>
      <c r="B19" s="301">
        <f t="shared" ref="B19" si="6">SUM(B7,B13)</f>
        <v>0</v>
      </c>
      <c r="C19" s="301">
        <f t="shared" ref="C19:D19" si="7">SUM(C7,C13)</f>
        <v>0</v>
      </c>
      <c r="D19" s="301">
        <f t="shared" si="7"/>
        <v>0</v>
      </c>
      <c r="E19" s="301">
        <f t="shared" ref="E19:L19" si="8">SUM(E7,E13)</f>
        <v>0</v>
      </c>
      <c r="F19" s="301">
        <f t="shared" si="8"/>
        <v>0</v>
      </c>
      <c r="G19" s="301">
        <f t="shared" si="8"/>
        <v>0</v>
      </c>
      <c r="H19" s="301">
        <f t="shared" si="8"/>
        <v>0</v>
      </c>
      <c r="I19" s="301">
        <f t="shared" si="8"/>
        <v>0</v>
      </c>
      <c r="J19" s="301">
        <f t="shared" si="8"/>
        <v>0</v>
      </c>
      <c r="K19" s="301">
        <f t="shared" si="8"/>
        <v>0</v>
      </c>
      <c r="L19" s="301">
        <f t="shared" si="8"/>
        <v>0</v>
      </c>
      <c r="N19" s="261">
        <f>IFERROR(IF(AND(ROUND(SUM(B19:B19),0)=0,ROUND(SUM(C19:C19),0)&gt;ROUND(SUM(B19:B19),0)),"INF",(ROUND(SUM(C19:C19),0)-ROUND(SUM(B19:B19),0))/ROUND(SUM(B19:B19),0)),0)</f>
        <v>0</v>
      </c>
      <c r="O19" s="261">
        <f t="shared" ref="O19:W21" si="9">IFERROR(IF(AND(ROUND(SUM(C19:C19),0)=0,ROUND(SUM(D19:D19),0)&gt;ROUND(SUM(C19:C19),0)),"INF",(ROUND(SUM(D19:D19),0)-ROUND(SUM(C19:C19),0))/ROUND(SUM(C19:C19),0)),0)</f>
        <v>0</v>
      </c>
      <c r="P19" s="261">
        <f t="shared" si="9"/>
        <v>0</v>
      </c>
      <c r="Q19" s="261">
        <f t="shared" si="9"/>
        <v>0</v>
      </c>
      <c r="R19" s="261">
        <f t="shared" si="9"/>
        <v>0</v>
      </c>
      <c r="S19" s="261">
        <f t="shared" si="9"/>
        <v>0</v>
      </c>
      <c r="T19" s="261">
        <f t="shared" si="9"/>
        <v>0</v>
      </c>
      <c r="U19" s="261">
        <f t="shared" si="9"/>
        <v>0</v>
      </c>
      <c r="V19" s="261">
        <f t="shared" si="9"/>
        <v>0</v>
      </c>
      <c r="W19" s="261">
        <f t="shared" si="9"/>
        <v>0</v>
      </c>
    </row>
    <row r="20" spans="1:23" ht="14.45" customHeight="1" x14ac:dyDescent="0.3">
      <c r="A20" s="264" t="s">
        <v>285</v>
      </c>
      <c r="B20" s="301">
        <f t="shared" ref="B20" si="10">IFERROR(B21/B19,0)</f>
        <v>0</v>
      </c>
      <c r="C20" s="301">
        <f t="shared" ref="C20:D20" si="11">IFERROR(C21/C19,0)</f>
        <v>0</v>
      </c>
      <c r="D20" s="301">
        <f t="shared" si="11"/>
        <v>0</v>
      </c>
      <c r="E20" s="301">
        <f t="shared" ref="E20:L20" si="12">IFERROR(E21/E19,0)</f>
        <v>0</v>
      </c>
      <c r="F20" s="301">
        <f t="shared" si="12"/>
        <v>0</v>
      </c>
      <c r="G20" s="301">
        <f t="shared" si="12"/>
        <v>0</v>
      </c>
      <c r="H20" s="301">
        <f t="shared" si="12"/>
        <v>0</v>
      </c>
      <c r="I20" s="301">
        <f t="shared" si="12"/>
        <v>0</v>
      </c>
      <c r="J20" s="301">
        <f t="shared" si="12"/>
        <v>0</v>
      </c>
      <c r="K20" s="301">
        <f t="shared" si="12"/>
        <v>0</v>
      </c>
      <c r="L20" s="301">
        <f t="shared" si="12"/>
        <v>0</v>
      </c>
      <c r="N20" s="261">
        <f>IFERROR(IF(AND(ROUND(SUM(B20:B20),0)=0,ROUND(SUM(C20:C20),0)&gt;ROUND(SUM(B20:B20),0)),"INF",(ROUND(SUM(C20:C20),0)-ROUND(SUM(B20:B20),0))/ROUND(SUM(B20:B20),0)),0)</f>
        <v>0</v>
      </c>
      <c r="O20" s="261">
        <f t="shared" si="9"/>
        <v>0</v>
      </c>
      <c r="P20" s="261">
        <f t="shared" si="9"/>
        <v>0</v>
      </c>
      <c r="Q20" s="261">
        <f t="shared" si="9"/>
        <v>0</v>
      </c>
      <c r="R20" s="261">
        <f t="shared" si="9"/>
        <v>0</v>
      </c>
      <c r="S20" s="261">
        <f t="shared" si="9"/>
        <v>0</v>
      </c>
      <c r="T20" s="261">
        <f t="shared" si="9"/>
        <v>0</v>
      </c>
      <c r="U20" s="261">
        <f t="shared" si="9"/>
        <v>0</v>
      </c>
      <c r="V20" s="261">
        <f t="shared" si="9"/>
        <v>0</v>
      </c>
      <c r="W20" s="261">
        <f t="shared" si="9"/>
        <v>0</v>
      </c>
    </row>
    <row r="21" spans="1:23" ht="14.45" customHeight="1" x14ac:dyDescent="0.3">
      <c r="A21" s="259" t="s">
        <v>286</v>
      </c>
      <c r="B21" s="301">
        <f t="shared" ref="B21" si="13">SUM(B9,B15)</f>
        <v>0</v>
      </c>
      <c r="C21" s="301">
        <f t="shared" ref="C21:D21" si="14">SUM(C9,C15)</f>
        <v>0</v>
      </c>
      <c r="D21" s="301">
        <f t="shared" si="14"/>
        <v>0</v>
      </c>
      <c r="E21" s="301">
        <f t="shared" ref="E21:L21" si="15">SUM(E9,E15)</f>
        <v>0</v>
      </c>
      <c r="F21" s="301">
        <f t="shared" si="15"/>
        <v>0</v>
      </c>
      <c r="G21" s="301">
        <f t="shared" si="15"/>
        <v>0</v>
      </c>
      <c r="H21" s="301">
        <f t="shared" si="15"/>
        <v>0</v>
      </c>
      <c r="I21" s="301">
        <f t="shared" si="15"/>
        <v>0</v>
      </c>
      <c r="J21" s="301">
        <f t="shared" si="15"/>
        <v>0</v>
      </c>
      <c r="K21" s="301">
        <f t="shared" si="15"/>
        <v>0</v>
      </c>
      <c r="L21" s="301">
        <f t="shared" si="15"/>
        <v>0</v>
      </c>
      <c r="N21" s="302">
        <f>IFERROR(IF(AND(ROUND(SUM(B21:B21),0)=0,ROUND(SUM(C21:C21),0)&gt;ROUND(SUM(B21:B21),0)),"INF",(ROUND(SUM(C21:C21),0)-ROUND(SUM(B21:B21),0))/ROUND(SUM(B21:B21),0)),0)</f>
        <v>0</v>
      </c>
      <c r="O21" s="302">
        <f t="shared" si="9"/>
        <v>0</v>
      </c>
      <c r="P21" s="302">
        <f t="shared" si="9"/>
        <v>0</v>
      </c>
      <c r="Q21" s="302">
        <f t="shared" si="9"/>
        <v>0</v>
      </c>
      <c r="R21" s="302">
        <f t="shared" si="9"/>
        <v>0</v>
      </c>
      <c r="S21" s="302">
        <f t="shared" si="9"/>
        <v>0</v>
      </c>
      <c r="T21" s="302">
        <f t="shared" si="9"/>
        <v>0</v>
      </c>
      <c r="U21" s="302">
        <f t="shared" si="9"/>
        <v>0</v>
      </c>
      <c r="V21" s="302">
        <f t="shared" si="9"/>
        <v>0</v>
      </c>
      <c r="W21" s="302">
        <f t="shared" si="9"/>
        <v>0</v>
      </c>
    </row>
    <row r="22" spans="1:23" ht="14.45" customHeight="1" x14ac:dyDescent="0.3">
      <c r="A22" s="305"/>
      <c r="B22" s="305"/>
      <c r="C22" s="305"/>
      <c r="D22" s="305"/>
      <c r="E22" s="305"/>
      <c r="F22" s="256"/>
      <c r="G22" s="256"/>
      <c r="H22" s="305"/>
      <c r="I22" s="305"/>
      <c r="J22" s="305"/>
      <c r="K22" s="305"/>
      <c r="L22" s="305"/>
      <c r="M22" s="305"/>
      <c r="N22" s="305"/>
      <c r="O22" s="305"/>
      <c r="P22" s="305"/>
      <c r="R22" s="305"/>
    </row>
    <row r="23" spans="1:23" ht="14.45" customHeight="1" x14ac:dyDescent="0.3">
      <c r="A23" s="305"/>
      <c r="B23" s="305"/>
      <c r="C23" s="305"/>
      <c r="D23" s="305"/>
      <c r="E23" s="305"/>
      <c r="F23" s="256"/>
      <c r="G23" s="256"/>
      <c r="H23" s="305"/>
      <c r="I23" s="305"/>
      <c r="J23" s="305"/>
      <c r="K23" s="305"/>
      <c r="L23" s="305"/>
      <c r="M23" s="305"/>
      <c r="N23" s="305"/>
      <c r="O23" s="305"/>
      <c r="P23" s="305"/>
      <c r="Q23" s="305"/>
      <c r="R23" s="305"/>
      <c r="S23" s="305"/>
      <c r="U23" s="305"/>
    </row>
    <row r="24" spans="1:23" x14ac:dyDescent="0.3">
      <c r="A24" s="408"/>
      <c r="B24" s="408"/>
      <c r="C24" s="408"/>
      <c r="D24" s="408"/>
      <c r="E24" s="408"/>
      <c r="F24" s="408"/>
      <c r="G24" s="408"/>
      <c r="H24" s="408"/>
      <c r="I24" s="408"/>
      <c r="J24" s="408"/>
      <c r="K24" s="408"/>
      <c r="L24" s="408"/>
      <c r="M24" s="408"/>
      <c r="N24" s="408"/>
      <c r="O24" s="408"/>
      <c r="P24" s="408"/>
      <c r="Q24" s="408"/>
    </row>
    <row r="25" spans="1:23" x14ac:dyDescent="0.3">
      <c r="A25" s="303"/>
      <c r="B25" s="303"/>
      <c r="C25" s="303"/>
      <c r="D25" s="303"/>
      <c r="E25" s="303"/>
      <c r="F25" s="303"/>
      <c r="G25" s="303"/>
      <c r="H25" s="303"/>
      <c r="I25" s="303"/>
      <c r="J25" s="303"/>
      <c r="K25" s="303"/>
      <c r="L25" s="303"/>
      <c r="M25" s="303"/>
      <c r="N25" s="303"/>
      <c r="O25" s="303"/>
      <c r="P25" s="303"/>
      <c r="Q25" s="303"/>
    </row>
    <row r="26" spans="1:23" ht="15.75" thickBot="1" x14ac:dyDescent="0.35">
      <c r="A26" s="405" t="s">
        <v>296</v>
      </c>
      <c r="B26" s="405"/>
      <c r="C26" s="405"/>
      <c r="D26" s="405"/>
      <c r="E26" s="405"/>
      <c r="F26" s="405"/>
      <c r="G26" s="405"/>
      <c r="H26" s="405"/>
      <c r="I26" s="405"/>
      <c r="J26" s="405"/>
      <c r="K26" s="405"/>
      <c r="L26" s="405"/>
      <c r="M26" s="405"/>
      <c r="N26" s="405"/>
      <c r="O26" s="405"/>
      <c r="P26" s="405"/>
      <c r="Q26" s="405"/>
      <c r="R26" s="405"/>
      <c r="S26" s="405"/>
      <c r="T26" s="405"/>
      <c r="U26" s="405"/>
    </row>
    <row r="27" spans="1:23" ht="27" customHeight="1" thickBot="1" x14ac:dyDescent="0.35">
      <c r="A27" s="270" t="s">
        <v>214</v>
      </c>
      <c r="B27" s="271"/>
      <c r="C27" s="406" t="s">
        <v>210</v>
      </c>
      <c r="D27" s="407"/>
      <c r="E27" s="407"/>
      <c r="F27" s="407"/>
      <c r="G27" s="407"/>
      <c r="H27" s="407"/>
      <c r="I27" s="407"/>
      <c r="J27" s="407"/>
      <c r="K27" s="407"/>
      <c r="L27" s="407"/>
      <c r="M27" s="407"/>
      <c r="N27" s="407"/>
      <c r="O27" s="407"/>
      <c r="P27" s="407"/>
      <c r="Q27" s="407"/>
      <c r="R27" s="407"/>
      <c r="S27" s="407"/>
      <c r="T27" s="407"/>
      <c r="U27" s="407"/>
    </row>
    <row r="28" spans="1:23" ht="51.75" customHeight="1" thickBot="1" x14ac:dyDescent="0.35">
      <c r="A28" s="272">
        <v>2025</v>
      </c>
      <c r="B28" s="279"/>
      <c r="C28" s="401"/>
      <c r="D28" s="401"/>
      <c r="E28" s="401"/>
      <c r="F28" s="401"/>
      <c r="G28" s="401"/>
      <c r="H28" s="401"/>
      <c r="I28" s="401"/>
      <c r="J28" s="401"/>
      <c r="K28" s="401"/>
      <c r="L28" s="401"/>
      <c r="M28" s="401"/>
      <c r="N28" s="401"/>
      <c r="O28" s="401"/>
      <c r="P28" s="401"/>
      <c r="Q28" s="401"/>
      <c r="R28" s="401"/>
      <c r="S28" s="401"/>
      <c r="T28" s="401"/>
      <c r="U28" s="401"/>
    </row>
    <row r="29" spans="1:23" ht="43.5" customHeight="1" thickBot="1" x14ac:dyDescent="0.35">
      <c r="A29" s="273">
        <v>2026</v>
      </c>
      <c r="B29" s="279"/>
      <c r="C29" s="401"/>
      <c r="D29" s="401"/>
      <c r="E29" s="401"/>
      <c r="F29" s="401"/>
      <c r="G29" s="401"/>
      <c r="H29" s="401"/>
      <c r="I29" s="401"/>
      <c r="J29" s="401"/>
      <c r="K29" s="401"/>
      <c r="L29" s="401"/>
      <c r="M29" s="401"/>
      <c r="N29" s="401"/>
      <c r="O29" s="401"/>
      <c r="P29" s="401"/>
      <c r="Q29" s="401"/>
      <c r="R29" s="401"/>
      <c r="S29" s="401"/>
      <c r="T29" s="401"/>
      <c r="U29" s="401"/>
    </row>
    <row r="30" spans="1:23" ht="45" customHeight="1" thickBot="1" x14ac:dyDescent="0.35">
      <c r="A30" s="273">
        <v>2027</v>
      </c>
      <c r="B30" s="279"/>
      <c r="C30" s="401"/>
      <c r="D30" s="401"/>
      <c r="E30" s="401"/>
      <c r="F30" s="401"/>
      <c r="G30" s="401"/>
      <c r="H30" s="401"/>
      <c r="I30" s="401"/>
      <c r="J30" s="401"/>
      <c r="K30" s="401"/>
      <c r="L30" s="401"/>
      <c r="M30" s="401"/>
      <c r="N30" s="401"/>
      <c r="O30" s="401"/>
      <c r="P30" s="401"/>
      <c r="Q30" s="401"/>
      <c r="R30" s="401"/>
      <c r="S30" s="401"/>
      <c r="T30" s="401"/>
      <c r="U30" s="401"/>
    </row>
    <row r="31" spans="1:23" ht="46.5" customHeight="1" thickBot="1" x14ac:dyDescent="0.35">
      <c r="A31" s="273">
        <v>2028</v>
      </c>
      <c r="B31" s="279"/>
      <c r="C31" s="401"/>
      <c r="D31" s="401"/>
      <c r="E31" s="401"/>
      <c r="F31" s="401"/>
      <c r="G31" s="401"/>
      <c r="H31" s="401"/>
      <c r="I31" s="401"/>
      <c r="J31" s="401"/>
      <c r="K31" s="401"/>
      <c r="L31" s="401"/>
      <c r="M31" s="401"/>
      <c r="N31" s="401"/>
      <c r="O31" s="401"/>
      <c r="P31" s="401"/>
      <c r="Q31" s="401"/>
      <c r="R31" s="401"/>
      <c r="S31" s="401"/>
      <c r="T31" s="401"/>
      <c r="U31" s="401"/>
    </row>
    <row r="32" spans="1:23" ht="42" customHeight="1" thickBot="1" x14ac:dyDescent="0.35">
      <c r="A32" s="273">
        <v>2029</v>
      </c>
      <c r="B32" s="279"/>
      <c r="C32" s="401"/>
      <c r="D32" s="401"/>
      <c r="E32" s="401"/>
      <c r="F32" s="401"/>
      <c r="G32" s="401"/>
      <c r="H32" s="401"/>
      <c r="I32" s="401"/>
      <c r="J32" s="401"/>
      <c r="K32" s="401"/>
      <c r="L32" s="401"/>
      <c r="M32" s="401"/>
      <c r="N32" s="401"/>
      <c r="O32" s="401"/>
      <c r="P32" s="401"/>
      <c r="Q32" s="401"/>
      <c r="R32" s="401"/>
      <c r="S32" s="401"/>
      <c r="T32" s="401"/>
      <c r="U32" s="401"/>
    </row>
  </sheetData>
  <mergeCells count="15">
    <mergeCell ref="C32:U32"/>
    <mergeCell ref="C28:U28"/>
    <mergeCell ref="C29:U29"/>
    <mergeCell ref="C30:U30"/>
    <mergeCell ref="C27:U27"/>
    <mergeCell ref="A3:V3"/>
    <mergeCell ref="A24:Q24"/>
    <mergeCell ref="A17:L17"/>
    <mergeCell ref="C31:U31"/>
    <mergeCell ref="A5:L5"/>
    <mergeCell ref="A11:L11"/>
    <mergeCell ref="A26:U26"/>
    <mergeCell ref="N17:W17"/>
    <mergeCell ref="N11:W11"/>
    <mergeCell ref="N5:W5"/>
  </mergeCells>
  <conditionalFormatting sqref="C28:U32">
    <cfRule type="containsBlanks" dxfId="473" priority="269">
      <formula>LEN(TRIM(C28))=0</formula>
    </cfRule>
  </conditionalFormatting>
  <conditionalFormatting sqref="B13:E13">
    <cfRule type="containsText" dxfId="472" priority="90" operator="containsText" text="ntitulé">
      <formula>NOT(ISERROR(SEARCH("ntitulé",B13)))</formula>
    </cfRule>
    <cfRule type="containsBlanks" dxfId="471" priority="91">
      <formula>LEN(TRIM(B13))=0</formula>
    </cfRule>
  </conditionalFormatting>
  <conditionalFormatting sqref="B13:E13">
    <cfRule type="containsText" dxfId="470" priority="89" operator="containsText" text="libre">
      <formula>NOT(ISERROR(SEARCH("libre",B13)))</formula>
    </cfRule>
  </conditionalFormatting>
  <conditionalFormatting sqref="F13:G13">
    <cfRule type="containsText" dxfId="469" priority="87" operator="containsText" text="ntitulé">
      <formula>NOT(ISERROR(SEARCH("ntitulé",F13)))</formula>
    </cfRule>
    <cfRule type="containsBlanks" dxfId="468" priority="88">
      <formula>LEN(TRIM(F13))=0</formula>
    </cfRule>
  </conditionalFormatting>
  <conditionalFormatting sqref="F13:G13">
    <cfRule type="containsText" dxfId="467" priority="86" operator="containsText" text="libre">
      <formula>NOT(ISERROR(SEARCH("libre",F13)))</formula>
    </cfRule>
  </conditionalFormatting>
  <conditionalFormatting sqref="I7">
    <cfRule type="containsText" dxfId="466" priority="126" operator="containsText" text="ntitulé">
      <formula>NOT(ISERROR(SEARCH("ntitulé",I7)))</formula>
    </cfRule>
    <cfRule type="containsBlanks" dxfId="465" priority="127">
      <formula>LEN(TRIM(I7))=0</formula>
    </cfRule>
  </conditionalFormatting>
  <conditionalFormatting sqref="I7">
    <cfRule type="containsText" dxfId="464" priority="125" operator="containsText" text="libre">
      <formula>NOT(ISERROR(SEARCH("libre",I7)))</formula>
    </cfRule>
  </conditionalFormatting>
  <conditionalFormatting sqref="J7">
    <cfRule type="containsText" dxfId="463" priority="123" operator="containsText" text="ntitulé">
      <formula>NOT(ISERROR(SEARCH("ntitulé",J7)))</formula>
    </cfRule>
    <cfRule type="containsBlanks" dxfId="462" priority="124">
      <formula>LEN(TRIM(J7))=0</formula>
    </cfRule>
  </conditionalFormatting>
  <conditionalFormatting sqref="J7">
    <cfRule type="containsText" dxfId="461" priority="122" operator="containsText" text="libre">
      <formula>NOT(ISERROR(SEARCH("libre",J7)))</formula>
    </cfRule>
  </conditionalFormatting>
  <conditionalFormatting sqref="K7">
    <cfRule type="containsText" dxfId="460" priority="120" operator="containsText" text="ntitulé">
      <formula>NOT(ISERROR(SEARCH("ntitulé",K7)))</formula>
    </cfRule>
    <cfRule type="containsBlanks" dxfId="459" priority="121">
      <formula>LEN(TRIM(K7))=0</formula>
    </cfRule>
  </conditionalFormatting>
  <conditionalFormatting sqref="K7">
    <cfRule type="containsText" dxfId="458" priority="119" operator="containsText" text="libre">
      <formula>NOT(ISERROR(SEARCH("libre",K7)))</formula>
    </cfRule>
  </conditionalFormatting>
  <conditionalFormatting sqref="L7">
    <cfRule type="containsText" dxfId="457" priority="117" operator="containsText" text="ntitulé">
      <formula>NOT(ISERROR(SEARCH("ntitulé",L7)))</formula>
    </cfRule>
    <cfRule type="containsBlanks" dxfId="456" priority="118">
      <formula>LEN(TRIM(L7))=0</formula>
    </cfRule>
  </conditionalFormatting>
  <conditionalFormatting sqref="L7">
    <cfRule type="containsText" dxfId="455" priority="116" operator="containsText" text="libre">
      <formula>NOT(ISERROR(SEARCH("libre",L7)))</formula>
    </cfRule>
  </conditionalFormatting>
  <conditionalFormatting sqref="F8:G8">
    <cfRule type="containsText" dxfId="454" priority="114" operator="containsText" text="ntitulé">
      <formula>NOT(ISERROR(SEARCH("ntitulé",F8)))</formula>
    </cfRule>
    <cfRule type="containsBlanks" dxfId="453" priority="115">
      <formula>LEN(TRIM(F8))=0</formula>
    </cfRule>
  </conditionalFormatting>
  <conditionalFormatting sqref="F8:G8">
    <cfRule type="containsText" dxfId="452" priority="113" operator="containsText" text="libre">
      <formula>NOT(ISERROR(SEARCH("libre",F8)))</formula>
    </cfRule>
  </conditionalFormatting>
  <conditionalFormatting sqref="H8">
    <cfRule type="containsText" dxfId="451" priority="111" operator="containsText" text="ntitulé">
      <formula>NOT(ISERROR(SEARCH("ntitulé",H8)))</formula>
    </cfRule>
    <cfRule type="containsBlanks" dxfId="450" priority="112">
      <formula>LEN(TRIM(H8))=0</formula>
    </cfRule>
  </conditionalFormatting>
  <conditionalFormatting sqref="H8">
    <cfRule type="containsText" dxfId="449" priority="110" operator="containsText" text="libre">
      <formula>NOT(ISERROR(SEARCH("libre",H8)))</formula>
    </cfRule>
  </conditionalFormatting>
  <conditionalFormatting sqref="I8">
    <cfRule type="containsText" dxfId="448" priority="108" operator="containsText" text="ntitulé">
      <formula>NOT(ISERROR(SEARCH("ntitulé",I8)))</formula>
    </cfRule>
    <cfRule type="containsBlanks" dxfId="447" priority="109">
      <formula>LEN(TRIM(I8))=0</formula>
    </cfRule>
  </conditionalFormatting>
  <conditionalFormatting sqref="I8">
    <cfRule type="containsText" dxfId="446" priority="107" operator="containsText" text="libre">
      <formula>NOT(ISERROR(SEARCH("libre",I8)))</formula>
    </cfRule>
  </conditionalFormatting>
  <conditionalFormatting sqref="J8">
    <cfRule type="containsText" dxfId="445" priority="105" operator="containsText" text="ntitulé">
      <formula>NOT(ISERROR(SEARCH("ntitulé",J8)))</formula>
    </cfRule>
    <cfRule type="containsBlanks" dxfId="444" priority="106">
      <formula>LEN(TRIM(J8))=0</formula>
    </cfRule>
  </conditionalFormatting>
  <conditionalFormatting sqref="J8">
    <cfRule type="containsText" dxfId="443" priority="104" operator="containsText" text="libre">
      <formula>NOT(ISERROR(SEARCH("libre",J8)))</formula>
    </cfRule>
  </conditionalFormatting>
  <conditionalFormatting sqref="K8">
    <cfRule type="containsText" dxfId="442" priority="102" operator="containsText" text="ntitulé">
      <formula>NOT(ISERROR(SEARCH("ntitulé",K8)))</formula>
    </cfRule>
    <cfRule type="containsBlanks" dxfId="441" priority="103">
      <formula>LEN(TRIM(K8))=0</formula>
    </cfRule>
  </conditionalFormatting>
  <conditionalFormatting sqref="K8">
    <cfRule type="containsText" dxfId="440" priority="101" operator="containsText" text="libre">
      <formula>NOT(ISERROR(SEARCH("libre",K8)))</formula>
    </cfRule>
  </conditionalFormatting>
  <conditionalFormatting sqref="L8">
    <cfRule type="containsText" dxfId="439" priority="99" operator="containsText" text="ntitulé">
      <formula>NOT(ISERROR(SEARCH("ntitulé",L8)))</formula>
    </cfRule>
    <cfRule type="containsBlanks" dxfId="438" priority="100">
      <formula>LEN(TRIM(L8))=0</formula>
    </cfRule>
  </conditionalFormatting>
  <conditionalFormatting sqref="L8">
    <cfRule type="containsText" dxfId="437" priority="98" operator="containsText" text="libre">
      <formula>NOT(ISERROR(SEARCH("libre",L8)))</formula>
    </cfRule>
  </conditionalFormatting>
  <conditionalFormatting sqref="B8:C8">
    <cfRule type="containsText" dxfId="436" priority="96" operator="containsText" text="ntitulé">
      <formula>NOT(ISERROR(SEARCH("ntitulé",B8)))</formula>
    </cfRule>
    <cfRule type="containsBlanks" dxfId="435" priority="97">
      <formula>LEN(TRIM(B8))=0</formula>
    </cfRule>
  </conditionalFormatting>
  <conditionalFormatting sqref="B8:C8">
    <cfRule type="containsText" dxfId="434" priority="95" operator="containsText" text="libre">
      <formula>NOT(ISERROR(SEARCH("libre",B8)))</formula>
    </cfRule>
  </conditionalFormatting>
  <conditionalFormatting sqref="D8:E8">
    <cfRule type="containsText" dxfId="433" priority="93" operator="containsText" text="ntitulé">
      <formula>NOT(ISERROR(SEARCH("ntitulé",D8)))</formula>
    </cfRule>
    <cfRule type="containsBlanks" dxfId="432" priority="94">
      <formula>LEN(TRIM(D8))=0</formula>
    </cfRule>
  </conditionalFormatting>
  <conditionalFormatting sqref="D8:E8">
    <cfRule type="containsText" dxfId="431" priority="92" operator="containsText" text="libre">
      <formula>NOT(ISERROR(SEARCH("libre",D8)))</formula>
    </cfRule>
  </conditionalFormatting>
  <conditionalFormatting sqref="D14:E14">
    <cfRule type="containsText" dxfId="430" priority="48" operator="containsText" text="ntitulé">
      <formula>NOT(ISERROR(SEARCH("ntitulé",D14)))</formula>
    </cfRule>
    <cfRule type="containsBlanks" dxfId="429" priority="49">
      <formula>LEN(TRIM(D14))=0</formula>
    </cfRule>
  </conditionalFormatting>
  <conditionalFormatting sqref="D14:E14">
    <cfRule type="containsText" dxfId="428" priority="47" operator="containsText" text="libre">
      <formula>NOT(ISERROR(SEARCH("libre",D14)))</formula>
    </cfRule>
  </conditionalFormatting>
  <conditionalFormatting sqref="H13">
    <cfRule type="containsText" dxfId="427" priority="84" operator="containsText" text="ntitulé">
      <formula>NOT(ISERROR(SEARCH("ntitulé",H13)))</formula>
    </cfRule>
    <cfRule type="containsBlanks" dxfId="426" priority="85">
      <formula>LEN(TRIM(H13))=0</formula>
    </cfRule>
  </conditionalFormatting>
  <conditionalFormatting sqref="H13">
    <cfRule type="containsText" dxfId="425" priority="83" operator="containsText" text="libre">
      <formula>NOT(ISERROR(SEARCH("libre",H13)))</formula>
    </cfRule>
  </conditionalFormatting>
  <conditionalFormatting sqref="I13">
    <cfRule type="containsText" dxfId="424" priority="81" operator="containsText" text="ntitulé">
      <formula>NOT(ISERROR(SEARCH("ntitulé",I13)))</formula>
    </cfRule>
    <cfRule type="containsBlanks" dxfId="423" priority="82">
      <formula>LEN(TRIM(I13))=0</formula>
    </cfRule>
  </conditionalFormatting>
  <conditionalFormatting sqref="I13">
    <cfRule type="containsText" dxfId="422" priority="80" operator="containsText" text="libre">
      <formula>NOT(ISERROR(SEARCH("libre",I13)))</formula>
    </cfRule>
  </conditionalFormatting>
  <conditionalFormatting sqref="J13">
    <cfRule type="containsText" dxfId="421" priority="78" operator="containsText" text="ntitulé">
      <formula>NOT(ISERROR(SEARCH("ntitulé",J13)))</formula>
    </cfRule>
    <cfRule type="containsBlanks" dxfId="420" priority="79">
      <formula>LEN(TRIM(J13))=0</formula>
    </cfRule>
  </conditionalFormatting>
  <conditionalFormatting sqref="J13">
    <cfRule type="containsText" dxfId="419" priority="77" operator="containsText" text="libre">
      <formula>NOT(ISERROR(SEARCH("libre",J13)))</formula>
    </cfRule>
  </conditionalFormatting>
  <conditionalFormatting sqref="K13">
    <cfRule type="containsText" dxfId="418" priority="75" operator="containsText" text="ntitulé">
      <formula>NOT(ISERROR(SEARCH("ntitulé",K13)))</formula>
    </cfRule>
    <cfRule type="containsBlanks" dxfId="417" priority="76">
      <formula>LEN(TRIM(K13))=0</formula>
    </cfRule>
  </conditionalFormatting>
  <conditionalFormatting sqref="K13">
    <cfRule type="containsText" dxfId="416" priority="74" operator="containsText" text="libre">
      <formula>NOT(ISERROR(SEARCH("libre",K13)))</formula>
    </cfRule>
  </conditionalFormatting>
  <conditionalFormatting sqref="L13">
    <cfRule type="containsText" dxfId="415" priority="72" operator="containsText" text="ntitulé">
      <formula>NOT(ISERROR(SEARCH("ntitulé",L13)))</formula>
    </cfRule>
    <cfRule type="containsBlanks" dxfId="414" priority="73">
      <formula>LEN(TRIM(L13))=0</formula>
    </cfRule>
  </conditionalFormatting>
  <conditionalFormatting sqref="L13">
    <cfRule type="containsText" dxfId="413" priority="71" operator="containsText" text="libre">
      <formula>NOT(ISERROR(SEARCH("libre",L13)))</formula>
    </cfRule>
  </conditionalFormatting>
  <conditionalFormatting sqref="F14:G14">
    <cfRule type="containsText" dxfId="412" priority="69" operator="containsText" text="ntitulé">
      <formula>NOT(ISERROR(SEARCH("ntitulé",F14)))</formula>
    </cfRule>
    <cfRule type="containsBlanks" dxfId="411" priority="70">
      <formula>LEN(TRIM(F14))=0</formula>
    </cfRule>
  </conditionalFormatting>
  <conditionalFormatting sqref="F14:G14">
    <cfRule type="containsText" dxfId="410" priority="68" operator="containsText" text="libre">
      <formula>NOT(ISERROR(SEARCH("libre",F14)))</formula>
    </cfRule>
  </conditionalFormatting>
  <conditionalFormatting sqref="H14">
    <cfRule type="containsText" dxfId="409" priority="66" operator="containsText" text="ntitulé">
      <formula>NOT(ISERROR(SEARCH("ntitulé",H14)))</formula>
    </cfRule>
    <cfRule type="containsBlanks" dxfId="408" priority="67">
      <formula>LEN(TRIM(H14))=0</formula>
    </cfRule>
  </conditionalFormatting>
  <conditionalFormatting sqref="H14">
    <cfRule type="containsText" dxfId="407" priority="65" operator="containsText" text="libre">
      <formula>NOT(ISERROR(SEARCH("libre",H14)))</formula>
    </cfRule>
  </conditionalFormatting>
  <conditionalFormatting sqref="I14">
    <cfRule type="containsText" dxfId="406" priority="63" operator="containsText" text="ntitulé">
      <formula>NOT(ISERROR(SEARCH("ntitulé",I14)))</formula>
    </cfRule>
    <cfRule type="containsBlanks" dxfId="405" priority="64">
      <formula>LEN(TRIM(I14))=0</formula>
    </cfRule>
  </conditionalFormatting>
  <conditionalFormatting sqref="I14">
    <cfRule type="containsText" dxfId="404" priority="62" operator="containsText" text="libre">
      <formula>NOT(ISERROR(SEARCH("libre",I14)))</formula>
    </cfRule>
  </conditionalFormatting>
  <conditionalFormatting sqref="J14">
    <cfRule type="containsText" dxfId="403" priority="60" operator="containsText" text="ntitulé">
      <formula>NOT(ISERROR(SEARCH("ntitulé",J14)))</formula>
    </cfRule>
    <cfRule type="containsBlanks" dxfId="402" priority="61">
      <formula>LEN(TRIM(J14))=0</formula>
    </cfRule>
  </conditionalFormatting>
  <conditionalFormatting sqref="J14">
    <cfRule type="containsText" dxfId="401" priority="59" operator="containsText" text="libre">
      <formula>NOT(ISERROR(SEARCH("libre",J14)))</formula>
    </cfRule>
  </conditionalFormatting>
  <conditionalFormatting sqref="K14">
    <cfRule type="containsText" dxfId="400" priority="57" operator="containsText" text="ntitulé">
      <formula>NOT(ISERROR(SEARCH("ntitulé",K14)))</formula>
    </cfRule>
    <cfRule type="containsBlanks" dxfId="399" priority="58">
      <formula>LEN(TRIM(K14))=0</formula>
    </cfRule>
  </conditionalFormatting>
  <conditionalFormatting sqref="K14">
    <cfRule type="containsText" dxfId="398" priority="56" operator="containsText" text="libre">
      <formula>NOT(ISERROR(SEARCH("libre",K14)))</formula>
    </cfRule>
  </conditionalFormatting>
  <conditionalFormatting sqref="L14">
    <cfRule type="containsText" dxfId="397" priority="54" operator="containsText" text="ntitulé">
      <formula>NOT(ISERROR(SEARCH("ntitulé",L14)))</formula>
    </cfRule>
    <cfRule type="containsBlanks" dxfId="396" priority="55">
      <formula>LEN(TRIM(L14))=0</formula>
    </cfRule>
  </conditionalFormatting>
  <conditionalFormatting sqref="L14">
    <cfRule type="containsText" dxfId="395" priority="53" operator="containsText" text="libre">
      <formula>NOT(ISERROR(SEARCH("libre",L14)))</formula>
    </cfRule>
  </conditionalFormatting>
  <conditionalFormatting sqref="B14:C14">
    <cfRule type="containsText" dxfId="394" priority="51" operator="containsText" text="ntitulé">
      <formula>NOT(ISERROR(SEARCH("ntitulé",B14)))</formula>
    </cfRule>
    <cfRule type="containsBlanks" dxfId="393" priority="52">
      <formula>LEN(TRIM(B14))=0</formula>
    </cfRule>
  </conditionalFormatting>
  <conditionalFormatting sqref="B14:C14">
    <cfRule type="containsText" dxfId="392" priority="50" operator="containsText" text="libre">
      <formula>NOT(ISERROR(SEARCH("libre",B14)))</formula>
    </cfRule>
  </conditionalFormatting>
  <conditionalFormatting sqref="B7:E7">
    <cfRule type="containsText" dxfId="391" priority="135" operator="containsText" text="ntitulé">
      <formula>NOT(ISERROR(SEARCH("ntitulé",B7)))</formula>
    </cfRule>
    <cfRule type="containsBlanks" dxfId="390" priority="136">
      <formula>LEN(TRIM(B7))=0</formula>
    </cfRule>
  </conditionalFormatting>
  <conditionalFormatting sqref="B7:E7">
    <cfRule type="containsText" dxfId="389" priority="134" operator="containsText" text="libre">
      <formula>NOT(ISERROR(SEARCH("libre",B7)))</formula>
    </cfRule>
  </conditionalFormatting>
  <conditionalFormatting sqref="F7:G7">
    <cfRule type="containsText" dxfId="388" priority="132" operator="containsText" text="ntitulé">
      <formula>NOT(ISERROR(SEARCH("ntitulé",F7)))</formula>
    </cfRule>
    <cfRule type="containsBlanks" dxfId="387" priority="133">
      <formula>LEN(TRIM(F7))=0</formula>
    </cfRule>
  </conditionalFormatting>
  <conditionalFormatting sqref="F7:G7">
    <cfRule type="containsText" dxfId="386" priority="131" operator="containsText" text="libre">
      <formula>NOT(ISERROR(SEARCH("libre",F7)))</formula>
    </cfRule>
  </conditionalFormatting>
  <conditionalFormatting sqref="H7">
    <cfRule type="containsText" dxfId="385" priority="129" operator="containsText" text="ntitulé">
      <formula>NOT(ISERROR(SEARCH("ntitulé",H7)))</formula>
    </cfRule>
    <cfRule type="containsBlanks" dxfId="384" priority="130">
      <formula>LEN(TRIM(H7))=0</formula>
    </cfRule>
  </conditionalFormatting>
  <conditionalFormatting sqref="H7">
    <cfRule type="containsText" dxfId="383" priority="128" operator="containsText" text="libre">
      <formula>NOT(ISERROR(SEARCH("libre",H7)))</formula>
    </cfRule>
  </conditionalFormatting>
  <conditionalFormatting sqref="B28:B32">
    <cfRule type="containsBlanks" dxfId="382" priority="1">
      <formula>LEN(TRIM(B28))=0</formula>
    </cfRule>
  </conditionalFormatting>
  <hyperlinks>
    <hyperlink ref="A1" location="TAB00!A1" display="Retour page de garde" xr:uid="{00000000-0004-0000-1800-000000000000}"/>
    <hyperlink ref="A2" location="'TAB4'!A1" display="Retour TAB4" xr:uid="{FFB329F9-7A9C-4C38-8382-F082604049AD}"/>
  </hyperlinks>
  <pageMargins left="0.7" right="0.7" top="0.75" bottom="0.75" header="0.3" footer="0.3"/>
  <pageSetup paperSize="9" scale="71" orientation="landscape" verticalDpi="300" r:id="rId1"/>
  <rowBreaks count="1" manualBreakCount="1">
    <brk id="25"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37"/>
  <sheetViews>
    <sheetView topLeftCell="A11" zoomScale="90" zoomScaleNormal="90" workbookViewId="0">
      <selection activeCell="I26" sqref="I26"/>
    </sheetView>
  </sheetViews>
  <sheetFormatPr baseColWidth="10" defaultColWidth="9.1640625" defaultRowHeight="15" x14ac:dyDescent="0.3"/>
  <cols>
    <col min="1" max="1" width="45.83203125" style="308" customWidth="1"/>
    <col min="2" max="5" width="17" style="308" customWidth="1"/>
    <col min="6" max="12" width="17" style="307" customWidth="1"/>
    <col min="13" max="13" width="2.33203125" style="307" customWidth="1"/>
    <col min="14" max="16" width="8.33203125" style="307" customWidth="1"/>
    <col min="17" max="21" width="8.33203125" style="256" customWidth="1"/>
    <col min="22" max="16384" width="9.1640625" style="256"/>
  </cols>
  <sheetData>
    <row r="1" spans="1:23" s="307" customFormat="1" x14ac:dyDescent="0.3">
      <c r="A1" s="306" t="s">
        <v>55</v>
      </c>
    </row>
    <row r="2" spans="1:23" x14ac:dyDescent="0.3">
      <c r="A2" s="43" t="s">
        <v>383</v>
      </c>
      <c r="D2" s="307"/>
      <c r="E2" s="307"/>
      <c r="H2" s="256"/>
      <c r="I2" s="256"/>
      <c r="J2" s="256"/>
      <c r="K2" s="256"/>
      <c r="L2" s="256"/>
      <c r="M2" s="256"/>
      <c r="N2" s="256"/>
      <c r="O2" s="256"/>
      <c r="P2" s="256"/>
    </row>
    <row r="3" spans="1:23" s="274" customFormat="1" ht="42" customHeight="1" x14ac:dyDescent="0.35">
      <c r="A3" s="409" t="str">
        <f>TAB00!B64&amp;" : "&amp;TAB00!C64</f>
        <v xml:space="preserve">TAB3.12 : Produits issus de la facturation de la fourniture de gaz à la clientèle propre du gestionnaire de réseau de distribution ainsi que le montant de la compensation perçue et résultant de l’application du tarif social </v>
      </c>
      <c r="B3" s="409"/>
      <c r="C3" s="409"/>
      <c r="D3" s="409"/>
      <c r="E3" s="409"/>
      <c r="F3" s="409"/>
      <c r="G3" s="409"/>
      <c r="H3" s="409"/>
      <c r="I3" s="409"/>
      <c r="J3" s="409"/>
      <c r="K3" s="409"/>
      <c r="L3" s="409"/>
      <c r="M3" s="409"/>
      <c r="N3" s="409"/>
      <c r="O3" s="409"/>
      <c r="P3" s="409"/>
      <c r="Q3" s="409"/>
      <c r="R3" s="409"/>
      <c r="S3" s="409"/>
      <c r="T3" s="409"/>
      <c r="U3" s="409"/>
      <c r="V3" s="409"/>
    </row>
    <row r="4" spans="1:23" x14ac:dyDescent="0.3">
      <c r="A4" s="309"/>
      <c r="B4" s="310"/>
      <c r="C4" s="310"/>
      <c r="D4" s="309"/>
      <c r="E4" s="309"/>
      <c r="F4" s="309"/>
      <c r="G4" s="309"/>
      <c r="H4" s="311"/>
      <c r="I4" s="311"/>
      <c r="J4" s="311"/>
    </row>
    <row r="5" spans="1:23" x14ac:dyDescent="0.3">
      <c r="A5" s="309"/>
      <c r="B5" s="310"/>
      <c r="C5" s="310"/>
      <c r="D5" s="309"/>
      <c r="E5" s="309"/>
      <c r="F5" s="309"/>
      <c r="G5" s="309"/>
      <c r="H5" s="311"/>
      <c r="I5" s="311"/>
      <c r="J5" s="311"/>
    </row>
    <row r="6" spans="1:23" x14ac:dyDescent="0.3">
      <c r="A6" s="402" t="s">
        <v>226</v>
      </c>
      <c r="B6" s="403"/>
      <c r="C6" s="403"/>
      <c r="D6" s="403"/>
      <c r="E6" s="403"/>
      <c r="F6" s="403"/>
      <c r="G6" s="403"/>
      <c r="H6" s="403"/>
      <c r="I6" s="403"/>
      <c r="J6" s="403"/>
      <c r="K6" s="403"/>
      <c r="L6" s="404"/>
      <c r="M6" s="256"/>
      <c r="N6" s="387" t="s">
        <v>299</v>
      </c>
      <c r="O6" s="387"/>
      <c r="P6" s="387"/>
      <c r="Q6" s="387"/>
      <c r="R6" s="387"/>
      <c r="S6" s="387"/>
      <c r="T6" s="387"/>
      <c r="U6" s="387"/>
      <c r="V6" s="387"/>
      <c r="W6" s="387"/>
    </row>
    <row r="7" spans="1:23" ht="45" x14ac:dyDescent="0.3">
      <c r="A7" s="257" t="s">
        <v>2</v>
      </c>
      <c r="B7" s="286" t="s">
        <v>336</v>
      </c>
      <c r="C7" s="286" t="s">
        <v>323</v>
      </c>
      <c r="D7" s="286" t="s">
        <v>490</v>
      </c>
      <c r="E7" s="286" t="s">
        <v>491</v>
      </c>
      <c r="F7" s="286" t="s">
        <v>335</v>
      </c>
      <c r="G7" s="286" t="s">
        <v>492</v>
      </c>
      <c r="H7" s="286" t="s">
        <v>320</v>
      </c>
      <c r="I7" s="286" t="s">
        <v>321</v>
      </c>
      <c r="J7" s="286" t="s">
        <v>322</v>
      </c>
      <c r="K7" s="286" t="s">
        <v>315</v>
      </c>
      <c r="L7" s="286" t="s">
        <v>462</v>
      </c>
      <c r="M7" s="298"/>
      <c r="N7" s="257" t="s">
        <v>300</v>
      </c>
      <c r="O7" s="257" t="s">
        <v>301</v>
      </c>
      <c r="P7" s="257" t="s">
        <v>329</v>
      </c>
      <c r="Q7" s="257" t="s">
        <v>302</v>
      </c>
      <c r="R7" s="257" t="s">
        <v>328</v>
      </c>
      <c r="S7" s="257" t="s">
        <v>319</v>
      </c>
      <c r="T7" s="257" t="s">
        <v>318</v>
      </c>
      <c r="U7" s="257" t="s">
        <v>317</v>
      </c>
      <c r="V7" s="257" t="s">
        <v>316</v>
      </c>
      <c r="W7" s="257" t="s">
        <v>489</v>
      </c>
    </row>
    <row r="8" spans="1:23" x14ac:dyDescent="0.3">
      <c r="A8" s="259" t="s">
        <v>287</v>
      </c>
      <c r="B8" s="260"/>
      <c r="C8" s="260"/>
      <c r="D8" s="260"/>
      <c r="E8" s="260"/>
      <c r="F8" s="260"/>
      <c r="G8" s="260"/>
      <c r="H8" s="260"/>
      <c r="I8" s="260"/>
      <c r="J8" s="260"/>
      <c r="K8" s="260"/>
      <c r="L8" s="260"/>
      <c r="M8" s="256"/>
      <c r="N8" s="261">
        <f>IFERROR(IF(AND(ROUND(SUM(B8:B8),0)=0,ROUND(SUM(C8:C8),0)&gt;ROUND(SUM(B8:B8),0)),"INF",(ROUND(SUM(C8:C8),0)-ROUND(SUM(B8:B8),0))/ROUND(SUM(B8:B8),0)),0)</f>
        <v>0</v>
      </c>
      <c r="O8" s="261">
        <f t="shared" ref="O8:W8" si="0">IFERROR(IF(AND(ROUND(SUM(C8:C8),0)=0,ROUND(SUM(D8:D8),0)&gt;ROUND(SUM(C8:C8),0)),"INF",(ROUND(SUM(D8:D8),0)-ROUND(SUM(C8:C8),0))/ROUND(SUM(C8:C8),0)),0)</f>
        <v>0</v>
      </c>
      <c r="P8" s="261">
        <f t="shared" si="0"/>
        <v>0</v>
      </c>
      <c r="Q8" s="261">
        <f t="shared" si="0"/>
        <v>0</v>
      </c>
      <c r="R8" s="261">
        <f t="shared" si="0"/>
        <v>0</v>
      </c>
      <c r="S8" s="261">
        <f t="shared" si="0"/>
        <v>0</v>
      </c>
      <c r="T8" s="261">
        <f t="shared" si="0"/>
        <v>0</v>
      </c>
      <c r="U8" s="261">
        <f t="shared" si="0"/>
        <v>0</v>
      </c>
      <c r="V8" s="261">
        <f t="shared" si="0"/>
        <v>0</v>
      </c>
      <c r="W8" s="261">
        <f t="shared" si="0"/>
        <v>0</v>
      </c>
    </row>
    <row r="9" spans="1:23" x14ac:dyDescent="0.3">
      <c r="A9" s="312" t="s">
        <v>225</v>
      </c>
      <c r="B9" s="263"/>
      <c r="C9" s="263"/>
      <c r="D9" s="263"/>
      <c r="E9" s="263"/>
      <c r="F9" s="263"/>
      <c r="G9" s="263"/>
      <c r="H9" s="263"/>
      <c r="I9" s="263"/>
      <c r="J9" s="263"/>
      <c r="K9" s="263"/>
      <c r="L9" s="263"/>
      <c r="M9" s="256"/>
      <c r="N9" s="261">
        <f t="shared" ref="N9:N11" si="1">IFERROR(IF(AND(ROUND(SUM(B9:B9),0)=0,ROUND(SUM(C9:C9),0)&gt;ROUND(SUM(B9:B9),0)),"INF",(ROUND(SUM(C9:C9),0)-ROUND(SUM(B9:B9),0))/ROUND(SUM(B9:B9),0)),0)</f>
        <v>0</v>
      </c>
      <c r="O9" s="261">
        <f t="shared" ref="O9:O11" si="2">IFERROR(IF(AND(ROUND(SUM(C9:C9),0)=0,ROUND(SUM(D9:D9),0)&gt;ROUND(SUM(C9:C9),0)),"INF",(ROUND(SUM(D9:D9),0)-ROUND(SUM(C9:C9),0))/ROUND(SUM(C9:C9),0)),0)</f>
        <v>0</v>
      </c>
      <c r="P9" s="261">
        <f t="shared" ref="P9:P11" si="3">IFERROR(IF(AND(ROUND(SUM(D9:D9),0)=0,ROUND(SUM(E9:E9),0)&gt;ROUND(SUM(D9:D9),0)),"INF",(ROUND(SUM(E9:E9),0)-ROUND(SUM(D9:D9),0))/ROUND(SUM(D9:D9),0)),0)</f>
        <v>0</v>
      </c>
      <c r="Q9" s="261">
        <f t="shared" ref="Q9:Q11" si="4">IFERROR(IF(AND(ROUND(SUM(E9:E9),0)=0,ROUND(SUM(F9:F9),0)&gt;ROUND(SUM(E9:E9),0)),"INF",(ROUND(SUM(F9:F9),0)-ROUND(SUM(E9:E9),0))/ROUND(SUM(E9:E9),0)),0)</f>
        <v>0</v>
      </c>
      <c r="R9" s="261">
        <f t="shared" ref="R9:R11" si="5">IFERROR(IF(AND(ROUND(SUM(F9:F9),0)=0,ROUND(SUM(G9:G9),0)&gt;ROUND(SUM(F9:F9),0)),"INF",(ROUND(SUM(G9:G9),0)-ROUND(SUM(F9:F9),0))/ROUND(SUM(F9:F9),0)),0)</f>
        <v>0</v>
      </c>
      <c r="S9" s="261">
        <f t="shared" ref="S9:S11" si="6">IFERROR(IF(AND(ROUND(SUM(G9:G9),0)=0,ROUND(SUM(H9:H9),0)&gt;ROUND(SUM(G9:G9),0)),"INF",(ROUND(SUM(H9:H9),0)-ROUND(SUM(G9:G9),0))/ROUND(SUM(G9:G9),0)),0)</f>
        <v>0</v>
      </c>
      <c r="T9" s="261">
        <f t="shared" ref="T9:T11" si="7">IFERROR(IF(AND(ROUND(SUM(H9:H9),0)=0,ROUND(SUM(I9:I9),0)&gt;ROUND(SUM(H9:H9),0)),"INF",(ROUND(SUM(I9:I9),0)-ROUND(SUM(H9:H9),0))/ROUND(SUM(H9:H9),0)),0)</f>
        <v>0</v>
      </c>
      <c r="U9" s="261">
        <f t="shared" ref="U9:U11" si="8">IFERROR(IF(AND(ROUND(SUM(I9:I9),0)=0,ROUND(SUM(J9:J9),0)&gt;ROUND(SUM(I9:I9),0)),"INF",(ROUND(SUM(J9:J9),0)-ROUND(SUM(I9:I9),0))/ROUND(SUM(I9:I9),0)),0)</f>
        <v>0</v>
      </c>
      <c r="V9" s="261">
        <f t="shared" ref="V9:V11" si="9">IFERROR(IF(AND(ROUND(SUM(J9:J9),0)=0,ROUND(SUM(K9:K9),0)&gt;ROUND(SUM(J9:J9),0)),"INF",(ROUND(SUM(K9:K9),0)-ROUND(SUM(J9:J9),0))/ROUND(SUM(J9:J9),0)),0)</f>
        <v>0</v>
      </c>
      <c r="W9" s="261">
        <f t="shared" ref="W9:W11" si="10">IFERROR(IF(AND(ROUND(SUM(K9:K9),0)=0,ROUND(SUM(L9:L9),0)&gt;ROUND(SUM(K9:K9),0)),"INF",(ROUND(SUM(L9:L9),0)-ROUND(SUM(K9:K9),0))/ROUND(SUM(K9:K9),0)),0)</f>
        <v>0</v>
      </c>
    </row>
    <row r="10" spans="1:23" x14ac:dyDescent="0.3">
      <c r="A10" s="264" t="s">
        <v>227</v>
      </c>
      <c r="B10" s="265">
        <f t="shared" ref="B10:L10" si="11">IFERROR(B8/B9,0)</f>
        <v>0</v>
      </c>
      <c r="C10" s="265">
        <f t="shared" si="11"/>
        <v>0</v>
      </c>
      <c r="D10" s="265">
        <f t="shared" si="11"/>
        <v>0</v>
      </c>
      <c r="E10" s="265">
        <f t="shared" si="11"/>
        <v>0</v>
      </c>
      <c r="F10" s="265">
        <f t="shared" si="11"/>
        <v>0</v>
      </c>
      <c r="G10" s="265">
        <f t="shared" si="11"/>
        <v>0</v>
      </c>
      <c r="H10" s="265">
        <f t="shared" si="11"/>
        <v>0</v>
      </c>
      <c r="I10" s="265">
        <f t="shared" si="11"/>
        <v>0</v>
      </c>
      <c r="J10" s="265">
        <f t="shared" si="11"/>
        <v>0</v>
      </c>
      <c r="K10" s="265">
        <f t="shared" si="11"/>
        <v>0</v>
      </c>
      <c r="L10" s="265">
        <f t="shared" si="11"/>
        <v>0</v>
      </c>
      <c r="M10" s="256"/>
      <c r="N10" s="261">
        <f>IFERROR(IF(AND(ROUND(SUM(B10:B10),0)=0,ROUND(SUM(C10:C10),0)&gt;ROUND(SUM(B10:B10),0)),"INF",(ROUND(SUM(C10:C10),0)-ROUND(SUM(B10:B10),0))/ROUND(SUM(B10:B10),0)),0)</f>
        <v>0</v>
      </c>
      <c r="O10" s="261">
        <f t="shared" si="2"/>
        <v>0</v>
      </c>
      <c r="P10" s="261">
        <f t="shared" si="3"/>
        <v>0</v>
      </c>
      <c r="Q10" s="261">
        <f t="shared" si="4"/>
        <v>0</v>
      </c>
      <c r="R10" s="261">
        <f t="shared" si="5"/>
        <v>0</v>
      </c>
      <c r="S10" s="261">
        <f t="shared" si="6"/>
        <v>0</v>
      </c>
      <c r="T10" s="261">
        <f t="shared" si="7"/>
        <v>0</v>
      </c>
      <c r="U10" s="261">
        <f t="shared" si="8"/>
        <v>0</v>
      </c>
      <c r="V10" s="261">
        <f t="shared" si="9"/>
        <v>0</v>
      </c>
      <c r="W10" s="261">
        <f t="shared" si="10"/>
        <v>0</v>
      </c>
    </row>
    <row r="11" spans="1:23" x14ac:dyDescent="0.3">
      <c r="A11" s="259" t="s">
        <v>288</v>
      </c>
      <c r="B11" s="263"/>
      <c r="C11" s="263"/>
      <c r="D11" s="263"/>
      <c r="E11" s="263"/>
      <c r="F11" s="263"/>
      <c r="G11" s="263"/>
      <c r="H11" s="263"/>
      <c r="I11" s="263"/>
      <c r="J11" s="263"/>
      <c r="K11" s="263"/>
      <c r="L11" s="263"/>
      <c r="M11" s="256"/>
      <c r="N11" s="261">
        <f t="shared" si="1"/>
        <v>0</v>
      </c>
      <c r="O11" s="261">
        <f t="shared" si="2"/>
        <v>0</v>
      </c>
      <c r="P11" s="261">
        <f t="shared" si="3"/>
        <v>0</v>
      </c>
      <c r="Q11" s="261">
        <f t="shared" si="4"/>
        <v>0</v>
      </c>
      <c r="R11" s="261">
        <f t="shared" si="5"/>
        <v>0</v>
      </c>
      <c r="S11" s="261">
        <f t="shared" si="6"/>
        <v>0</v>
      </c>
      <c r="T11" s="261">
        <f t="shared" si="7"/>
        <v>0</v>
      </c>
      <c r="U11" s="261">
        <f t="shared" si="8"/>
        <v>0</v>
      </c>
      <c r="V11" s="261">
        <f t="shared" si="9"/>
        <v>0</v>
      </c>
      <c r="W11" s="261">
        <f t="shared" si="10"/>
        <v>0</v>
      </c>
    </row>
    <row r="12" spans="1:23" x14ac:dyDescent="0.3">
      <c r="K12" s="256"/>
      <c r="L12" s="256"/>
      <c r="M12" s="256"/>
      <c r="Q12" s="307"/>
      <c r="R12" s="307"/>
    </row>
    <row r="13" spans="1:23" x14ac:dyDescent="0.3">
      <c r="A13" s="402" t="s">
        <v>228</v>
      </c>
      <c r="B13" s="403"/>
      <c r="C13" s="403"/>
      <c r="D13" s="403"/>
      <c r="E13" s="403"/>
      <c r="F13" s="403"/>
      <c r="G13" s="403"/>
      <c r="H13" s="403"/>
      <c r="I13" s="403"/>
      <c r="J13" s="403"/>
      <c r="K13" s="403"/>
      <c r="L13" s="404"/>
      <c r="M13" s="256"/>
      <c r="N13" s="387" t="s">
        <v>299</v>
      </c>
      <c r="O13" s="387"/>
      <c r="P13" s="387"/>
      <c r="Q13" s="387"/>
      <c r="R13" s="387"/>
      <c r="S13" s="387"/>
      <c r="T13" s="387"/>
      <c r="U13" s="387"/>
      <c r="V13" s="387"/>
      <c r="W13" s="387"/>
    </row>
    <row r="14" spans="1:23" ht="45" x14ac:dyDescent="0.3">
      <c r="A14" s="257" t="s">
        <v>2</v>
      </c>
      <c r="B14" s="286" t="s">
        <v>336</v>
      </c>
      <c r="C14" s="286" t="s">
        <v>323</v>
      </c>
      <c r="D14" s="286" t="s">
        <v>490</v>
      </c>
      <c r="E14" s="286" t="s">
        <v>491</v>
      </c>
      <c r="F14" s="286" t="s">
        <v>335</v>
      </c>
      <c r="G14" s="286" t="s">
        <v>492</v>
      </c>
      <c r="H14" s="286" t="s">
        <v>320</v>
      </c>
      <c r="I14" s="286" t="s">
        <v>321</v>
      </c>
      <c r="J14" s="286" t="s">
        <v>322</v>
      </c>
      <c r="K14" s="286" t="s">
        <v>315</v>
      </c>
      <c r="L14" s="286" t="s">
        <v>462</v>
      </c>
      <c r="M14" s="298"/>
      <c r="N14" s="257" t="s">
        <v>300</v>
      </c>
      <c r="O14" s="257" t="s">
        <v>301</v>
      </c>
      <c r="P14" s="257" t="s">
        <v>329</v>
      </c>
      <c r="Q14" s="257" t="s">
        <v>302</v>
      </c>
      <c r="R14" s="257" t="s">
        <v>328</v>
      </c>
      <c r="S14" s="257" t="s">
        <v>319</v>
      </c>
      <c r="T14" s="257" t="s">
        <v>318</v>
      </c>
      <c r="U14" s="257" t="s">
        <v>317</v>
      </c>
      <c r="V14" s="257" t="s">
        <v>316</v>
      </c>
      <c r="W14" s="257" t="s">
        <v>489</v>
      </c>
    </row>
    <row r="15" spans="1:23" x14ac:dyDescent="0.3">
      <c r="A15" s="259" t="s">
        <v>287</v>
      </c>
      <c r="B15" s="260"/>
      <c r="C15" s="260"/>
      <c r="D15" s="260"/>
      <c r="E15" s="260"/>
      <c r="F15" s="260"/>
      <c r="G15" s="260"/>
      <c r="H15" s="260"/>
      <c r="I15" s="260"/>
      <c r="J15" s="260"/>
      <c r="K15" s="260"/>
      <c r="L15" s="260"/>
      <c r="M15" s="256"/>
      <c r="N15" s="261">
        <f>IFERROR(IF(AND(ROUND(SUM(B15:B15),0)=0,ROUND(SUM(C15:C15),0)&gt;ROUND(SUM(B15:B15),0)),"INF",(ROUND(SUM(C15:C15),0)-ROUND(SUM(B15:B15),0))/ROUND(SUM(B15:B15),0)),0)</f>
        <v>0</v>
      </c>
      <c r="O15" s="261">
        <f t="shared" ref="O15:W18" si="12">IFERROR(IF(AND(ROUND(SUM(C15:C15),0)=0,ROUND(SUM(D15:D15),0)&gt;ROUND(SUM(C15:C15),0)),"INF",(ROUND(SUM(D15:D15),0)-ROUND(SUM(C15:C15),0))/ROUND(SUM(C15:C15),0)),0)</f>
        <v>0</v>
      </c>
      <c r="P15" s="261">
        <f t="shared" si="12"/>
        <v>0</v>
      </c>
      <c r="Q15" s="261">
        <f t="shared" si="12"/>
        <v>0</v>
      </c>
      <c r="R15" s="261">
        <f t="shared" si="12"/>
        <v>0</v>
      </c>
      <c r="S15" s="261">
        <f t="shared" si="12"/>
        <v>0</v>
      </c>
      <c r="T15" s="261">
        <f t="shared" si="12"/>
        <v>0</v>
      </c>
      <c r="U15" s="261">
        <f t="shared" si="12"/>
        <v>0</v>
      </c>
      <c r="V15" s="261">
        <f t="shared" si="12"/>
        <v>0</v>
      </c>
      <c r="W15" s="261">
        <f t="shared" si="12"/>
        <v>0</v>
      </c>
    </row>
    <row r="16" spans="1:23" x14ac:dyDescent="0.3">
      <c r="A16" s="312" t="s">
        <v>225</v>
      </c>
      <c r="B16" s="263"/>
      <c r="C16" s="263"/>
      <c r="D16" s="263"/>
      <c r="E16" s="263"/>
      <c r="F16" s="263"/>
      <c r="G16" s="263"/>
      <c r="H16" s="263"/>
      <c r="I16" s="263"/>
      <c r="J16" s="263"/>
      <c r="K16" s="263"/>
      <c r="L16" s="263"/>
      <c r="M16" s="256"/>
      <c r="N16" s="261">
        <f>IFERROR(IF(AND(ROUND(SUM(B16:B16),0)=0,ROUND(SUM(C16:C16),0)&gt;ROUND(SUM(B16:B16),0)),"INF",(ROUND(SUM(C16:C16),0)-ROUND(SUM(B16:B16),0))/ROUND(SUM(B16:B16),0)),0)</f>
        <v>0</v>
      </c>
      <c r="O16" s="261">
        <f t="shared" si="12"/>
        <v>0</v>
      </c>
      <c r="P16" s="261">
        <f t="shared" si="12"/>
        <v>0</v>
      </c>
      <c r="Q16" s="261">
        <f t="shared" si="12"/>
        <v>0</v>
      </c>
      <c r="R16" s="261">
        <f t="shared" si="12"/>
        <v>0</v>
      </c>
      <c r="S16" s="261">
        <f t="shared" si="12"/>
        <v>0</v>
      </c>
      <c r="T16" s="261">
        <f t="shared" si="12"/>
        <v>0</v>
      </c>
      <c r="U16" s="261">
        <f t="shared" si="12"/>
        <v>0</v>
      </c>
      <c r="V16" s="261">
        <f t="shared" si="12"/>
        <v>0</v>
      </c>
      <c r="W16" s="261">
        <f t="shared" si="12"/>
        <v>0</v>
      </c>
    </row>
    <row r="17" spans="1:23" x14ac:dyDescent="0.3">
      <c r="A17" s="264" t="s">
        <v>227</v>
      </c>
      <c r="B17" s="265">
        <f t="shared" ref="B17:L17" si="13">IFERROR(B15/B16,0)</f>
        <v>0</v>
      </c>
      <c r="C17" s="265">
        <f t="shared" si="13"/>
        <v>0</v>
      </c>
      <c r="D17" s="265">
        <f t="shared" si="13"/>
        <v>0</v>
      </c>
      <c r="E17" s="265">
        <f t="shared" si="13"/>
        <v>0</v>
      </c>
      <c r="F17" s="265">
        <f t="shared" si="13"/>
        <v>0</v>
      </c>
      <c r="G17" s="265">
        <f t="shared" si="13"/>
        <v>0</v>
      </c>
      <c r="H17" s="265">
        <f t="shared" si="13"/>
        <v>0</v>
      </c>
      <c r="I17" s="265">
        <f t="shared" si="13"/>
        <v>0</v>
      </c>
      <c r="J17" s="265">
        <f t="shared" si="13"/>
        <v>0</v>
      </c>
      <c r="K17" s="265">
        <f t="shared" si="13"/>
        <v>0</v>
      </c>
      <c r="L17" s="265">
        <f t="shared" si="13"/>
        <v>0</v>
      </c>
      <c r="M17" s="256"/>
      <c r="N17" s="261">
        <f>IFERROR(IF(AND(ROUND(SUM(B17:B17),0)=0,ROUND(SUM(C17:C17),0)&gt;ROUND(SUM(B17:B17),0)),"INF",(ROUND(SUM(C17:C17),0)-ROUND(SUM(B17:B17),0))/ROUND(SUM(B17:B17),0)),0)</f>
        <v>0</v>
      </c>
      <c r="O17" s="261">
        <f t="shared" si="12"/>
        <v>0</v>
      </c>
      <c r="P17" s="261">
        <f t="shared" si="12"/>
        <v>0</v>
      </c>
      <c r="Q17" s="261">
        <f t="shared" si="12"/>
        <v>0</v>
      </c>
      <c r="R17" s="261">
        <f t="shared" si="12"/>
        <v>0</v>
      </c>
      <c r="S17" s="261">
        <f t="shared" si="12"/>
        <v>0</v>
      </c>
      <c r="T17" s="261">
        <f t="shared" si="12"/>
        <v>0</v>
      </c>
      <c r="U17" s="261">
        <f t="shared" si="12"/>
        <v>0</v>
      </c>
      <c r="V17" s="261">
        <f t="shared" si="12"/>
        <v>0</v>
      </c>
      <c r="W17" s="261">
        <f t="shared" si="12"/>
        <v>0</v>
      </c>
    </row>
    <row r="18" spans="1:23" x14ac:dyDescent="0.3">
      <c r="A18" s="259" t="s">
        <v>288</v>
      </c>
      <c r="B18" s="263"/>
      <c r="C18" s="263"/>
      <c r="D18" s="263"/>
      <c r="E18" s="263"/>
      <c r="F18" s="263"/>
      <c r="G18" s="263"/>
      <c r="H18" s="263"/>
      <c r="I18" s="263"/>
      <c r="J18" s="263"/>
      <c r="K18" s="263"/>
      <c r="L18" s="263"/>
      <c r="M18" s="256"/>
      <c r="N18" s="261">
        <f t="shared" ref="N18" si="14">IFERROR(IF(AND(ROUND(SUM(B18:B18),0)=0,ROUND(SUM(C18:C18),0)&gt;ROUND(SUM(B18:B18),0)),"INF",(ROUND(SUM(C18:C18),0)-ROUND(SUM(B18:B18),0))/ROUND(SUM(B18:B18),0)),0)</f>
        <v>0</v>
      </c>
      <c r="O18" s="261">
        <f t="shared" si="12"/>
        <v>0</v>
      </c>
      <c r="P18" s="261">
        <f t="shared" si="12"/>
        <v>0</v>
      </c>
      <c r="Q18" s="261">
        <f t="shared" si="12"/>
        <v>0</v>
      </c>
      <c r="R18" s="261">
        <f t="shared" si="12"/>
        <v>0</v>
      </c>
      <c r="S18" s="261">
        <f t="shared" si="12"/>
        <v>0</v>
      </c>
      <c r="T18" s="261">
        <f t="shared" si="12"/>
        <v>0</v>
      </c>
      <c r="U18" s="261">
        <f t="shared" si="12"/>
        <v>0</v>
      </c>
      <c r="V18" s="261">
        <f t="shared" si="12"/>
        <v>0</v>
      </c>
      <c r="W18" s="261">
        <f t="shared" si="12"/>
        <v>0</v>
      </c>
    </row>
    <row r="19" spans="1:23" x14ac:dyDescent="0.3">
      <c r="A19" s="313"/>
      <c r="B19" s="313"/>
      <c r="C19" s="313"/>
      <c r="D19" s="313"/>
      <c r="E19" s="313"/>
      <c r="F19" s="313"/>
      <c r="G19" s="313"/>
      <c r="H19" s="313"/>
      <c r="I19" s="314"/>
      <c r="J19" s="314"/>
      <c r="K19" s="256"/>
      <c r="L19" s="256"/>
      <c r="M19" s="256"/>
      <c r="N19" s="313"/>
      <c r="O19" s="313"/>
      <c r="P19" s="313"/>
      <c r="Q19" s="313"/>
      <c r="R19" s="314"/>
    </row>
    <row r="20" spans="1:23" x14ac:dyDescent="0.3">
      <c r="A20" s="402" t="s">
        <v>510</v>
      </c>
      <c r="B20" s="403"/>
      <c r="C20" s="403"/>
      <c r="D20" s="403"/>
      <c r="E20" s="403"/>
      <c r="F20" s="403"/>
      <c r="G20" s="403"/>
      <c r="H20" s="403"/>
      <c r="I20" s="403"/>
      <c r="J20" s="403"/>
      <c r="K20" s="403"/>
      <c r="L20" s="404"/>
      <c r="M20" s="256"/>
      <c r="N20" s="387" t="s">
        <v>299</v>
      </c>
      <c r="O20" s="387"/>
      <c r="P20" s="387"/>
      <c r="Q20" s="387"/>
      <c r="R20" s="387"/>
      <c r="S20" s="387"/>
      <c r="T20" s="387"/>
      <c r="U20" s="387"/>
      <c r="V20" s="387"/>
      <c r="W20" s="387"/>
    </row>
    <row r="21" spans="1:23" ht="45" x14ac:dyDescent="0.3">
      <c r="A21" s="257" t="s">
        <v>2</v>
      </c>
      <c r="B21" s="286" t="s">
        <v>336</v>
      </c>
      <c r="C21" s="286" t="s">
        <v>323</v>
      </c>
      <c r="D21" s="286" t="s">
        <v>490</v>
      </c>
      <c r="E21" s="286" t="s">
        <v>491</v>
      </c>
      <c r="F21" s="286" t="s">
        <v>335</v>
      </c>
      <c r="G21" s="286" t="s">
        <v>492</v>
      </c>
      <c r="H21" s="286" t="s">
        <v>320</v>
      </c>
      <c r="I21" s="286" t="s">
        <v>321</v>
      </c>
      <c r="J21" s="286" t="s">
        <v>322</v>
      </c>
      <c r="K21" s="286" t="s">
        <v>315</v>
      </c>
      <c r="L21" s="286" t="s">
        <v>462</v>
      </c>
      <c r="M21" s="298"/>
      <c r="N21" s="257" t="s">
        <v>300</v>
      </c>
      <c r="O21" s="257" t="s">
        <v>301</v>
      </c>
      <c r="P21" s="257" t="s">
        <v>329</v>
      </c>
      <c r="Q21" s="257" t="s">
        <v>302</v>
      </c>
      <c r="R21" s="257" t="s">
        <v>328</v>
      </c>
      <c r="S21" s="257" t="s">
        <v>319</v>
      </c>
      <c r="T21" s="257" t="s">
        <v>318</v>
      </c>
      <c r="U21" s="257" t="s">
        <v>317</v>
      </c>
      <c r="V21" s="257" t="s">
        <v>316</v>
      </c>
      <c r="W21" s="257" t="s">
        <v>489</v>
      </c>
    </row>
    <row r="22" spans="1:23" x14ac:dyDescent="0.3">
      <c r="A22" s="259" t="s">
        <v>229</v>
      </c>
      <c r="B22" s="260"/>
      <c r="C22" s="260"/>
      <c r="D22" s="260"/>
      <c r="E22" s="260"/>
      <c r="F22" s="260"/>
      <c r="G22" s="260"/>
      <c r="H22" s="260"/>
      <c r="I22" s="260"/>
      <c r="J22" s="260"/>
      <c r="K22" s="260"/>
      <c r="L22" s="260"/>
      <c r="M22" s="256"/>
      <c r="N22" s="261">
        <f>IFERROR(IF(AND(ROUND(SUM(B22:B22),0)=0,ROUND(SUM(C22:C22),0)&gt;ROUND(SUM(B22:B22),0)),"INF",(ROUND(SUM(C22:C22),0)-ROUND(SUM(B22:B22),0))/ROUND(SUM(B22:B22),0)),0)</f>
        <v>0</v>
      </c>
      <c r="O22" s="261">
        <f t="shared" ref="O22:W24" si="15">IFERROR(IF(AND(ROUND(SUM(C22:C22),0)=0,ROUND(SUM(D22:D22),0)&gt;ROUND(SUM(C22:C22),0)),"INF",(ROUND(SUM(D22:D22),0)-ROUND(SUM(C22:C22),0))/ROUND(SUM(C22:C22),0)),0)</f>
        <v>0</v>
      </c>
      <c r="P22" s="261">
        <f t="shared" si="15"/>
        <v>0</v>
      </c>
      <c r="Q22" s="261">
        <f t="shared" si="15"/>
        <v>0</v>
      </c>
      <c r="R22" s="261">
        <f t="shared" si="15"/>
        <v>0</v>
      </c>
      <c r="S22" s="261">
        <f t="shared" si="15"/>
        <v>0</v>
      </c>
      <c r="T22" s="261">
        <f t="shared" si="15"/>
        <v>0</v>
      </c>
      <c r="U22" s="261">
        <f t="shared" si="15"/>
        <v>0</v>
      </c>
      <c r="V22" s="261">
        <f t="shared" si="15"/>
        <v>0</v>
      </c>
      <c r="W22" s="261">
        <f t="shared" si="15"/>
        <v>0</v>
      </c>
    </row>
    <row r="23" spans="1:23" x14ac:dyDescent="0.3">
      <c r="K23" s="256"/>
      <c r="L23" s="256"/>
      <c r="M23" s="256"/>
      <c r="N23" s="261">
        <f t="shared" ref="N23:N24" si="16">IFERROR(IF(AND(ROUND(SUM(B23:B23),0)=0,ROUND(SUM(C23:C23),0)&gt;ROUND(SUM(B23:B23),0)),"INF",(ROUND(SUM(C23:C23),0)-ROUND(SUM(B23:B23),0))/ROUND(SUM(B23:B23),0)),0)</f>
        <v>0</v>
      </c>
      <c r="O23" s="261">
        <f t="shared" si="15"/>
        <v>0</v>
      </c>
      <c r="P23" s="261">
        <f t="shared" si="15"/>
        <v>0</v>
      </c>
      <c r="Q23" s="261">
        <f t="shared" si="15"/>
        <v>0</v>
      </c>
      <c r="R23" s="261">
        <f t="shared" si="15"/>
        <v>0</v>
      </c>
      <c r="S23" s="261">
        <f t="shared" si="15"/>
        <v>0</v>
      </c>
      <c r="T23" s="261">
        <f t="shared" si="15"/>
        <v>0</v>
      </c>
      <c r="U23" s="261">
        <f t="shared" si="15"/>
        <v>0</v>
      </c>
      <c r="V23" s="261">
        <f t="shared" si="15"/>
        <v>0</v>
      </c>
      <c r="W23" s="261">
        <f t="shared" si="15"/>
        <v>0</v>
      </c>
    </row>
    <row r="24" spans="1:23" x14ac:dyDescent="0.3">
      <c r="A24" s="295" t="s">
        <v>230</v>
      </c>
      <c r="B24" s="296">
        <f t="shared" ref="B24:L24" si="17">SUM(B8,B11,B15,B18,B22)</f>
        <v>0</v>
      </c>
      <c r="C24" s="296">
        <f t="shared" si="17"/>
        <v>0</v>
      </c>
      <c r="D24" s="296">
        <f t="shared" si="17"/>
        <v>0</v>
      </c>
      <c r="E24" s="296">
        <f t="shared" si="17"/>
        <v>0</v>
      </c>
      <c r="F24" s="296">
        <f t="shared" si="17"/>
        <v>0</v>
      </c>
      <c r="G24" s="296">
        <f t="shared" si="17"/>
        <v>0</v>
      </c>
      <c r="H24" s="296">
        <f t="shared" si="17"/>
        <v>0</v>
      </c>
      <c r="I24" s="296">
        <f t="shared" si="17"/>
        <v>0</v>
      </c>
      <c r="J24" s="296">
        <f t="shared" si="17"/>
        <v>0</v>
      </c>
      <c r="K24" s="296">
        <f t="shared" si="17"/>
        <v>0</v>
      </c>
      <c r="L24" s="296">
        <f t="shared" si="17"/>
        <v>0</v>
      </c>
      <c r="M24" s="256"/>
      <c r="N24" s="261">
        <f t="shared" si="16"/>
        <v>0</v>
      </c>
      <c r="O24" s="261">
        <f t="shared" si="15"/>
        <v>0</v>
      </c>
      <c r="P24" s="261">
        <f t="shared" si="15"/>
        <v>0</v>
      </c>
      <c r="Q24" s="261">
        <f t="shared" si="15"/>
        <v>0</v>
      </c>
      <c r="R24" s="261">
        <f t="shared" si="15"/>
        <v>0</v>
      </c>
      <c r="S24" s="261">
        <f t="shared" si="15"/>
        <v>0</v>
      </c>
      <c r="T24" s="261">
        <f t="shared" si="15"/>
        <v>0</v>
      </c>
      <c r="U24" s="261">
        <f t="shared" si="15"/>
        <v>0</v>
      </c>
      <c r="V24" s="261">
        <f t="shared" si="15"/>
        <v>0</v>
      </c>
      <c r="W24" s="261">
        <f t="shared" si="15"/>
        <v>0</v>
      </c>
    </row>
    <row r="25" spans="1:23" x14ac:dyDescent="0.3">
      <c r="K25" s="256"/>
      <c r="L25" s="256"/>
      <c r="M25" s="256"/>
      <c r="N25" s="261"/>
      <c r="O25" s="261"/>
      <c r="P25" s="261"/>
      <c r="Q25" s="261"/>
      <c r="R25" s="261"/>
      <c r="S25" s="261"/>
      <c r="T25" s="261"/>
      <c r="U25" s="261"/>
      <c r="V25" s="261"/>
    </row>
    <row r="27" spans="1:23" x14ac:dyDescent="0.3">
      <c r="A27" s="408"/>
      <c r="B27" s="408"/>
      <c r="C27" s="408"/>
      <c r="D27" s="408"/>
      <c r="E27" s="408"/>
      <c r="F27" s="408"/>
      <c r="G27" s="408"/>
      <c r="H27" s="408"/>
      <c r="I27" s="408"/>
      <c r="J27" s="408"/>
      <c r="K27" s="408"/>
      <c r="L27" s="408"/>
      <c r="M27" s="408"/>
      <c r="N27" s="408"/>
      <c r="O27" s="408"/>
      <c r="P27" s="408"/>
      <c r="Q27" s="408"/>
    </row>
    <row r="29" spans="1:23" ht="15.75" thickBot="1" x14ac:dyDescent="0.35">
      <c r="A29" s="405" t="s">
        <v>248</v>
      </c>
      <c r="B29" s="405"/>
      <c r="C29" s="405"/>
      <c r="D29" s="405"/>
      <c r="E29" s="405"/>
      <c r="F29" s="405"/>
      <c r="G29" s="405"/>
      <c r="H29" s="405"/>
      <c r="I29" s="405"/>
      <c r="J29" s="405"/>
      <c r="K29" s="405"/>
      <c r="L29" s="405"/>
      <c r="M29" s="405"/>
      <c r="N29" s="405"/>
      <c r="O29" s="405"/>
      <c r="P29" s="405"/>
      <c r="Q29" s="405"/>
      <c r="R29" s="405"/>
      <c r="S29" s="405"/>
      <c r="T29" s="405"/>
      <c r="U29" s="405"/>
    </row>
    <row r="30" spans="1:23" ht="30" customHeight="1" thickBot="1" x14ac:dyDescent="0.35">
      <c r="A30" s="270" t="s">
        <v>214</v>
      </c>
      <c r="B30" s="406" t="s">
        <v>210</v>
      </c>
      <c r="C30" s="407"/>
      <c r="D30" s="407"/>
      <c r="E30" s="407"/>
      <c r="F30" s="407"/>
      <c r="G30" s="407"/>
      <c r="H30" s="407"/>
      <c r="I30" s="407"/>
      <c r="J30" s="407"/>
      <c r="K30" s="407"/>
      <c r="L30" s="407"/>
      <c r="M30" s="407"/>
      <c r="N30" s="407"/>
      <c r="O30" s="407"/>
      <c r="P30" s="407"/>
      <c r="Q30" s="407"/>
      <c r="R30" s="407"/>
      <c r="S30" s="407"/>
      <c r="T30" s="407"/>
      <c r="U30" s="407"/>
    </row>
    <row r="31" spans="1:23" ht="49.5" customHeight="1" thickBot="1" x14ac:dyDescent="0.35">
      <c r="A31" s="272">
        <v>2025</v>
      </c>
      <c r="B31" s="401"/>
      <c r="C31" s="401"/>
      <c r="D31" s="401"/>
      <c r="E31" s="401"/>
      <c r="F31" s="401"/>
      <c r="G31" s="401"/>
      <c r="H31" s="401"/>
      <c r="I31" s="401"/>
      <c r="J31" s="401"/>
      <c r="K31" s="401"/>
      <c r="L31" s="401"/>
      <c r="M31" s="401"/>
      <c r="N31" s="401"/>
      <c r="O31" s="401"/>
      <c r="P31" s="401"/>
      <c r="Q31" s="401"/>
      <c r="R31" s="401"/>
      <c r="S31" s="401"/>
      <c r="T31" s="401"/>
      <c r="U31" s="401"/>
    </row>
    <row r="32" spans="1:23" ht="36" customHeight="1" thickBot="1" x14ac:dyDescent="0.35">
      <c r="A32" s="273">
        <v>2026</v>
      </c>
      <c r="B32" s="401"/>
      <c r="C32" s="401"/>
      <c r="D32" s="401"/>
      <c r="E32" s="401"/>
      <c r="F32" s="401"/>
      <c r="G32" s="401"/>
      <c r="H32" s="401"/>
      <c r="I32" s="401"/>
      <c r="J32" s="401"/>
      <c r="K32" s="401"/>
      <c r="L32" s="401"/>
      <c r="M32" s="401"/>
      <c r="N32" s="401"/>
      <c r="O32" s="401"/>
      <c r="P32" s="401"/>
      <c r="Q32" s="401"/>
      <c r="R32" s="401"/>
      <c r="S32" s="401"/>
      <c r="T32" s="401"/>
      <c r="U32" s="401"/>
    </row>
    <row r="33" spans="1:21" ht="42.75" customHeight="1" thickBot="1" x14ac:dyDescent="0.35">
      <c r="A33" s="273">
        <v>2027</v>
      </c>
      <c r="B33" s="401"/>
      <c r="C33" s="401"/>
      <c r="D33" s="401"/>
      <c r="E33" s="401"/>
      <c r="F33" s="401"/>
      <c r="G33" s="401"/>
      <c r="H33" s="401"/>
      <c r="I33" s="401"/>
      <c r="J33" s="401"/>
      <c r="K33" s="401"/>
      <c r="L33" s="401"/>
      <c r="M33" s="401"/>
      <c r="N33" s="401"/>
      <c r="O33" s="401"/>
      <c r="P33" s="401"/>
      <c r="Q33" s="401"/>
      <c r="R33" s="401"/>
      <c r="S33" s="401"/>
      <c r="T33" s="401"/>
      <c r="U33" s="401"/>
    </row>
    <row r="34" spans="1:21" ht="33" customHeight="1" thickBot="1" x14ac:dyDescent="0.35">
      <c r="A34" s="273">
        <v>2028</v>
      </c>
      <c r="B34" s="401"/>
      <c r="C34" s="401"/>
      <c r="D34" s="401"/>
      <c r="E34" s="401"/>
      <c r="F34" s="401"/>
      <c r="G34" s="401"/>
      <c r="H34" s="401"/>
      <c r="I34" s="401"/>
      <c r="J34" s="401"/>
      <c r="K34" s="401"/>
      <c r="L34" s="401"/>
      <c r="M34" s="401"/>
      <c r="N34" s="401"/>
      <c r="O34" s="401"/>
      <c r="P34" s="401"/>
      <c r="Q34" s="401"/>
      <c r="R34" s="401"/>
      <c r="S34" s="401"/>
      <c r="T34" s="401"/>
      <c r="U34" s="401"/>
    </row>
    <row r="35" spans="1:21" ht="32.25" customHeight="1" thickBot="1" x14ac:dyDescent="0.35">
      <c r="A35" s="273">
        <v>2029</v>
      </c>
      <c r="B35" s="401"/>
      <c r="C35" s="401"/>
      <c r="D35" s="401"/>
      <c r="E35" s="401"/>
      <c r="F35" s="401"/>
      <c r="G35" s="401"/>
      <c r="H35" s="401"/>
      <c r="I35" s="401"/>
      <c r="J35" s="401"/>
      <c r="K35" s="401"/>
      <c r="L35" s="401"/>
      <c r="M35" s="401"/>
      <c r="N35" s="401"/>
      <c r="O35" s="401"/>
      <c r="P35" s="401"/>
      <c r="Q35" s="401"/>
      <c r="R35" s="401"/>
      <c r="S35" s="401"/>
      <c r="T35" s="401"/>
      <c r="U35" s="401"/>
    </row>
    <row r="36" spans="1:21" x14ac:dyDescent="0.3">
      <c r="A36" s="255"/>
      <c r="B36" s="256"/>
      <c r="C36" s="256"/>
      <c r="D36" s="255"/>
      <c r="E36" s="255"/>
      <c r="F36" s="255"/>
      <c r="G36" s="255"/>
      <c r="H36" s="256"/>
      <c r="I36" s="256"/>
      <c r="J36" s="256"/>
      <c r="K36" s="256"/>
      <c r="L36" s="256"/>
      <c r="M36" s="256"/>
      <c r="N36" s="256"/>
      <c r="O36" s="256"/>
      <c r="P36" s="256"/>
    </row>
    <row r="37" spans="1:21" x14ac:dyDescent="0.3">
      <c r="A37" s="255"/>
      <c r="B37" s="256"/>
      <c r="C37" s="256"/>
      <c r="D37" s="255"/>
      <c r="E37" s="255"/>
      <c r="F37" s="255"/>
      <c r="G37" s="255"/>
      <c r="H37" s="256"/>
      <c r="I37" s="256"/>
      <c r="J37" s="256"/>
      <c r="K37" s="256"/>
      <c r="L37" s="256"/>
      <c r="M37" s="256"/>
      <c r="N37" s="256"/>
      <c r="O37" s="256"/>
      <c r="P37" s="256"/>
    </row>
  </sheetData>
  <mergeCells count="15">
    <mergeCell ref="N13:W13"/>
    <mergeCell ref="N20:W20"/>
    <mergeCell ref="A3:V3"/>
    <mergeCell ref="B34:U34"/>
    <mergeCell ref="B35:U35"/>
    <mergeCell ref="A27:Q27"/>
    <mergeCell ref="B33:U33"/>
    <mergeCell ref="A29:U29"/>
    <mergeCell ref="B30:U30"/>
    <mergeCell ref="B31:U31"/>
    <mergeCell ref="B32:U32"/>
    <mergeCell ref="A6:L6"/>
    <mergeCell ref="A13:L13"/>
    <mergeCell ref="A20:L20"/>
    <mergeCell ref="N6:W6"/>
  </mergeCells>
  <phoneticPr fontId="28" type="noConversion"/>
  <conditionalFormatting sqref="K9">
    <cfRule type="containsText" dxfId="381" priority="132" operator="containsText" text="ntitulé">
      <formula>NOT(ISERROR(SEARCH("ntitulé",K9)))</formula>
    </cfRule>
    <cfRule type="containsBlanks" dxfId="380" priority="133">
      <formula>LEN(TRIM(K9))=0</formula>
    </cfRule>
  </conditionalFormatting>
  <conditionalFormatting sqref="K9">
    <cfRule type="containsText" dxfId="379" priority="131" operator="containsText" text="libre">
      <formula>NOT(ISERROR(SEARCH("libre",K9)))</formula>
    </cfRule>
  </conditionalFormatting>
  <conditionalFormatting sqref="L9">
    <cfRule type="containsText" dxfId="378" priority="129" operator="containsText" text="ntitulé">
      <formula>NOT(ISERROR(SEARCH("ntitulé",L9)))</formula>
    </cfRule>
    <cfRule type="containsBlanks" dxfId="377" priority="130">
      <formula>LEN(TRIM(L9))=0</formula>
    </cfRule>
  </conditionalFormatting>
  <conditionalFormatting sqref="L9">
    <cfRule type="containsText" dxfId="376" priority="128" operator="containsText" text="libre">
      <formula>NOT(ISERROR(SEARCH("libre",L9)))</formula>
    </cfRule>
  </conditionalFormatting>
  <conditionalFormatting sqref="B8:E8">
    <cfRule type="containsText" dxfId="375" priority="168" operator="containsText" text="ntitulé">
      <formula>NOT(ISERROR(SEARCH("ntitulé",B8)))</formula>
    </cfRule>
    <cfRule type="containsBlanks" dxfId="374" priority="169">
      <formula>LEN(TRIM(B8))=0</formula>
    </cfRule>
  </conditionalFormatting>
  <conditionalFormatting sqref="B8:E8">
    <cfRule type="containsText" dxfId="373" priority="167" operator="containsText" text="libre">
      <formula>NOT(ISERROR(SEARCH("libre",B8)))</formula>
    </cfRule>
  </conditionalFormatting>
  <conditionalFormatting sqref="F8:G8">
    <cfRule type="containsText" dxfId="372" priority="165" operator="containsText" text="ntitulé">
      <formula>NOT(ISERROR(SEARCH("ntitulé",F8)))</formula>
    </cfRule>
    <cfRule type="containsBlanks" dxfId="371" priority="166">
      <formula>LEN(TRIM(F8))=0</formula>
    </cfRule>
  </conditionalFormatting>
  <conditionalFormatting sqref="F8:G8">
    <cfRule type="containsText" dxfId="370" priority="164" operator="containsText" text="libre">
      <formula>NOT(ISERROR(SEARCH("libre",F8)))</formula>
    </cfRule>
  </conditionalFormatting>
  <conditionalFormatting sqref="H8">
    <cfRule type="containsText" dxfId="369" priority="162" operator="containsText" text="ntitulé">
      <formula>NOT(ISERROR(SEARCH("ntitulé",H8)))</formula>
    </cfRule>
    <cfRule type="containsBlanks" dxfId="368" priority="163">
      <formula>LEN(TRIM(H8))=0</formula>
    </cfRule>
  </conditionalFormatting>
  <conditionalFormatting sqref="H8">
    <cfRule type="containsText" dxfId="367" priority="161" operator="containsText" text="libre">
      <formula>NOT(ISERROR(SEARCH("libre",H8)))</formula>
    </cfRule>
  </conditionalFormatting>
  <conditionalFormatting sqref="I8">
    <cfRule type="containsText" dxfId="366" priority="159" operator="containsText" text="ntitulé">
      <formula>NOT(ISERROR(SEARCH("ntitulé",I8)))</formula>
    </cfRule>
    <cfRule type="containsBlanks" dxfId="365" priority="160">
      <formula>LEN(TRIM(I8))=0</formula>
    </cfRule>
  </conditionalFormatting>
  <conditionalFormatting sqref="I8">
    <cfRule type="containsText" dxfId="364" priority="158" operator="containsText" text="libre">
      <formula>NOT(ISERROR(SEARCH("libre",I8)))</formula>
    </cfRule>
  </conditionalFormatting>
  <conditionalFormatting sqref="J8">
    <cfRule type="containsText" dxfId="363" priority="156" operator="containsText" text="ntitulé">
      <formula>NOT(ISERROR(SEARCH("ntitulé",J8)))</formula>
    </cfRule>
    <cfRule type="containsBlanks" dxfId="362" priority="157">
      <formula>LEN(TRIM(J8))=0</formula>
    </cfRule>
  </conditionalFormatting>
  <conditionalFormatting sqref="J8">
    <cfRule type="containsText" dxfId="361" priority="155" operator="containsText" text="libre">
      <formula>NOT(ISERROR(SEARCH("libre",J8)))</formula>
    </cfRule>
  </conditionalFormatting>
  <conditionalFormatting sqref="K8">
    <cfRule type="containsText" dxfId="360" priority="153" operator="containsText" text="ntitulé">
      <formula>NOT(ISERROR(SEARCH("ntitulé",K8)))</formula>
    </cfRule>
    <cfRule type="containsBlanks" dxfId="359" priority="154">
      <formula>LEN(TRIM(K8))=0</formula>
    </cfRule>
  </conditionalFormatting>
  <conditionalFormatting sqref="K8">
    <cfRule type="containsText" dxfId="358" priority="152" operator="containsText" text="libre">
      <formula>NOT(ISERROR(SEARCH("libre",K8)))</formula>
    </cfRule>
  </conditionalFormatting>
  <conditionalFormatting sqref="L8">
    <cfRule type="containsText" dxfId="357" priority="150" operator="containsText" text="ntitulé">
      <formula>NOT(ISERROR(SEARCH("ntitulé",L8)))</formula>
    </cfRule>
    <cfRule type="containsBlanks" dxfId="356" priority="151">
      <formula>LEN(TRIM(L8))=0</formula>
    </cfRule>
  </conditionalFormatting>
  <conditionalFormatting sqref="L8">
    <cfRule type="containsText" dxfId="355" priority="149" operator="containsText" text="libre">
      <formula>NOT(ISERROR(SEARCH("libre",L8)))</formula>
    </cfRule>
  </conditionalFormatting>
  <conditionalFormatting sqref="B9:E9">
    <cfRule type="containsText" dxfId="354" priority="147" operator="containsText" text="ntitulé">
      <formula>NOT(ISERROR(SEARCH("ntitulé",B9)))</formula>
    </cfRule>
    <cfRule type="containsBlanks" dxfId="353" priority="148">
      <formula>LEN(TRIM(B9))=0</formula>
    </cfRule>
  </conditionalFormatting>
  <conditionalFormatting sqref="B9:E9">
    <cfRule type="containsText" dxfId="352" priority="146" operator="containsText" text="libre">
      <formula>NOT(ISERROR(SEARCH("libre",B9)))</formula>
    </cfRule>
  </conditionalFormatting>
  <conditionalFormatting sqref="F9:G9">
    <cfRule type="containsText" dxfId="351" priority="144" operator="containsText" text="ntitulé">
      <formula>NOT(ISERROR(SEARCH("ntitulé",F9)))</formula>
    </cfRule>
    <cfRule type="containsBlanks" dxfId="350" priority="145">
      <formula>LEN(TRIM(F9))=0</formula>
    </cfRule>
  </conditionalFormatting>
  <conditionalFormatting sqref="F9:G9">
    <cfRule type="containsText" dxfId="349" priority="143" operator="containsText" text="libre">
      <formula>NOT(ISERROR(SEARCH("libre",F9)))</formula>
    </cfRule>
  </conditionalFormatting>
  <conditionalFormatting sqref="H9">
    <cfRule type="containsText" dxfId="348" priority="141" operator="containsText" text="ntitulé">
      <formula>NOT(ISERROR(SEARCH("ntitulé",H9)))</formula>
    </cfRule>
    <cfRule type="containsBlanks" dxfId="347" priority="142">
      <formula>LEN(TRIM(H9))=0</formula>
    </cfRule>
  </conditionalFormatting>
  <conditionalFormatting sqref="H9">
    <cfRule type="containsText" dxfId="346" priority="140" operator="containsText" text="libre">
      <formula>NOT(ISERROR(SEARCH("libre",H9)))</formula>
    </cfRule>
  </conditionalFormatting>
  <conditionalFormatting sqref="I9">
    <cfRule type="containsText" dxfId="345" priority="138" operator="containsText" text="ntitulé">
      <formula>NOT(ISERROR(SEARCH("ntitulé",I9)))</formula>
    </cfRule>
    <cfRule type="containsBlanks" dxfId="344" priority="139">
      <formula>LEN(TRIM(I9))=0</formula>
    </cfRule>
  </conditionalFormatting>
  <conditionalFormatting sqref="I9">
    <cfRule type="containsText" dxfId="343" priority="137" operator="containsText" text="libre">
      <formula>NOT(ISERROR(SEARCH("libre",I9)))</formula>
    </cfRule>
  </conditionalFormatting>
  <conditionalFormatting sqref="J9">
    <cfRule type="containsText" dxfId="342" priority="135" operator="containsText" text="ntitulé">
      <formula>NOT(ISERROR(SEARCH("ntitulé",J9)))</formula>
    </cfRule>
    <cfRule type="containsBlanks" dxfId="341" priority="136">
      <formula>LEN(TRIM(J9))=0</formula>
    </cfRule>
  </conditionalFormatting>
  <conditionalFormatting sqref="J9">
    <cfRule type="containsText" dxfId="340" priority="134" operator="containsText" text="libre">
      <formula>NOT(ISERROR(SEARCH("libre",J9)))</formula>
    </cfRule>
  </conditionalFormatting>
  <conditionalFormatting sqref="K11">
    <cfRule type="containsText" dxfId="339" priority="111" operator="containsText" text="ntitulé">
      <formula>NOT(ISERROR(SEARCH("ntitulé",K11)))</formula>
    </cfRule>
    <cfRule type="containsBlanks" dxfId="338" priority="112">
      <formula>LEN(TRIM(K11))=0</formula>
    </cfRule>
  </conditionalFormatting>
  <conditionalFormatting sqref="K11">
    <cfRule type="containsText" dxfId="337" priority="110" operator="containsText" text="libre">
      <formula>NOT(ISERROR(SEARCH("libre",K11)))</formula>
    </cfRule>
  </conditionalFormatting>
  <conditionalFormatting sqref="L11">
    <cfRule type="containsText" dxfId="336" priority="108" operator="containsText" text="ntitulé">
      <formula>NOT(ISERROR(SEARCH("ntitulé",L11)))</formula>
    </cfRule>
    <cfRule type="containsBlanks" dxfId="335" priority="109">
      <formula>LEN(TRIM(L11))=0</formula>
    </cfRule>
  </conditionalFormatting>
  <conditionalFormatting sqref="L11">
    <cfRule type="containsText" dxfId="334" priority="107" operator="containsText" text="libre">
      <formula>NOT(ISERROR(SEARCH("libre",L11)))</formula>
    </cfRule>
  </conditionalFormatting>
  <conditionalFormatting sqref="B11:E11">
    <cfRule type="containsText" dxfId="333" priority="126" operator="containsText" text="ntitulé">
      <formula>NOT(ISERROR(SEARCH("ntitulé",B11)))</formula>
    </cfRule>
    <cfRule type="containsBlanks" dxfId="332" priority="127">
      <formula>LEN(TRIM(B11))=0</formula>
    </cfRule>
  </conditionalFormatting>
  <conditionalFormatting sqref="B11:E11">
    <cfRule type="containsText" dxfId="331" priority="125" operator="containsText" text="libre">
      <formula>NOT(ISERROR(SEARCH("libre",B11)))</formula>
    </cfRule>
  </conditionalFormatting>
  <conditionalFormatting sqref="F11:G11">
    <cfRule type="containsText" dxfId="330" priority="123" operator="containsText" text="ntitulé">
      <formula>NOT(ISERROR(SEARCH("ntitulé",F11)))</formula>
    </cfRule>
    <cfRule type="containsBlanks" dxfId="329" priority="124">
      <formula>LEN(TRIM(F11))=0</formula>
    </cfRule>
  </conditionalFormatting>
  <conditionalFormatting sqref="F11:G11">
    <cfRule type="containsText" dxfId="328" priority="122" operator="containsText" text="libre">
      <formula>NOT(ISERROR(SEARCH("libre",F11)))</formula>
    </cfRule>
  </conditionalFormatting>
  <conditionalFormatting sqref="H11">
    <cfRule type="containsText" dxfId="327" priority="120" operator="containsText" text="ntitulé">
      <formula>NOT(ISERROR(SEARCH("ntitulé",H11)))</formula>
    </cfRule>
    <cfRule type="containsBlanks" dxfId="326" priority="121">
      <formula>LEN(TRIM(H11))=0</formula>
    </cfRule>
  </conditionalFormatting>
  <conditionalFormatting sqref="H11">
    <cfRule type="containsText" dxfId="325" priority="119" operator="containsText" text="libre">
      <formula>NOT(ISERROR(SEARCH("libre",H11)))</formula>
    </cfRule>
  </conditionalFormatting>
  <conditionalFormatting sqref="I11">
    <cfRule type="containsText" dxfId="324" priority="117" operator="containsText" text="ntitulé">
      <formula>NOT(ISERROR(SEARCH("ntitulé",I11)))</formula>
    </cfRule>
    <cfRule type="containsBlanks" dxfId="323" priority="118">
      <formula>LEN(TRIM(I11))=0</formula>
    </cfRule>
  </conditionalFormatting>
  <conditionalFormatting sqref="I11">
    <cfRule type="containsText" dxfId="322" priority="116" operator="containsText" text="libre">
      <formula>NOT(ISERROR(SEARCH("libre",I11)))</formula>
    </cfRule>
  </conditionalFormatting>
  <conditionalFormatting sqref="J11">
    <cfRule type="containsText" dxfId="321" priority="114" operator="containsText" text="ntitulé">
      <formula>NOT(ISERROR(SEARCH("ntitulé",J11)))</formula>
    </cfRule>
    <cfRule type="containsBlanks" dxfId="320" priority="115">
      <formula>LEN(TRIM(J11))=0</formula>
    </cfRule>
  </conditionalFormatting>
  <conditionalFormatting sqref="J11">
    <cfRule type="containsText" dxfId="319" priority="113" operator="containsText" text="libre">
      <formula>NOT(ISERROR(SEARCH("libre",J11)))</formula>
    </cfRule>
  </conditionalFormatting>
  <conditionalFormatting sqref="K16">
    <cfRule type="containsText" dxfId="318" priority="69" operator="containsText" text="ntitulé">
      <formula>NOT(ISERROR(SEARCH("ntitulé",K16)))</formula>
    </cfRule>
    <cfRule type="containsBlanks" dxfId="317" priority="70">
      <formula>LEN(TRIM(K16))=0</formula>
    </cfRule>
  </conditionalFormatting>
  <conditionalFormatting sqref="K16">
    <cfRule type="containsText" dxfId="316" priority="68" operator="containsText" text="libre">
      <formula>NOT(ISERROR(SEARCH("libre",K16)))</formula>
    </cfRule>
  </conditionalFormatting>
  <conditionalFormatting sqref="L16">
    <cfRule type="containsText" dxfId="315" priority="66" operator="containsText" text="ntitulé">
      <formula>NOT(ISERROR(SEARCH("ntitulé",L16)))</formula>
    </cfRule>
    <cfRule type="containsBlanks" dxfId="314" priority="67">
      <formula>LEN(TRIM(L16))=0</formula>
    </cfRule>
  </conditionalFormatting>
  <conditionalFormatting sqref="L16">
    <cfRule type="containsText" dxfId="313" priority="65" operator="containsText" text="libre">
      <formula>NOT(ISERROR(SEARCH("libre",L16)))</formula>
    </cfRule>
  </conditionalFormatting>
  <conditionalFormatting sqref="B15:E15">
    <cfRule type="containsText" dxfId="312" priority="105" operator="containsText" text="ntitulé">
      <formula>NOT(ISERROR(SEARCH("ntitulé",B15)))</formula>
    </cfRule>
    <cfRule type="containsBlanks" dxfId="311" priority="106">
      <formula>LEN(TRIM(B15))=0</formula>
    </cfRule>
  </conditionalFormatting>
  <conditionalFormatting sqref="B15:E15">
    <cfRule type="containsText" dxfId="310" priority="104" operator="containsText" text="libre">
      <formula>NOT(ISERROR(SEARCH("libre",B15)))</formula>
    </cfRule>
  </conditionalFormatting>
  <conditionalFormatting sqref="F15:G15">
    <cfRule type="containsText" dxfId="309" priority="102" operator="containsText" text="ntitulé">
      <formula>NOT(ISERROR(SEARCH("ntitulé",F15)))</formula>
    </cfRule>
    <cfRule type="containsBlanks" dxfId="308" priority="103">
      <formula>LEN(TRIM(F15))=0</formula>
    </cfRule>
  </conditionalFormatting>
  <conditionalFormatting sqref="F15:G15">
    <cfRule type="containsText" dxfId="307" priority="101" operator="containsText" text="libre">
      <formula>NOT(ISERROR(SEARCH("libre",F15)))</formula>
    </cfRule>
  </conditionalFormatting>
  <conditionalFormatting sqref="H15">
    <cfRule type="containsText" dxfId="306" priority="99" operator="containsText" text="ntitulé">
      <formula>NOT(ISERROR(SEARCH("ntitulé",H15)))</formula>
    </cfRule>
    <cfRule type="containsBlanks" dxfId="305" priority="100">
      <formula>LEN(TRIM(H15))=0</formula>
    </cfRule>
  </conditionalFormatting>
  <conditionalFormatting sqref="H15">
    <cfRule type="containsText" dxfId="304" priority="98" operator="containsText" text="libre">
      <formula>NOT(ISERROR(SEARCH("libre",H15)))</formula>
    </cfRule>
  </conditionalFormatting>
  <conditionalFormatting sqref="I15">
    <cfRule type="containsText" dxfId="303" priority="96" operator="containsText" text="ntitulé">
      <formula>NOT(ISERROR(SEARCH("ntitulé",I15)))</formula>
    </cfRule>
    <cfRule type="containsBlanks" dxfId="302" priority="97">
      <formula>LEN(TRIM(I15))=0</formula>
    </cfRule>
  </conditionalFormatting>
  <conditionalFormatting sqref="I15">
    <cfRule type="containsText" dxfId="301" priority="95" operator="containsText" text="libre">
      <formula>NOT(ISERROR(SEARCH("libre",I15)))</formula>
    </cfRule>
  </conditionalFormatting>
  <conditionalFormatting sqref="J15">
    <cfRule type="containsText" dxfId="300" priority="93" operator="containsText" text="ntitulé">
      <formula>NOT(ISERROR(SEARCH("ntitulé",J15)))</formula>
    </cfRule>
    <cfRule type="containsBlanks" dxfId="299" priority="94">
      <formula>LEN(TRIM(J15))=0</formula>
    </cfRule>
  </conditionalFormatting>
  <conditionalFormatting sqref="J15">
    <cfRule type="containsText" dxfId="298" priority="92" operator="containsText" text="libre">
      <formula>NOT(ISERROR(SEARCH("libre",J15)))</formula>
    </cfRule>
  </conditionalFormatting>
  <conditionalFormatting sqref="K15">
    <cfRule type="containsText" dxfId="297" priority="90" operator="containsText" text="ntitulé">
      <formula>NOT(ISERROR(SEARCH("ntitulé",K15)))</formula>
    </cfRule>
    <cfRule type="containsBlanks" dxfId="296" priority="91">
      <formula>LEN(TRIM(K15))=0</formula>
    </cfRule>
  </conditionalFormatting>
  <conditionalFormatting sqref="K15">
    <cfRule type="containsText" dxfId="295" priority="89" operator="containsText" text="libre">
      <formula>NOT(ISERROR(SEARCH("libre",K15)))</formula>
    </cfRule>
  </conditionalFormatting>
  <conditionalFormatting sqref="L15">
    <cfRule type="containsText" dxfId="294" priority="87" operator="containsText" text="ntitulé">
      <formula>NOT(ISERROR(SEARCH("ntitulé",L15)))</formula>
    </cfRule>
    <cfRule type="containsBlanks" dxfId="293" priority="88">
      <formula>LEN(TRIM(L15))=0</formula>
    </cfRule>
  </conditionalFormatting>
  <conditionalFormatting sqref="L15">
    <cfRule type="containsText" dxfId="292" priority="86" operator="containsText" text="libre">
      <formula>NOT(ISERROR(SEARCH("libre",L15)))</formula>
    </cfRule>
  </conditionalFormatting>
  <conditionalFormatting sqref="B16:E16">
    <cfRule type="containsText" dxfId="291" priority="84" operator="containsText" text="ntitulé">
      <formula>NOT(ISERROR(SEARCH("ntitulé",B16)))</formula>
    </cfRule>
    <cfRule type="containsBlanks" dxfId="290" priority="85">
      <formula>LEN(TRIM(B16))=0</formula>
    </cfRule>
  </conditionalFormatting>
  <conditionalFormatting sqref="B16:E16">
    <cfRule type="containsText" dxfId="289" priority="83" operator="containsText" text="libre">
      <formula>NOT(ISERROR(SEARCH("libre",B16)))</formula>
    </cfRule>
  </conditionalFormatting>
  <conditionalFormatting sqref="F16:G16">
    <cfRule type="containsText" dxfId="288" priority="81" operator="containsText" text="ntitulé">
      <formula>NOT(ISERROR(SEARCH("ntitulé",F16)))</formula>
    </cfRule>
    <cfRule type="containsBlanks" dxfId="287" priority="82">
      <formula>LEN(TRIM(F16))=0</formula>
    </cfRule>
  </conditionalFormatting>
  <conditionalFormatting sqref="F16:G16">
    <cfRule type="containsText" dxfId="286" priority="80" operator="containsText" text="libre">
      <formula>NOT(ISERROR(SEARCH("libre",F16)))</formula>
    </cfRule>
  </conditionalFormatting>
  <conditionalFormatting sqref="H16">
    <cfRule type="containsText" dxfId="285" priority="78" operator="containsText" text="ntitulé">
      <formula>NOT(ISERROR(SEARCH("ntitulé",H16)))</formula>
    </cfRule>
    <cfRule type="containsBlanks" dxfId="284" priority="79">
      <formula>LEN(TRIM(H16))=0</formula>
    </cfRule>
  </conditionalFormatting>
  <conditionalFormatting sqref="H16">
    <cfRule type="containsText" dxfId="283" priority="77" operator="containsText" text="libre">
      <formula>NOT(ISERROR(SEARCH("libre",H16)))</formula>
    </cfRule>
  </conditionalFormatting>
  <conditionalFormatting sqref="I16">
    <cfRule type="containsText" dxfId="282" priority="75" operator="containsText" text="ntitulé">
      <formula>NOT(ISERROR(SEARCH("ntitulé",I16)))</formula>
    </cfRule>
    <cfRule type="containsBlanks" dxfId="281" priority="76">
      <formula>LEN(TRIM(I16))=0</formula>
    </cfRule>
  </conditionalFormatting>
  <conditionalFormatting sqref="I16">
    <cfRule type="containsText" dxfId="280" priority="74" operator="containsText" text="libre">
      <formula>NOT(ISERROR(SEARCH("libre",I16)))</formula>
    </cfRule>
  </conditionalFormatting>
  <conditionalFormatting sqref="J16">
    <cfRule type="containsText" dxfId="279" priority="72" operator="containsText" text="ntitulé">
      <formula>NOT(ISERROR(SEARCH("ntitulé",J16)))</formula>
    </cfRule>
    <cfRule type="containsBlanks" dxfId="278" priority="73">
      <formula>LEN(TRIM(J16))=0</formula>
    </cfRule>
  </conditionalFormatting>
  <conditionalFormatting sqref="J16">
    <cfRule type="containsText" dxfId="277" priority="71" operator="containsText" text="libre">
      <formula>NOT(ISERROR(SEARCH("libre",J16)))</formula>
    </cfRule>
  </conditionalFormatting>
  <conditionalFormatting sqref="K18">
    <cfRule type="containsText" dxfId="276" priority="48" operator="containsText" text="ntitulé">
      <formula>NOT(ISERROR(SEARCH("ntitulé",K18)))</formula>
    </cfRule>
    <cfRule type="containsBlanks" dxfId="275" priority="49">
      <formula>LEN(TRIM(K18))=0</formula>
    </cfRule>
  </conditionalFormatting>
  <conditionalFormatting sqref="K18">
    <cfRule type="containsText" dxfId="274" priority="47" operator="containsText" text="libre">
      <formula>NOT(ISERROR(SEARCH("libre",K18)))</formula>
    </cfRule>
  </conditionalFormatting>
  <conditionalFormatting sqref="L18">
    <cfRule type="containsText" dxfId="273" priority="45" operator="containsText" text="ntitulé">
      <formula>NOT(ISERROR(SEARCH("ntitulé",L18)))</formula>
    </cfRule>
    <cfRule type="containsBlanks" dxfId="272" priority="46">
      <formula>LEN(TRIM(L18))=0</formula>
    </cfRule>
  </conditionalFormatting>
  <conditionalFormatting sqref="L18">
    <cfRule type="containsText" dxfId="271" priority="44" operator="containsText" text="libre">
      <formula>NOT(ISERROR(SEARCH("libre",L18)))</formula>
    </cfRule>
  </conditionalFormatting>
  <conditionalFormatting sqref="B18:E18">
    <cfRule type="containsText" dxfId="270" priority="63" operator="containsText" text="ntitulé">
      <formula>NOT(ISERROR(SEARCH("ntitulé",B18)))</formula>
    </cfRule>
    <cfRule type="containsBlanks" dxfId="269" priority="64">
      <formula>LEN(TRIM(B18))=0</formula>
    </cfRule>
  </conditionalFormatting>
  <conditionalFormatting sqref="B18:E18">
    <cfRule type="containsText" dxfId="268" priority="62" operator="containsText" text="libre">
      <formula>NOT(ISERROR(SEARCH("libre",B18)))</formula>
    </cfRule>
  </conditionalFormatting>
  <conditionalFormatting sqref="F18:G18">
    <cfRule type="containsText" dxfId="267" priority="60" operator="containsText" text="ntitulé">
      <formula>NOT(ISERROR(SEARCH("ntitulé",F18)))</formula>
    </cfRule>
    <cfRule type="containsBlanks" dxfId="266" priority="61">
      <formula>LEN(TRIM(F18))=0</formula>
    </cfRule>
  </conditionalFormatting>
  <conditionalFormatting sqref="F18:G18">
    <cfRule type="containsText" dxfId="265" priority="59" operator="containsText" text="libre">
      <formula>NOT(ISERROR(SEARCH("libre",F18)))</formula>
    </cfRule>
  </conditionalFormatting>
  <conditionalFormatting sqref="H18">
    <cfRule type="containsText" dxfId="264" priority="57" operator="containsText" text="ntitulé">
      <formula>NOT(ISERROR(SEARCH("ntitulé",H18)))</formula>
    </cfRule>
    <cfRule type="containsBlanks" dxfId="263" priority="58">
      <formula>LEN(TRIM(H18))=0</formula>
    </cfRule>
  </conditionalFormatting>
  <conditionalFormatting sqref="H18">
    <cfRule type="containsText" dxfId="262" priority="56" operator="containsText" text="libre">
      <formula>NOT(ISERROR(SEARCH("libre",H18)))</formula>
    </cfRule>
  </conditionalFormatting>
  <conditionalFormatting sqref="I18">
    <cfRule type="containsText" dxfId="261" priority="54" operator="containsText" text="ntitulé">
      <formula>NOT(ISERROR(SEARCH("ntitulé",I18)))</formula>
    </cfRule>
    <cfRule type="containsBlanks" dxfId="260" priority="55">
      <formula>LEN(TRIM(I18))=0</formula>
    </cfRule>
  </conditionalFormatting>
  <conditionalFormatting sqref="I18">
    <cfRule type="containsText" dxfId="259" priority="53" operator="containsText" text="libre">
      <formula>NOT(ISERROR(SEARCH("libre",I18)))</formula>
    </cfRule>
  </conditionalFormatting>
  <conditionalFormatting sqref="J18">
    <cfRule type="containsText" dxfId="258" priority="51" operator="containsText" text="ntitulé">
      <formula>NOT(ISERROR(SEARCH("ntitulé",J18)))</formula>
    </cfRule>
    <cfRule type="containsBlanks" dxfId="257" priority="52">
      <formula>LEN(TRIM(J18))=0</formula>
    </cfRule>
  </conditionalFormatting>
  <conditionalFormatting sqref="J18">
    <cfRule type="containsText" dxfId="256" priority="50" operator="containsText" text="libre">
      <formula>NOT(ISERROR(SEARCH("libre",J18)))</formula>
    </cfRule>
  </conditionalFormatting>
  <conditionalFormatting sqref="B22:E22">
    <cfRule type="containsText" dxfId="255" priority="42" operator="containsText" text="ntitulé">
      <formula>NOT(ISERROR(SEARCH("ntitulé",B22)))</formula>
    </cfRule>
    <cfRule type="containsBlanks" dxfId="254" priority="43">
      <formula>LEN(TRIM(B22))=0</formula>
    </cfRule>
  </conditionalFormatting>
  <conditionalFormatting sqref="B22:E22">
    <cfRule type="containsText" dxfId="253" priority="41" operator="containsText" text="libre">
      <formula>NOT(ISERROR(SEARCH("libre",B22)))</formula>
    </cfRule>
  </conditionalFormatting>
  <conditionalFormatting sqref="F22:G22">
    <cfRule type="containsText" dxfId="252" priority="39" operator="containsText" text="ntitulé">
      <formula>NOT(ISERROR(SEARCH("ntitulé",F22)))</formula>
    </cfRule>
    <cfRule type="containsBlanks" dxfId="251" priority="40">
      <formula>LEN(TRIM(F22))=0</formula>
    </cfRule>
  </conditionalFormatting>
  <conditionalFormatting sqref="F22:G22">
    <cfRule type="containsText" dxfId="250" priority="38" operator="containsText" text="libre">
      <formula>NOT(ISERROR(SEARCH("libre",F22)))</formula>
    </cfRule>
  </conditionalFormatting>
  <conditionalFormatting sqref="H22">
    <cfRule type="containsText" dxfId="249" priority="36" operator="containsText" text="ntitulé">
      <formula>NOT(ISERROR(SEARCH("ntitulé",H22)))</formula>
    </cfRule>
    <cfRule type="containsBlanks" dxfId="248" priority="37">
      <formula>LEN(TRIM(H22))=0</formula>
    </cfRule>
  </conditionalFormatting>
  <conditionalFormatting sqref="H22">
    <cfRule type="containsText" dxfId="247" priority="35" operator="containsText" text="libre">
      <formula>NOT(ISERROR(SEARCH("libre",H22)))</formula>
    </cfRule>
  </conditionalFormatting>
  <conditionalFormatting sqref="I22">
    <cfRule type="containsText" dxfId="246" priority="33" operator="containsText" text="ntitulé">
      <formula>NOT(ISERROR(SEARCH("ntitulé",I22)))</formula>
    </cfRule>
    <cfRule type="containsBlanks" dxfId="245" priority="34">
      <formula>LEN(TRIM(I22))=0</formula>
    </cfRule>
  </conditionalFormatting>
  <conditionalFormatting sqref="I22">
    <cfRule type="containsText" dxfId="244" priority="32" operator="containsText" text="libre">
      <formula>NOT(ISERROR(SEARCH("libre",I22)))</formula>
    </cfRule>
  </conditionalFormatting>
  <conditionalFormatting sqref="J22">
    <cfRule type="containsText" dxfId="243" priority="30" operator="containsText" text="ntitulé">
      <formula>NOT(ISERROR(SEARCH("ntitulé",J22)))</formula>
    </cfRule>
    <cfRule type="containsBlanks" dxfId="242" priority="31">
      <formula>LEN(TRIM(J22))=0</formula>
    </cfRule>
  </conditionalFormatting>
  <conditionalFormatting sqref="J22">
    <cfRule type="containsText" dxfId="241" priority="29" operator="containsText" text="libre">
      <formula>NOT(ISERROR(SEARCH("libre",J22)))</formula>
    </cfRule>
  </conditionalFormatting>
  <conditionalFormatting sqref="K22">
    <cfRule type="containsText" dxfId="240" priority="27" operator="containsText" text="ntitulé">
      <formula>NOT(ISERROR(SEARCH("ntitulé",K22)))</formula>
    </cfRule>
    <cfRule type="containsBlanks" dxfId="239" priority="28">
      <formula>LEN(TRIM(K22))=0</formula>
    </cfRule>
  </conditionalFormatting>
  <conditionalFormatting sqref="K22">
    <cfRule type="containsText" dxfId="238" priority="26" operator="containsText" text="libre">
      <formula>NOT(ISERROR(SEARCH("libre",K22)))</formula>
    </cfRule>
  </conditionalFormatting>
  <conditionalFormatting sqref="L22">
    <cfRule type="containsText" dxfId="237" priority="24" operator="containsText" text="ntitulé">
      <formula>NOT(ISERROR(SEARCH("ntitulé",L22)))</formula>
    </cfRule>
    <cfRule type="containsBlanks" dxfId="236" priority="25">
      <formula>LEN(TRIM(L22))=0</formula>
    </cfRule>
  </conditionalFormatting>
  <conditionalFormatting sqref="L22">
    <cfRule type="containsText" dxfId="235" priority="23" operator="containsText" text="libre">
      <formula>NOT(ISERROR(SEARCH("libre",L22)))</formula>
    </cfRule>
  </conditionalFormatting>
  <conditionalFormatting sqref="B31:U35">
    <cfRule type="containsBlanks" dxfId="234" priority="1">
      <formula>LEN(TRIM(B31))=0</formula>
    </cfRule>
  </conditionalFormatting>
  <hyperlinks>
    <hyperlink ref="A1" location="TAB00!A1" display="Retour page de garde" xr:uid="{00000000-0004-0000-1900-000000000000}"/>
    <hyperlink ref="A2" location="'TAB4'!A1" display="Retour TAB4" xr:uid="{DCC8958E-BC00-41F1-B49F-3B53DAE2DEE9}"/>
  </hyperlinks>
  <pageMargins left="0.7" right="0.7" top="0.75" bottom="0.75" header="0.3" footer="0.3"/>
  <pageSetup paperSize="9" scale="71" orientation="landscape" verticalDpi="300" r:id="rId1"/>
  <rowBreaks count="1" manualBreakCount="1">
    <brk id="28" max="16" man="1"/>
  </rowBreaks>
  <extLst>
    <ext xmlns:x14="http://schemas.microsoft.com/office/spreadsheetml/2009/9/main" uri="{78C0D931-6437-407d-A8EE-F0AAD7539E65}">
      <x14:conditionalFormattings>
        <x14:conditionalFormatting xmlns:xm="http://schemas.microsoft.com/office/excel/2006/main">
          <x14:cfRule type="expression" priority="171" id="{BB05ECD8-552D-4A28-863D-1AC83414529D}">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H1:K2</xm:sqref>
        </x14:conditionalFormatting>
        <x14:conditionalFormatting xmlns:xm="http://schemas.microsoft.com/office/excel/2006/main">
          <x14:cfRule type="expression" priority="170" id="{1EDBE5C2-7FA5-49BC-94F1-007388BBF644}">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K1:K2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20"/>
  <sheetViews>
    <sheetView zoomScaleNormal="100" workbookViewId="0"/>
  </sheetViews>
  <sheetFormatPr baseColWidth="10" defaultColWidth="9.1640625" defaultRowHeight="15" x14ac:dyDescent="0.3"/>
  <cols>
    <col min="1" max="1" width="67.5" style="308" customWidth="1"/>
    <col min="2" max="3" width="17.33203125" style="308" customWidth="1"/>
    <col min="4" max="6" width="17.33203125" style="307" customWidth="1"/>
    <col min="7" max="7" width="3.5" style="307" customWidth="1"/>
    <col min="8" max="10" width="8.5" style="307" customWidth="1"/>
    <col min="11" max="11" width="8.5" style="256" customWidth="1"/>
    <col min="12" max="15" width="9.1640625" style="256"/>
    <col min="16" max="16" width="0.1640625" style="256" customWidth="1"/>
    <col min="17" max="16384" width="9.1640625" style="256"/>
  </cols>
  <sheetData>
    <row r="1" spans="1:21" s="307" customFormat="1" x14ac:dyDescent="0.3">
      <c r="A1" s="306" t="s">
        <v>55</v>
      </c>
    </row>
    <row r="2" spans="1:21" x14ac:dyDescent="0.3">
      <c r="A2" s="43" t="s">
        <v>383</v>
      </c>
      <c r="C2" s="307"/>
      <c r="E2" s="256"/>
      <c r="F2" s="256"/>
      <c r="G2" s="256"/>
      <c r="H2" s="256"/>
      <c r="I2" s="256"/>
      <c r="J2" s="256"/>
    </row>
    <row r="3" spans="1:21" s="274" customFormat="1" ht="21" x14ac:dyDescent="0.35">
      <c r="A3" s="409" t="str">
        <f>TAB00!B66&amp;" : "&amp;TAB00!C66</f>
        <v>TAB3.14 : Charges et produits liés à l’achat de gaz SER</v>
      </c>
      <c r="B3" s="409"/>
      <c r="C3" s="409"/>
      <c r="D3" s="409"/>
      <c r="E3" s="409"/>
      <c r="F3" s="409"/>
      <c r="G3" s="409"/>
      <c r="H3" s="409"/>
      <c r="I3" s="409"/>
      <c r="J3" s="409"/>
      <c r="K3" s="409"/>
      <c r="L3" s="409"/>
      <c r="M3" s="409"/>
      <c r="N3" s="409"/>
      <c r="O3" s="409"/>
      <c r="P3" s="409"/>
      <c r="Q3" s="409"/>
      <c r="R3" s="409"/>
      <c r="S3" s="409"/>
      <c r="T3" s="409"/>
      <c r="U3" s="409"/>
    </row>
    <row r="4" spans="1:21" x14ac:dyDescent="0.3">
      <c r="A4" s="309"/>
      <c r="B4" s="310"/>
      <c r="C4" s="309"/>
      <c r="D4" s="309"/>
      <c r="E4" s="311"/>
      <c r="F4" s="311"/>
      <c r="G4" s="311"/>
    </row>
    <row r="5" spans="1:21" x14ac:dyDescent="0.3">
      <c r="A5" s="309"/>
      <c r="B5" s="310"/>
      <c r="C5" s="309"/>
      <c r="D5" s="309"/>
      <c r="E5" s="311"/>
      <c r="F5" s="311"/>
      <c r="G5" s="256"/>
      <c r="H5" s="392" t="s">
        <v>299</v>
      </c>
      <c r="I5" s="387"/>
      <c r="J5" s="387"/>
      <c r="K5" s="393"/>
    </row>
    <row r="6" spans="1:21" ht="30" x14ac:dyDescent="0.3">
      <c r="A6" s="315" t="s">
        <v>2</v>
      </c>
      <c r="B6" s="257" t="s">
        <v>320</v>
      </c>
      <c r="C6" s="257" t="s">
        <v>321</v>
      </c>
      <c r="D6" s="257" t="s">
        <v>322</v>
      </c>
      <c r="E6" s="257" t="s">
        <v>315</v>
      </c>
      <c r="F6" s="257" t="s">
        <v>462</v>
      </c>
      <c r="G6" s="256"/>
      <c r="H6" s="257" t="s">
        <v>318</v>
      </c>
      <c r="I6" s="257" t="s">
        <v>317</v>
      </c>
      <c r="J6" s="257" t="s">
        <v>316</v>
      </c>
      <c r="K6" s="257" t="s">
        <v>489</v>
      </c>
    </row>
    <row r="7" spans="1:21" x14ac:dyDescent="0.3">
      <c r="A7" s="259" t="s">
        <v>231</v>
      </c>
      <c r="B7" s="260"/>
      <c r="C7" s="260"/>
      <c r="D7" s="260"/>
      <c r="E7" s="260"/>
      <c r="F7" s="260"/>
      <c r="G7" s="256"/>
      <c r="H7" s="302">
        <f>IFERROR(IF(AND(ROUND(SUM(B7:B7),0)=0,ROUND(SUM(C7:C7),0)&gt;ROUND(SUM(B7:B7),0)),"INF",(ROUND(SUM(C7:C7),0)-ROUND(SUM(B7:B7),0))/ROUND(SUM(B7:B7),0)),0)</f>
        <v>0</v>
      </c>
      <c r="I7" s="302">
        <f t="shared" ref="I7:K10" si="0">IFERROR(IF(AND(ROUND(SUM(C7),0)=0,ROUND(SUM(D7:D7),0)&gt;ROUND(SUM(C7),0)),"INF",(ROUND(SUM(D7:D7),0)-ROUND(SUM(C7),0))/ROUND(SUM(C7),0)),0)</f>
        <v>0</v>
      </c>
      <c r="J7" s="302">
        <f t="shared" si="0"/>
        <v>0</v>
      </c>
      <c r="K7" s="302">
        <f t="shared" si="0"/>
        <v>0</v>
      </c>
    </row>
    <row r="8" spans="1:21" ht="30" x14ac:dyDescent="0.3">
      <c r="A8" s="259" t="s">
        <v>246</v>
      </c>
      <c r="B8" s="263"/>
      <c r="C8" s="263"/>
      <c r="D8" s="263"/>
      <c r="E8" s="263"/>
      <c r="F8" s="263"/>
      <c r="G8" s="256"/>
      <c r="H8" s="261">
        <f>IFERROR(IF(AND(ROUND(SUM(B8:B8),0)=0,ROUND(SUM(C8:C8),0)&gt;ROUND(SUM(B8:B8),0)),"INF",(ROUND(SUM(C8:C8),0)-ROUND(SUM(B8:B8),0))/ROUND(SUM(B8:B8),0)),0)</f>
        <v>0</v>
      </c>
      <c r="I8" s="261">
        <f t="shared" si="0"/>
        <v>0</v>
      </c>
      <c r="J8" s="261">
        <f t="shared" si="0"/>
        <v>0</v>
      </c>
      <c r="K8" s="261">
        <f t="shared" si="0"/>
        <v>0</v>
      </c>
    </row>
    <row r="9" spans="1:21" ht="30" x14ac:dyDescent="0.3">
      <c r="A9" s="308" t="s">
        <v>247</v>
      </c>
      <c r="B9" s="263"/>
      <c r="C9" s="263"/>
      <c r="D9" s="263"/>
      <c r="E9" s="263"/>
      <c r="F9" s="263"/>
      <c r="G9" s="256"/>
      <c r="H9" s="261">
        <f>IFERROR(IF(AND(ROUND(SUM(B9:B9),0)=0,ROUND(SUM(C9:C9),0)&gt;ROUND(SUM(B9:B9),0)),"INF",(ROUND(SUM(C9:C9),0)-ROUND(SUM(B9:B9),0))/ROUND(SUM(B9:B9),0)),0)</f>
        <v>0</v>
      </c>
      <c r="I9" s="261">
        <f t="shared" si="0"/>
        <v>0</v>
      </c>
      <c r="J9" s="261">
        <f t="shared" si="0"/>
        <v>0</v>
      </c>
      <c r="K9" s="261">
        <f t="shared" si="0"/>
        <v>0</v>
      </c>
    </row>
    <row r="10" spans="1:21" x14ac:dyDescent="0.3">
      <c r="A10" s="316" t="s">
        <v>289</v>
      </c>
      <c r="B10" s="293">
        <f>SUM(B7:B9)</f>
        <v>0</v>
      </c>
      <c r="C10" s="293">
        <f>SUM(C7:C9)</f>
        <v>0</v>
      </c>
      <c r="D10" s="293">
        <f>SUM(D7:D9)</f>
        <v>0</v>
      </c>
      <c r="E10" s="293">
        <f>SUM(E7:E9)</f>
        <v>0</v>
      </c>
      <c r="F10" s="293">
        <f>SUM(F7:F9)</f>
        <v>0</v>
      </c>
      <c r="G10" s="256"/>
      <c r="H10" s="317">
        <f>IFERROR(IF(AND(ROUND(SUM(B10:B10),0)=0,ROUND(SUM(C10:C10),0)&gt;ROUND(SUM(B10:B10),0)),"INF",(ROUND(SUM(C10:C10),0)-ROUND(SUM(B10:B10),0))/ROUND(SUM(B10:B10),0)),0)</f>
        <v>0</v>
      </c>
      <c r="I10" s="317">
        <f t="shared" si="0"/>
        <v>0</v>
      </c>
      <c r="J10" s="317">
        <f t="shared" si="0"/>
        <v>0</v>
      </c>
      <c r="K10" s="317">
        <f t="shared" si="0"/>
        <v>0</v>
      </c>
    </row>
    <row r="12" spans="1:21" ht="15.75" thickBot="1" x14ac:dyDescent="0.35">
      <c r="A12" s="405" t="s">
        <v>248</v>
      </c>
      <c r="B12" s="405"/>
      <c r="C12" s="405"/>
      <c r="D12" s="405"/>
      <c r="E12" s="405"/>
      <c r="F12" s="405"/>
      <c r="G12" s="405"/>
      <c r="H12" s="405"/>
      <c r="I12" s="405"/>
      <c r="J12" s="405"/>
      <c r="K12" s="405"/>
      <c r="L12" s="405"/>
      <c r="M12" s="405"/>
      <c r="N12" s="405"/>
      <c r="O12" s="405"/>
      <c r="P12" s="405"/>
    </row>
    <row r="13" spans="1:21" ht="12.6" customHeight="1" thickBot="1" x14ac:dyDescent="0.35">
      <c r="A13" s="270" t="s">
        <v>214</v>
      </c>
      <c r="B13" s="406" t="s">
        <v>210</v>
      </c>
      <c r="C13" s="407"/>
      <c r="D13" s="407"/>
      <c r="E13" s="407"/>
      <c r="F13" s="407"/>
      <c r="G13" s="407"/>
      <c r="H13" s="407"/>
      <c r="I13" s="407"/>
      <c r="J13" s="407"/>
      <c r="K13" s="407"/>
      <c r="L13" s="407"/>
      <c r="M13" s="407"/>
      <c r="N13" s="407"/>
      <c r="O13" s="407"/>
      <c r="P13" s="407"/>
    </row>
    <row r="14" spans="1:21" ht="69" customHeight="1" thickBot="1" x14ac:dyDescent="0.35">
      <c r="A14" s="272">
        <v>2025</v>
      </c>
      <c r="B14" s="401"/>
      <c r="C14" s="401"/>
      <c r="D14" s="401"/>
      <c r="E14" s="401"/>
      <c r="F14" s="401"/>
      <c r="G14" s="401"/>
      <c r="H14" s="401"/>
      <c r="I14" s="401"/>
      <c r="J14" s="401"/>
      <c r="K14" s="401"/>
      <c r="L14" s="401"/>
      <c r="M14" s="401"/>
      <c r="N14" s="401"/>
      <c r="O14" s="401"/>
      <c r="P14" s="401"/>
    </row>
    <row r="15" spans="1:21" ht="51" customHeight="1" thickBot="1" x14ac:dyDescent="0.35">
      <c r="A15" s="273">
        <v>2026</v>
      </c>
      <c r="B15" s="401"/>
      <c r="C15" s="401"/>
      <c r="D15" s="401"/>
      <c r="E15" s="401"/>
      <c r="F15" s="401"/>
      <c r="G15" s="401"/>
      <c r="H15" s="401"/>
      <c r="I15" s="401"/>
      <c r="J15" s="401"/>
      <c r="K15" s="401"/>
      <c r="L15" s="401"/>
      <c r="M15" s="401"/>
      <c r="N15" s="401"/>
      <c r="O15" s="401"/>
      <c r="P15" s="401"/>
    </row>
    <row r="16" spans="1:21" ht="54" customHeight="1" thickBot="1" x14ac:dyDescent="0.35">
      <c r="A16" s="273">
        <v>2027</v>
      </c>
      <c r="B16" s="401"/>
      <c r="C16" s="401"/>
      <c r="D16" s="401"/>
      <c r="E16" s="401"/>
      <c r="F16" s="401"/>
      <c r="G16" s="401"/>
      <c r="H16" s="401"/>
      <c r="I16" s="401"/>
      <c r="J16" s="401"/>
      <c r="K16" s="401"/>
      <c r="L16" s="401"/>
      <c r="M16" s="401"/>
      <c r="N16" s="401"/>
      <c r="O16" s="401"/>
      <c r="P16" s="401"/>
    </row>
    <row r="17" spans="1:16" ht="46.5" customHeight="1" thickBot="1" x14ac:dyDescent="0.35">
      <c r="A17" s="273">
        <v>2028</v>
      </c>
      <c r="B17" s="401"/>
      <c r="C17" s="401"/>
      <c r="D17" s="401"/>
      <c r="E17" s="401"/>
      <c r="F17" s="401"/>
      <c r="G17" s="401"/>
      <c r="H17" s="401"/>
      <c r="I17" s="401"/>
      <c r="J17" s="401"/>
      <c r="K17" s="401"/>
      <c r="L17" s="401"/>
      <c r="M17" s="401"/>
      <c r="N17" s="401"/>
      <c r="O17" s="401"/>
      <c r="P17" s="401"/>
    </row>
    <row r="18" spans="1:16" ht="45.75" customHeight="1" thickBot="1" x14ac:dyDescent="0.35">
      <c r="A18" s="273">
        <v>2029</v>
      </c>
      <c r="B18" s="401"/>
      <c r="C18" s="401"/>
      <c r="D18" s="401"/>
      <c r="E18" s="401"/>
      <c r="F18" s="401"/>
      <c r="G18" s="401"/>
      <c r="H18" s="401"/>
      <c r="I18" s="401"/>
      <c r="J18" s="401"/>
      <c r="K18" s="401"/>
      <c r="L18" s="401"/>
      <c r="M18" s="401"/>
      <c r="N18" s="401"/>
      <c r="O18" s="401"/>
      <c r="P18" s="401"/>
    </row>
    <row r="19" spans="1:16" x14ac:dyDescent="0.3">
      <c r="A19" s="255"/>
      <c r="B19" s="256"/>
      <c r="C19" s="255"/>
      <c r="D19" s="255"/>
      <c r="E19" s="256"/>
      <c r="F19" s="256"/>
      <c r="G19" s="256"/>
      <c r="H19" s="256"/>
      <c r="I19" s="256"/>
      <c r="J19" s="256"/>
    </row>
    <row r="20" spans="1:16" x14ac:dyDescent="0.3">
      <c r="A20" s="255"/>
      <c r="B20" s="256"/>
      <c r="C20" s="255"/>
      <c r="D20" s="255"/>
      <c r="E20" s="256"/>
      <c r="F20" s="256"/>
      <c r="G20" s="256"/>
      <c r="H20" s="256"/>
      <c r="I20" s="256"/>
      <c r="J20" s="256"/>
    </row>
  </sheetData>
  <mergeCells count="9">
    <mergeCell ref="A3:U3"/>
    <mergeCell ref="H5:K5"/>
    <mergeCell ref="B16:P16"/>
    <mergeCell ref="B17:P17"/>
    <mergeCell ref="B18:P18"/>
    <mergeCell ref="A12:P12"/>
    <mergeCell ref="B13:P13"/>
    <mergeCell ref="B14:P14"/>
    <mergeCell ref="B15:P15"/>
  </mergeCells>
  <conditionalFormatting sqref="B7:F7">
    <cfRule type="containsText" dxfId="231" priority="43" operator="containsText" text="ntitulé">
      <formula>NOT(ISERROR(SEARCH("ntitulé",B7)))</formula>
    </cfRule>
    <cfRule type="containsBlanks" dxfId="230" priority="44">
      <formula>LEN(TRIM(B7))=0</formula>
    </cfRule>
  </conditionalFormatting>
  <conditionalFormatting sqref="B7:F7">
    <cfRule type="containsText" dxfId="229" priority="42" operator="containsText" text="libre">
      <formula>NOT(ISERROR(SEARCH("libre",B7)))</formula>
    </cfRule>
  </conditionalFormatting>
  <conditionalFormatting sqref="D8">
    <cfRule type="containsText" dxfId="228" priority="34" operator="containsText" text="ntitulé">
      <formula>NOT(ISERROR(SEARCH("ntitulé",D8)))</formula>
    </cfRule>
    <cfRule type="containsBlanks" dxfId="227" priority="35">
      <formula>LEN(TRIM(D8))=0</formula>
    </cfRule>
  </conditionalFormatting>
  <conditionalFormatting sqref="D8">
    <cfRule type="containsText" dxfId="226" priority="33" operator="containsText" text="libre">
      <formula>NOT(ISERROR(SEARCH("libre",D8)))</formula>
    </cfRule>
  </conditionalFormatting>
  <conditionalFormatting sqref="E8">
    <cfRule type="containsText" dxfId="225" priority="31" operator="containsText" text="ntitulé">
      <formula>NOT(ISERROR(SEARCH("ntitulé",E8)))</formula>
    </cfRule>
    <cfRule type="containsBlanks" dxfId="224" priority="32">
      <formula>LEN(TRIM(E8))=0</formula>
    </cfRule>
  </conditionalFormatting>
  <conditionalFormatting sqref="E8">
    <cfRule type="containsText" dxfId="223" priority="30" operator="containsText" text="libre">
      <formula>NOT(ISERROR(SEARCH("libre",E8)))</formula>
    </cfRule>
  </conditionalFormatting>
  <conditionalFormatting sqref="F8">
    <cfRule type="containsText" dxfId="222" priority="28" operator="containsText" text="ntitulé">
      <formula>NOT(ISERROR(SEARCH("ntitulé",F8)))</formula>
    </cfRule>
    <cfRule type="containsBlanks" dxfId="221" priority="29">
      <formula>LEN(TRIM(F8))=0</formula>
    </cfRule>
  </conditionalFormatting>
  <conditionalFormatting sqref="F8">
    <cfRule type="containsText" dxfId="220" priority="27" operator="containsText" text="libre">
      <formula>NOT(ISERROR(SEARCH("libre",F8)))</formula>
    </cfRule>
  </conditionalFormatting>
  <conditionalFormatting sqref="B9:C9">
    <cfRule type="containsText" dxfId="219" priority="25" operator="containsText" text="ntitulé">
      <formula>NOT(ISERROR(SEARCH("ntitulé",B9)))</formula>
    </cfRule>
    <cfRule type="containsBlanks" dxfId="218" priority="26">
      <formula>LEN(TRIM(B9))=0</formula>
    </cfRule>
  </conditionalFormatting>
  <conditionalFormatting sqref="B9:C9">
    <cfRule type="containsText" dxfId="217" priority="24" operator="containsText" text="libre">
      <formula>NOT(ISERROR(SEARCH("libre",B9)))</formula>
    </cfRule>
  </conditionalFormatting>
  <conditionalFormatting sqref="B8:C8">
    <cfRule type="containsText" dxfId="216" priority="37" operator="containsText" text="ntitulé">
      <formula>NOT(ISERROR(SEARCH("ntitulé",B8)))</formula>
    </cfRule>
    <cfRule type="containsBlanks" dxfId="215" priority="38">
      <formula>LEN(TRIM(B8))=0</formula>
    </cfRule>
  </conditionalFormatting>
  <conditionalFormatting sqref="B8:C8">
    <cfRule type="containsText" dxfId="214" priority="36" operator="containsText" text="libre">
      <formula>NOT(ISERROR(SEARCH("libre",B8)))</formula>
    </cfRule>
  </conditionalFormatting>
  <conditionalFormatting sqref="D9">
    <cfRule type="containsText" dxfId="213" priority="22" operator="containsText" text="ntitulé">
      <formula>NOT(ISERROR(SEARCH("ntitulé",D9)))</formula>
    </cfRule>
    <cfRule type="containsBlanks" dxfId="212" priority="23">
      <formula>LEN(TRIM(D9))=0</formula>
    </cfRule>
  </conditionalFormatting>
  <conditionalFormatting sqref="D9">
    <cfRule type="containsText" dxfId="211" priority="21" operator="containsText" text="libre">
      <formula>NOT(ISERROR(SEARCH("libre",D9)))</formula>
    </cfRule>
  </conditionalFormatting>
  <conditionalFormatting sqref="E9">
    <cfRule type="containsText" dxfId="210" priority="19" operator="containsText" text="ntitulé">
      <formula>NOT(ISERROR(SEARCH("ntitulé",E9)))</formula>
    </cfRule>
    <cfRule type="containsBlanks" dxfId="209" priority="20">
      <formula>LEN(TRIM(E9))=0</formula>
    </cfRule>
  </conditionalFormatting>
  <conditionalFormatting sqref="E9">
    <cfRule type="containsText" dxfId="208" priority="18" operator="containsText" text="libre">
      <formula>NOT(ISERROR(SEARCH("libre",E9)))</formula>
    </cfRule>
  </conditionalFormatting>
  <conditionalFormatting sqref="F9">
    <cfRule type="containsText" dxfId="207" priority="16" operator="containsText" text="ntitulé">
      <formula>NOT(ISERROR(SEARCH("ntitulé",F9)))</formula>
    </cfRule>
    <cfRule type="containsBlanks" dxfId="206" priority="17">
      <formula>LEN(TRIM(F9))=0</formula>
    </cfRule>
  </conditionalFormatting>
  <conditionalFormatting sqref="F9">
    <cfRule type="containsText" dxfId="205" priority="15" operator="containsText" text="libre">
      <formula>NOT(ISERROR(SEARCH("libre",F9)))</formula>
    </cfRule>
  </conditionalFormatting>
  <conditionalFormatting sqref="D7">
    <cfRule type="containsText" dxfId="204" priority="10" operator="containsText" text="ntitulé">
      <formula>NOT(ISERROR(SEARCH("ntitulé",D7)))</formula>
    </cfRule>
    <cfRule type="containsBlanks" dxfId="203" priority="11">
      <formula>LEN(TRIM(D7))=0</formula>
    </cfRule>
  </conditionalFormatting>
  <conditionalFormatting sqref="D7">
    <cfRule type="containsText" dxfId="202" priority="9" operator="containsText" text="libre">
      <formula>NOT(ISERROR(SEARCH("libre",D7)))</formula>
    </cfRule>
  </conditionalFormatting>
  <conditionalFormatting sqref="E7">
    <cfRule type="containsText" dxfId="201" priority="7" operator="containsText" text="ntitulé">
      <formula>NOT(ISERROR(SEARCH("ntitulé",E7)))</formula>
    </cfRule>
    <cfRule type="containsBlanks" dxfId="200" priority="8">
      <formula>LEN(TRIM(E7))=0</formula>
    </cfRule>
  </conditionalFormatting>
  <conditionalFormatting sqref="E7">
    <cfRule type="containsText" dxfId="199" priority="6" operator="containsText" text="libre">
      <formula>NOT(ISERROR(SEARCH("libre",E7)))</formula>
    </cfRule>
  </conditionalFormatting>
  <conditionalFormatting sqref="F7">
    <cfRule type="containsText" dxfId="198" priority="4" operator="containsText" text="ntitulé">
      <formula>NOT(ISERROR(SEARCH("ntitulé",F7)))</formula>
    </cfRule>
    <cfRule type="containsBlanks" dxfId="197" priority="5">
      <formula>LEN(TRIM(F7))=0</formula>
    </cfRule>
  </conditionalFormatting>
  <conditionalFormatting sqref="F7">
    <cfRule type="containsText" dxfId="196" priority="3" operator="containsText" text="libre">
      <formula>NOT(ISERROR(SEARCH("libre",F7)))</formula>
    </cfRule>
  </conditionalFormatting>
  <conditionalFormatting sqref="B7:C7">
    <cfRule type="containsText" dxfId="195" priority="13" operator="containsText" text="ntitulé">
      <formula>NOT(ISERROR(SEARCH("ntitulé",B7)))</formula>
    </cfRule>
    <cfRule type="containsBlanks" dxfId="194" priority="14">
      <formula>LEN(TRIM(B7))=0</formula>
    </cfRule>
  </conditionalFormatting>
  <conditionalFormatting sqref="B7:C7">
    <cfRule type="containsText" dxfId="193" priority="12" operator="containsText" text="libre">
      <formula>NOT(ISERROR(SEARCH("libre",B7)))</formula>
    </cfRule>
  </conditionalFormatting>
  <conditionalFormatting sqref="B14:P18">
    <cfRule type="containsBlanks" dxfId="192" priority="1">
      <formula>LEN(TRIM(B14))=0</formula>
    </cfRule>
  </conditionalFormatting>
  <hyperlinks>
    <hyperlink ref="A1" location="TAB00!A1" display="Retour page de garde" xr:uid="{00000000-0004-0000-1B00-000000000000}"/>
    <hyperlink ref="A2" location="'TAB4'!A1" display="Retour TAB4" xr:uid="{2E989E4C-BF55-4125-AFD5-1CD92F9B3089}"/>
  </hyperlinks>
  <pageMargins left="0.7" right="0.7" top="0.75" bottom="0.75" header="0.3" footer="0.3"/>
  <pageSetup paperSize="9" scale="81" orientation="landscape" verticalDpi="300" r:id="rId1"/>
  <rowBreaks count="1" manualBreakCount="1">
    <brk id="11" max="16383" man="1"/>
  </rowBreaks>
  <extLst>
    <ext xmlns:x14="http://schemas.microsoft.com/office/spreadsheetml/2009/9/main" uri="{78C0D931-6437-407d-A8EE-F0AAD7539E65}">
      <x14:conditionalFormattings>
        <x14:conditionalFormatting xmlns:xm="http://schemas.microsoft.com/office/excel/2006/main">
          <x14:cfRule type="expression" priority="262" id="{48568960-00C6-4965-A9F6-9F6F46D61F31}">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61" id="{53B3870C-1513-46D7-ACAC-605D1C7F8F27}">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95"/>
  <sheetViews>
    <sheetView zoomScaleNormal="100" workbookViewId="0">
      <selection activeCell="B31" sqref="B31"/>
    </sheetView>
  </sheetViews>
  <sheetFormatPr baseColWidth="10" defaultColWidth="9.1640625" defaultRowHeight="13.5" x14ac:dyDescent="0.3"/>
  <cols>
    <col min="1" max="1" width="1.1640625" style="3" customWidth="1"/>
    <col min="2" max="2" width="74.6640625" style="3" bestFit="1" customWidth="1"/>
    <col min="3" max="12" width="16.6640625" style="3" customWidth="1"/>
    <col min="13" max="13" width="1.5" style="3" customWidth="1"/>
    <col min="14" max="21" width="9.5" style="3" customWidth="1"/>
    <col min="22" max="16384" width="9.1640625" style="3"/>
  </cols>
  <sheetData>
    <row r="1" spans="1:22" ht="15" x14ac:dyDescent="0.3">
      <c r="A1" s="8" t="s">
        <v>55</v>
      </c>
      <c r="B1" s="1"/>
      <c r="D1" s="1"/>
      <c r="F1" s="1"/>
      <c r="I1" s="1"/>
      <c r="K1" s="1"/>
      <c r="M1" s="1"/>
      <c r="N1" s="1"/>
      <c r="P1" s="1"/>
      <c r="R1" s="1"/>
      <c r="T1" s="1"/>
    </row>
    <row r="2" spans="1:22" x14ac:dyDescent="0.3">
      <c r="A2" s="1"/>
      <c r="B2" s="1"/>
      <c r="D2" s="1"/>
      <c r="F2" s="1"/>
      <c r="I2" s="1"/>
      <c r="K2" s="1"/>
      <c r="M2" s="1"/>
      <c r="N2" s="1"/>
      <c r="P2" s="1"/>
      <c r="R2" s="1"/>
      <c r="T2" s="1"/>
    </row>
    <row r="3" spans="1:22" ht="22.15" customHeight="1" x14ac:dyDescent="0.35">
      <c r="A3" s="76" t="str">
        <f>TAB00!B67&amp;" : "&amp;TAB00!C67</f>
        <v>TAB5 : Marge équitable</v>
      </c>
      <c r="B3" s="76"/>
      <c r="C3" s="76"/>
      <c r="D3" s="76"/>
      <c r="E3" s="76"/>
      <c r="F3" s="76"/>
      <c r="G3" s="76"/>
      <c r="H3" s="76"/>
      <c r="I3" s="76"/>
      <c r="J3" s="76"/>
      <c r="K3" s="76"/>
      <c r="L3" s="76"/>
      <c r="M3" s="76"/>
      <c r="N3" s="76"/>
      <c r="O3" s="76"/>
      <c r="P3" s="76"/>
      <c r="Q3" s="76"/>
      <c r="R3" s="76"/>
      <c r="S3" s="76"/>
      <c r="T3" s="76"/>
      <c r="U3" s="15"/>
    </row>
    <row r="5" spans="1:22" s="30" customFormat="1" ht="1.1499999999999999" customHeight="1" x14ac:dyDescent="0.3">
      <c r="A5" s="29"/>
    </row>
    <row r="6" spans="1:22" x14ac:dyDescent="0.3">
      <c r="N6" s="372" t="s">
        <v>299</v>
      </c>
      <c r="O6" s="373"/>
      <c r="P6" s="373"/>
      <c r="Q6" s="374"/>
    </row>
    <row r="7" spans="1:22" ht="30" x14ac:dyDescent="0.3">
      <c r="C7" s="286" t="s">
        <v>320</v>
      </c>
      <c r="D7" s="286" t="s">
        <v>321</v>
      </c>
      <c r="E7" s="286" t="s">
        <v>322</v>
      </c>
      <c r="F7" s="286" t="s">
        <v>315</v>
      </c>
      <c r="G7" s="286" t="s">
        <v>462</v>
      </c>
      <c r="N7" s="257" t="s">
        <v>318</v>
      </c>
      <c r="O7" s="257" t="s">
        <v>317</v>
      </c>
      <c r="P7" s="257" t="s">
        <v>316</v>
      </c>
      <c r="Q7" s="257" t="s">
        <v>489</v>
      </c>
    </row>
    <row r="8" spans="1:22" ht="15" x14ac:dyDescent="0.3">
      <c r="B8" s="31" t="s">
        <v>332</v>
      </c>
      <c r="C8" s="318">
        <f>SUM(C9:C10)</f>
        <v>0</v>
      </c>
      <c r="D8" s="318">
        <f t="shared" ref="D8:G8" si="0">SUM(D9:D10)</f>
        <v>0</v>
      </c>
      <c r="E8" s="318">
        <f t="shared" si="0"/>
        <v>0</v>
      </c>
      <c r="F8" s="318">
        <f t="shared" si="0"/>
        <v>0</v>
      </c>
      <c r="G8" s="318">
        <f t="shared" si="0"/>
        <v>0</v>
      </c>
      <c r="H8" s="32"/>
      <c r="I8" s="32"/>
      <c r="N8" s="14">
        <f>IFERROR(IF(AND(ROUND(SUM(C8),0)=0,ROUND(SUM(D8:D8),0)&gt;ROUND(SUM(C8),0)),"INF",(ROUND(SUM(D8:D8),0)-ROUND(SUM(C8),0))/ROUND(SUM(C8),0)),0)</f>
        <v>0</v>
      </c>
      <c r="O8" s="14">
        <f t="shared" ref="O8:O10" si="1">IFERROR(IF(AND(ROUND(SUM(D8),0)=0,ROUND(SUM(E8:E8),0)&gt;ROUND(SUM(D8),0)),"INF",(ROUND(SUM(E8:E8),0)-ROUND(SUM(D8),0))/ROUND(SUM(D8),0)),0)</f>
        <v>0</v>
      </c>
      <c r="P8" s="14">
        <f t="shared" ref="P8:P12" si="2">IFERROR(IF(AND(ROUND(SUM(E8),0)=0,ROUND(SUM(F8:F8),0)&gt;ROUND(SUM(E8),0)),"INF",(ROUND(SUM(F8:F8),0)-ROUND(SUM(E8),0))/ROUND(SUM(E8),0)),0)</f>
        <v>0</v>
      </c>
      <c r="Q8" s="14">
        <f t="shared" ref="Q8:Q10" si="3">IFERROR(IF(AND(ROUND(SUM(F8),0)=0,ROUND(SUM(G8:G8),0)&gt;ROUND(SUM(F8),0)),"INF",(ROUND(SUM(G8:G8),0)-ROUND(SUM(F8),0))/ROUND(SUM(F8),0)),0)</f>
        <v>0</v>
      </c>
    </row>
    <row r="9" spans="1:22" ht="15" x14ac:dyDescent="0.3">
      <c r="B9" s="31" t="s">
        <v>331</v>
      </c>
      <c r="C9" s="424">
        <f>((SUM(I19,I47,I37,I65)/2)*TAB00!H36)-C11</f>
        <v>0</v>
      </c>
      <c r="D9" s="424">
        <f>((SUM(J19,J47,J37,J65)/2)*TAB00!I36)-D11</f>
        <v>0</v>
      </c>
      <c r="E9" s="424">
        <f>((SUM(K19,K47,K37,K65)/2)*TAB00!J36)-E11</f>
        <v>0</v>
      </c>
      <c r="F9" s="424">
        <f>((SUM(L19,L47,L37,L65)/2)*TAB00!K36)-F11</f>
        <v>0</v>
      </c>
      <c r="G9" s="424">
        <f>((SUM(M19,M47,M37,M65)/2)*TAB00!L36)-G11</f>
        <v>0</v>
      </c>
      <c r="H9" s="32"/>
      <c r="I9" s="32"/>
      <c r="N9" s="14">
        <f t="shared" ref="N9:N10" si="4">IFERROR(IF(AND(ROUND(SUM(C9),0)=0,ROUND(SUM(D9:D9),0)&gt;ROUND(SUM(C9),0)),"INF",(ROUND(SUM(D9:D9),0)-ROUND(SUM(C9),0))/ROUND(SUM(C9),0)),0)</f>
        <v>0</v>
      </c>
      <c r="O9" s="14">
        <f t="shared" si="1"/>
        <v>0</v>
      </c>
      <c r="P9" s="14">
        <f t="shared" si="2"/>
        <v>0</v>
      </c>
      <c r="Q9" s="14">
        <f>IFERROR(IF(AND(ROUND(SUM(F9),0)=0,ROUND(SUM(G9:G9),0)&gt;ROUND(SUM(F9),0)),"INF",(ROUND(SUM(G9:G9),0)-ROUND(SUM(F9),0))/ROUND(SUM(F9),0)),0)</f>
        <v>0</v>
      </c>
    </row>
    <row r="10" spans="1:22" ht="15" x14ac:dyDescent="0.3">
      <c r="B10" s="31" t="s">
        <v>333</v>
      </c>
      <c r="C10" s="424">
        <f>(SUM(I20,I21,I38,I39,I48,I49,I66,I67)/2)*TAB00!H37</f>
        <v>0</v>
      </c>
      <c r="D10" s="424">
        <f>(SUM(J20,J21,J38,J39,J48,J49,J66,J67)/2)*TAB00!I37</f>
        <v>0</v>
      </c>
      <c r="E10" s="424">
        <f>(SUM(K20,K21,K38,K39,K48,K49,K66,K67)/2)*TAB00!J37</f>
        <v>0</v>
      </c>
      <c r="F10" s="424">
        <f>(SUM(L20,L21,L38,L39,L48,L49,L66,L67)/2)*TAB00!K37</f>
        <v>0</v>
      </c>
      <c r="G10" s="424">
        <f>(SUM(M20,M21,M38,M39,M48,M49,M66,M67)/2)*TAB00!L37</f>
        <v>0</v>
      </c>
      <c r="H10" s="32"/>
      <c r="I10" s="32"/>
      <c r="N10" s="14">
        <f t="shared" si="4"/>
        <v>0</v>
      </c>
      <c r="O10" s="14">
        <f t="shared" si="1"/>
        <v>0</v>
      </c>
      <c r="P10" s="14">
        <f t="shared" si="2"/>
        <v>0</v>
      </c>
      <c r="Q10" s="14">
        <f t="shared" si="3"/>
        <v>0</v>
      </c>
    </row>
    <row r="11" spans="1:22" ht="15" x14ac:dyDescent="0.3">
      <c r="B11" s="31" t="s">
        <v>538</v>
      </c>
      <c r="C11" s="424"/>
      <c r="D11" s="424"/>
      <c r="E11" s="424"/>
      <c r="F11" s="424"/>
      <c r="G11" s="424"/>
      <c r="H11" s="32"/>
      <c r="I11" s="32"/>
      <c r="N11" s="14"/>
      <c r="O11" s="14"/>
      <c r="P11" s="14"/>
      <c r="Q11" s="14"/>
    </row>
    <row r="12" spans="1:22" x14ac:dyDescent="0.3">
      <c r="B12" s="31" t="s">
        <v>366</v>
      </c>
      <c r="C12" s="33">
        <f>C8-SUM(C9+C10+C11)</f>
        <v>0</v>
      </c>
      <c r="D12" s="33">
        <f t="shared" ref="D12:G12" si="5">D8-SUM(D9+D10+D11)</f>
        <v>0</v>
      </c>
      <c r="E12" s="33">
        <f t="shared" si="5"/>
        <v>0</v>
      </c>
      <c r="F12" s="33">
        <f t="shared" si="5"/>
        <v>0</v>
      </c>
      <c r="G12" s="33">
        <f t="shared" si="5"/>
        <v>0</v>
      </c>
      <c r="H12" s="32"/>
      <c r="I12" s="32"/>
      <c r="N12" s="34">
        <f t="shared" ref="N12" si="6">IFERROR(IF(AND(ROUND(SUM(C12),0)=0,ROUND(SUM(D12:D12),0)&gt;ROUND(SUM(C12),0)),"INF",(ROUND(SUM(D12:D12),0)-ROUND(SUM(C12),0))/ROUND(SUM(C12),0)),0)</f>
        <v>0</v>
      </c>
      <c r="O12" s="34">
        <f>IFERROR(IF(AND(ROUND(SUM(D12),0)=0,ROUND(SUM(E12:E12),0)&gt;ROUND(SUM(D12),0)),"INF",(ROUND(SUM(E12:E12),0)-ROUND(SUM(D12),0))/ROUND(SUM(D12),0)),0)</f>
        <v>0</v>
      </c>
      <c r="P12" s="34">
        <f t="shared" si="2"/>
        <v>0</v>
      </c>
      <c r="Q12" s="34">
        <f>IFERROR(IF(AND(ROUND(SUM(F12),0)=0,ROUND(SUM(G12:G12),0)&gt;ROUND(SUM(F12),0)),"INF",(ROUND(SUM(G12:G12),0)-ROUND(SUM(F12),0))/ROUND(SUM(F12),0)),0)</f>
        <v>0</v>
      </c>
    </row>
    <row r="14" spans="1:22" x14ac:dyDescent="0.3">
      <c r="A14" s="175" t="s">
        <v>15</v>
      </c>
      <c r="B14" s="175"/>
      <c r="C14" s="175"/>
      <c r="D14" s="175"/>
      <c r="E14" s="175"/>
      <c r="F14" s="175"/>
      <c r="G14" s="175"/>
      <c r="H14" s="175"/>
      <c r="I14" s="175"/>
      <c r="J14" s="175"/>
      <c r="K14" s="175"/>
      <c r="L14" s="175"/>
      <c r="N14" s="175"/>
      <c r="O14" s="175"/>
      <c r="P14" s="175"/>
      <c r="Q14" s="175"/>
      <c r="R14" s="175"/>
      <c r="S14" s="175"/>
      <c r="T14" s="175"/>
      <c r="U14" s="35"/>
    </row>
    <row r="16" spans="1:22" x14ac:dyDescent="0.3">
      <c r="N16" s="372" t="s">
        <v>299</v>
      </c>
      <c r="O16" s="373"/>
      <c r="P16" s="373"/>
      <c r="Q16" s="373"/>
      <c r="R16" s="373"/>
      <c r="S16" s="373"/>
      <c r="T16" s="373"/>
      <c r="U16" s="373"/>
      <c r="V16" s="373"/>
    </row>
    <row r="17" spans="1:22" ht="33" customHeight="1" x14ac:dyDescent="0.3">
      <c r="A17" s="32"/>
      <c r="B17" s="32"/>
      <c r="C17" s="257" t="s">
        <v>323</v>
      </c>
      <c r="D17" s="257" t="s">
        <v>490</v>
      </c>
      <c r="E17" s="286" t="s">
        <v>491</v>
      </c>
      <c r="F17" s="286" t="s">
        <v>335</v>
      </c>
      <c r="G17" s="286" t="s">
        <v>492</v>
      </c>
      <c r="H17" s="286" t="s">
        <v>320</v>
      </c>
      <c r="I17" s="286" t="s">
        <v>321</v>
      </c>
      <c r="J17" s="286" t="s">
        <v>322</v>
      </c>
      <c r="K17" s="286" t="s">
        <v>315</v>
      </c>
      <c r="L17" s="286" t="s">
        <v>462</v>
      </c>
      <c r="N17" s="93" t="s">
        <v>301</v>
      </c>
      <c r="O17" s="93" t="s">
        <v>329</v>
      </c>
      <c r="P17" s="93" t="s">
        <v>302</v>
      </c>
      <c r="Q17" s="93" t="s">
        <v>328</v>
      </c>
      <c r="R17" s="93" t="s">
        <v>319</v>
      </c>
      <c r="S17" s="93" t="s">
        <v>318</v>
      </c>
      <c r="T17" s="93" t="s">
        <v>317</v>
      </c>
      <c r="U17" s="93" t="s">
        <v>316</v>
      </c>
      <c r="V17" s="257" t="s">
        <v>489</v>
      </c>
    </row>
    <row r="18" spans="1:22" x14ac:dyDescent="0.3">
      <c r="B18" s="39" t="s">
        <v>239</v>
      </c>
      <c r="C18" s="37">
        <f>SUM(C19:C21)</f>
        <v>0</v>
      </c>
      <c r="D18" s="37">
        <f t="shared" ref="D18:L18" si="7">SUM(D19:D21)</f>
        <v>0</v>
      </c>
      <c r="E18" s="37">
        <f t="shared" si="7"/>
        <v>0</v>
      </c>
      <c r="F18" s="37">
        <f t="shared" si="7"/>
        <v>0</v>
      </c>
      <c r="G18" s="37">
        <f t="shared" si="7"/>
        <v>0</v>
      </c>
      <c r="H18" s="37">
        <f t="shared" si="7"/>
        <v>0</v>
      </c>
      <c r="I18" s="37">
        <f t="shared" si="7"/>
        <v>0</v>
      </c>
      <c r="J18" s="37">
        <f t="shared" si="7"/>
        <v>0</v>
      </c>
      <c r="K18" s="37">
        <f t="shared" si="7"/>
        <v>0</v>
      </c>
      <c r="L18" s="37">
        <f t="shared" si="7"/>
        <v>0</v>
      </c>
      <c r="N18" s="14">
        <f>IFERROR(IF(AND(ROUND(SUM(C18:C18),0)=0,ROUND(SUM(D18:D18),0)&gt;ROUND(SUM(C18:C18),0)),"INF",(ROUND(SUM(D18:D18),0)-ROUND(SUM(C18:C18),0))/ROUND(SUM(C18:C18),0)),0)</f>
        <v>0</v>
      </c>
      <c r="O18" s="14">
        <f t="shared" ref="O18:O39" si="8">IFERROR(IF(AND(ROUND(SUM(D18:D18),0)=0,ROUND(SUM(E18:E18),0)&gt;ROUND(SUM(D18:D18),0)),"INF",(ROUND(SUM(E18:E18),0)-ROUND(SUM(D18:D18),0))/ROUND(SUM(D18:D18),0)),0)</f>
        <v>0</v>
      </c>
      <c r="P18" s="14">
        <f t="shared" ref="P18:P39" si="9">IFERROR(IF(AND(ROUND(SUM(E18:E18),0)=0,ROUND(SUM(F18:F18),0)&gt;ROUND(SUM(E18:E18),0)),"INF",(ROUND(SUM(F18:F18),0)-ROUND(SUM(E18:E18),0))/ROUND(SUM(E18:E18),0)),0)</f>
        <v>0</v>
      </c>
      <c r="Q18" s="14">
        <f t="shared" ref="Q18:Q39" si="10">IFERROR(IF(AND(ROUND(SUM(F18:F18),0)=0,ROUND(SUM(G18:G18),0)&gt;ROUND(SUM(F18:F18),0)),"INF",(ROUND(SUM(G18:G18),0)-ROUND(SUM(F18:F18),0))/ROUND(SUM(F18:F18),0)),0)</f>
        <v>0</v>
      </c>
      <c r="R18" s="14">
        <f t="shared" ref="R18:R39" si="11">IFERROR(IF(AND(ROUND(SUM(G18:G18),0)=0,ROUND(SUM(H18:H18),0)&gt;ROUND(SUM(G18:G18),0)),"INF",(ROUND(SUM(H18:H18),0)-ROUND(SUM(G18:G18),0))/ROUND(SUM(G18:G18),0)),0)</f>
        <v>0</v>
      </c>
      <c r="S18" s="14">
        <f t="shared" ref="S18:S39" si="12">IFERROR(IF(AND(ROUND(SUM(H18:H18),0)=0,ROUND(SUM(I18:I18),0)&gt;ROUND(SUM(H18:H18),0)),"INF",(ROUND(SUM(I18:I18),0)-ROUND(SUM(H18:H18),0))/ROUND(SUM(H18:H18),0)),0)</f>
        <v>0</v>
      </c>
      <c r="T18" s="14">
        <f t="shared" ref="T18:T39" si="13">IFERROR(IF(AND(ROUND(SUM(I18:I18),0)=0,ROUND(SUM(J18:J18),0)&gt;ROUND(SUM(I18:I18),0)),"INF",(ROUND(SUM(J18:J18),0)-ROUND(SUM(I18:I18),0))/ROUND(SUM(I18:I18),0)),0)</f>
        <v>0</v>
      </c>
      <c r="U18" s="14">
        <f t="shared" ref="U18:U39" si="14">IFERROR(IF(AND(ROUND(SUM(J18:J18),0)=0,ROUND(SUM(K18:K18),0)&gt;ROUND(SUM(J18:J18),0)),"INF",(ROUND(SUM(K18:K18),0)-ROUND(SUM(J18:J18),0))/ROUND(SUM(J18:J18),0)),0)</f>
        <v>0</v>
      </c>
      <c r="V18" s="14">
        <f t="shared" ref="V18:V39" si="15">IFERROR(IF(AND(ROUND(SUM(K18:K18),0)=0,ROUND(SUM(L18:L18),0)&gt;ROUND(SUM(K18:K18),0)),"INF",(ROUND(SUM(L18:L18),0)-ROUND(SUM(K18:K18),0))/ROUND(SUM(K18:K18),0)),0)</f>
        <v>0</v>
      </c>
    </row>
    <row r="19" spans="1:22" ht="15" x14ac:dyDescent="0.3">
      <c r="A19" s="62">
        <v>1</v>
      </c>
      <c r="B19" s="38" t="s">
        <v>233</v>
      </c>
      <c r="C19" s="253">
        <f>'TAB5.1'!C25</f>
        <v>0</v>
      </c>
      <c r="D19" s="253">
        <f>C37</f>
        <v>0</v>
      </c>
      <c r="E19" s="253">
        <f t="shared" ref="E19:L19" si="16">D37</f>
        <v>0</v>
      </c>
      <c r="F19" s="253">
        <f t="shared" si="16"/>
        <v>0</v>
      </c>
      <c r="G19" s="253">
        <f t="shared" si="16"/>
        <v>0</v>
      </c>
      <c r="H19" s="253">
        <f t="shared" si="16"/>
        <v>0</v>
      </c>
      <c r="I19" s="253">
        <f t="shared" si="16"/>
        <v>0</v>
      </c>
      <c r="J19" s="253">
        <f t="shared" si="16"/>
        <v>0</v>
      </c>
      <c r="K19" s="253">
        <f t="shared" si="16"/>
        <v>0</v>
      </c>
      <c r="L19" s="253">
        <f t="shared" si="16"/>
        <v>0</v>
      </c>
      <c r="N19" s="14">
        <f t="shared" ref="N19:N39" si="17">IFERROR(IF(AND(ROUND(SUM(C19:C19),0)=0,ROUND(SUM(D19:D19),0)&gt;ROUND(SUM(C19:C19),0)),"INF",(ROUND(SUM(D19:D19),0)-ROUND(SUM(C19:C19),0))/ROUND(SUM(C19:C19),0)),0)</f>
        <v>0</v>
      </c>
      <c r="O19" s="14">
        <f t="shared" si="8"/>
        <v>0</v>
      </c>
      <c r="P19" s="14">
        <f t="shared" si="9"/>
        <v>0</v>
      </c>
      <c r="Q19" s="14">
        <f t="shared" si="10"/>
        <v>0</v>
      </c>
      <c r="R19" s="14">
        <f t="shared" si="11"/>
        <v>0</v>
      </c>
      <c r="S19" s="14">
        <f t="shared" si="12"/>
        <v>0</v>
      </c>
      <c r="T19" s="14">
        <f t="shared" si="13"/>
        <v>0</v>
      </c>
      <c r="U19" s="14">
        <f t="shared" si="14"/>
        <v>0</v>
      </c>
      <c r="V19" s="14">
        <f t="shared" si="15"/>
        <v>0</v>
      </c>
    </row>
    <row r="20" spans="1:22" ht="15" x14ac:dyDescent="0.3">
      <c r="A20" s="62">
        <v>2</v>
      </c>
      <c r="B20" s="38" t="s">
        <v>52</v>
      </c>
      <c r="C20" s="253">
        <f>'TAB5.1'!D25</f>
        <v>0</v>
      </c>
      <c r="D20" s="253">
        <f t="shared" ref="D20:L21" si="18">C38</f>
        <v>0</v>
      </c>
      <c r="E20" s="253">
        <f t="shared" si="18"/>
        <v>0</v>
      </c>
      <c r="F20" s="253">
        <f t="shared" si="18"/>
        <v>0</v>
      </c>
      <c r="G20" s="253">
        <f t="shared" si="18"/>
        <v>0</v>
      </c>
      <c r="H20" s="253">
        <f t="shared" si="18"/>
        <v>0</v>
      </c>
      <c r="I20" s="253">
        <f t="shared" si="18"/>
        <v>0</v>
      </c>
      <c r="J20" s="253">
        <f t="shared" si="18"/>
        <v>0</v>
      </c>
      <c r="K20" s="253">
        <f t="shared" si="18"/>
        <v>0</v>
      </c>
      <c r="L20" s="253">
        <f t="shared" si="18"/>
        <v>0</v>
      </c>
      <c r="N20" s="14">
        <f t="shared" si="17"/>
        <v>0</v>
      </c>
      <c r="O20" s="14">
        <f t="shared" si="8"/>
        <v>0</v>
      </c>
      <c r="P20" s="14">
        <f t="shared" si="9"/>
        <v>0</v>
      </c>
      <c r="Q20" s="14">
        <f t="shared" si="10"/>
        <v>0</v>
      </c>
      <c r="R20" s="14">
        <f t="shared" si="11"/>
        <v>0</v>
      </c>
      <c r="S20" s="14">
        <f t="shared" si="12"/>
        <v>0</v>
      </c>
      <c r="T20" s="14">
        <f t="shared" si="13"/>
        <v>0</v>
      </c>
      <c r="U20" s="14">
        <f t="shared" si="14"/>
        <v>0</v>
      </c>
      <c r="V20" s="14">
        <f t="shared" si="15"/>
        <v>0</v>
      </c>
    </row>
    <row r="21" spans="1:22" ht="15" x14ac:dyDescent="0.3">
      <c r="A21" s="62">
        <v>3</v>
      </c>
      <c r="B21" s="38" t="s">
        <v>238</v>
      </c>
      <c r="C21" s="253">
        <f>'TAB5.1'!E25</f>
        <v>0</v>
      </c>
      <c r="D21" s="253">
        <f t="shared" si="18"/>
        <v>0</v>
      </c>
      <c r="E21" s="253">
        <f t="shared" si="18"/>
        <v>0</v>
      </c>
      <c r="F21" s="253">
        <f t="shared" si="18"/>
        <v>0</v>
      </c>
      <c r="G21" s="253">
        <f t="shared" si="18"/>
        <v>0</v>
      </c>
      <c r="H21" s="253">
        <f t="shared" si="18"/>
        <v>0</v>
      </c>
      <c r="I21" s="253">
        <f t="shared" si="18"/>
        <v>0</v>
      </c>
      <c r="J21" s="253">
        <f t="shared" si="18"/>
        <v>0</v>
      </c>
      <c r="K21" s="253">
        <f t="shared" si="18"/>
        <v>0</v>
      </c>
      <c r="L21" s="253">
        <f t="shared" si="18"/>
        <v>0</v>
      </c>
      <c r="N21" s="14">
        <f t="shared" si="17"/>
        <v>0</v>
      </c>
      <c r="O21" s="14">
        <f t="shared" si="8"/>
        <v>0</v>
      </c>
      <c r="P21" s="14">
        <f t="shared" si="9"/>
        <v>0</v>
      </c>
      <c r="Q21" s="14">
        <f t="shared" si="10"/>
        <v>0</v>
      </c>
      <c r="R21" s="14">
        <f t="shared" si="11"/>
        <v>0</v>
      </c>
      <c r="S21" s="14">
        <f t="shared" si="12"/>
        <v>0</v>
      </c>
      <c r="T21" s="14">
        <f t="shared" si="13"/>
        <v>0</v>
      </c>
      <c r="U21" s="14">
        <f t="shared" si="14"/>
        <v>0</v>
      </c>
      <c r="V21" s="14">
        <f t="shared" si="15"/>
        <v>0</v>
      </c>
    </row>
    <row r="22" spans="1:22" x14ac:dyDescent="0.3">
      <c r="A22" s="62"/>
      <c r="B22" s="36" t="s">
        <v>234</v>
      </c>
      <c r="C22" s="1">
        <f t="shared" ref="C22" si="19">SUM(C23:C26)</f>
        <v>0</v>
      </c>
      <c r="D22" s="1">
        <f t="shared" ref="D22:L22" si="20">SUM(D23:D26)</f>
        <v>0</v>
      </c>
      <c r="E22" s="1">
        <f t="shared" si="20"/>
        <v>0</v>
      </c>
      <c r="F22" s="1">
        <f t="shared" si="20"/>
        <v>0</v>
      </c>
      <c r="G22" s="1">
        <f t="shared" si="20"/>
        <v>0</v>
      </c>
      <c r="H22" s="1">
        <f t="shared" si="20"/>
        <v>0</v>
      </c>
      <c r="I22" s="1">
        <f>'TAB5.2'!F25</f>
        <v>0</v>
      </c>
      <c r="J22" s="1">
        <f t="shared" si="20"/>
        <v>0</v>
      </c>
      <c r="K22" s="1">
        <f t="shared" si="20"/>
        <v>0</v>
      </c>
      <c r="L22" s="1">
        <f t="shared" si="20"/>
        <v>0</v>
      </c>
      <c r="N22" s="14">
        <f t="shared" si="17"/>
        <v>0</v>
      </c>
      <c r="O22" s="14">
        <f t="shared" si="8"/>
        <v>0</v>
      </c>
      <c r="P22" s="14">
        <f t="shared" si="9"/>
        <v>0</v>
      </c>
      <c r="Q22" s="14">
        <f t="shared" si="10"/>
        <v>0</v>
      </c>
      <c r="R22" s="14">
        <f t="shared" si="11"/>
        <v>0</v>
      </c>
      <c r="S22" s="14">
        <f t="shared" si="12"/>
        <v>0</v>
      </c>
      <c r="T22" s="14">
        <f t="shared" si="13"/>
        <v>0</v>
      </c>
      <c r="U22" s="14">
        <f t="shared" si="14"/>
        <v>0</v>
      </c>
      <c r="V22" s="14">
        <f t="shared" si="15"/>
        <v>0</v>
      </c>
    </row>
    <row r="23" spans="1:22" x14ac:dyDescent="0.3">
      <c r="A23" s="62">
        <v>4</v>
      </c>
      <c r="B23" s="130" t="s">
        <v>120</v>
      </c>
      <c r="C23" s="1">
        <f>'TAB5.1'!$F25</f>
        <v>0</v>
      </c>
      <c r="D23" s="1">
        <f>'TAB5.1'!$F58</f>
        <v>0</v>
      </c>
      <c r="E23" s="1">
        <f>'TAB5.1'!$F91</f>
        <v>0</v>
      </c>
      <c r="F23" s="1">
        <f>'TAB5.1'!$F124</f>
        <v>0</v>
      </c>
      <c r="G23" s="1">
        <f>'TAB5.1'!$F157</f>
        <v>0</v>
      </c>
      <c r="H23" s="1">
        <f>'TAB5.1'!$F190</f>
        <v>0</v>
      </c>
      <c r="I23" s="1">
        <f>'TAB5.2'!$G58</f>
        <v>0</v>
      </c>
      <c r="J23" s="1">
        <f>'TAB5.2'!$G91</f>
        <v>0</v>
      </c>
      <c r="K23" s="1">
        <f>'TAB5.2'!$G124</f>
        <v>0</v>
      </c>
      <c r="L23" s="1">
        <f>'TAB5.2'!$G157</f>
        <v>0</v>
      </c>
      <c r="N23" s="14">
        <f t="shared" si="17"/>
        <v>0</v>
      </c>
      <c r="O23" s="14">
        <f t="shared" si="8"/>
        <v>0</v>
      </c>
      <c r="P23" s="14">
        <f t="shared" si="9"/>
        <v>0</v>
      </c>
      <c r="Q23" s="14">
        <f t="shared" si="10"/>
        <v>0</v>
      </c>
      <c r="R23" s="14">
        <f t="shared" si="11"/>
        <v>0</v>
      </c>
      <c r="S23" s="14">
        <f t="shared" si="12"/>
        <v>0</v>
      </c>
      <c r="T23" s="14">
        <f t="shared" si="13"/>
        <v>0</v>
      </c>
      <c r="U23" s="14">
        <f t="shared" si="14"/>
        <v>0</v>
      </c>
      <c r="V23" s="14">
        <f t="shared" si="15"/>
        <v>0</v>
      </c>
    </row>
    <row r="24" spans="1:22" x14ac:dyDescent="0.3">
      <c r="A24" s="62">
        <v>5</v>
      </c>
      <c r="B24" s="130" t="s">
        <v>119</v>
      </c>
      <c r="C24" s="1">
        <f>'TAB5.1'!$G25</f>
        <v>0</v>
      </c>
      <c r="D24" s="1">
        <f>'TAB5.1'!$G58</f>
        <v>0</v>
      </c>
      <c r="E24" s="1">
        <f>'TAB5.1'!$G91</f>
        <v>0</v>
      </c>
      <c r="F24" s="1">
        <f>'TAB5.1'!$G124</f>
        <v>0</v>
      </c>
      <c r="G24" s="1">
        <f>'TAB5.1'!$G157</f>
        <v>0</v>
      </c>
      <c r="H24" s="1">
        <f>'TAB5.1'!$G190</f>
        <v>0</v>
      </c>
      <c r="I24" s="1">
        <f>'TAB5.2'!$H58</f>
        <v>0</v>
      </c>
      <c r="J24" s="1">
        <f>'TAB5.2'!$H91</f>
        <v>0</v>
      </c>
      <c r="K24" s="1">
        <f>'TAB5.2'!$H124</f>
        <v>0</v>
      </c>
      <c r="L24" s="1">
        <f>'TAB5.2'!$H157</f>
        <v>0</v>
      </c>
      <c r="N24" s="14">
        <f t="shared" si="17"/>
        <v>0</v>
      </c>
      <c r="O24" s="14">
        <f t="shared" si="8"/>
        <v>0</v>
      </c>
      <c r="P24" s="14">
        <f t="shared" si="9"/>
        <v>0</v>
      </c>
      <c r="Q24" s="14">
        <f t="shared" si="10"/>
        <v>0</v>
      </c>
      <c r="R24" s="14">
        <f t="shared" si="11"/>
        <v>0</v>
      </c>
      <c r="S24" s="14">
        <f t="shared" si="12"/>
        <v>0</v>
      </c>
      <c r="T24" s="14">
        <f t="shared" si="13"/>
        <v>0</v>
      </c>
      <c r="U24" s="14">
        <f t="shared" si="14"/>
        <v>0</v>
      </c>
      <c r="V24" s="14">
        <f t="shared" si="15"/>
        <v>0</v>
      </c>
    </row>
    <row r="25" spans="1:22" x14ac:dyDescent="0.3">
      <c r="A25" s="62">
        <v>6</v>
      </c>
      <c r="B25" s="130" t="s">
        <v>41</v>
      </c>
      <c r="C25" s="1">
        <f>'TAB5.1'!$H25</f>
        <v>0</v>
      </c>
      <c r="D25" s="1">
        <f>'TAB5.1'!$H58</f>
        <v>0</v>
      </c>
      <c r="E25" s="1">
        <f>'TAB5.1'!$H91</f>
        <v>0</v>
      </c>
      <c r="F25" s="1">
        <f>'TAB5.1'!$H124</f>
        <v>0</v>
      </c>
      <c r="G25" s="1">
        <f>'TAB5.1'!$H157</f>
        <v>0</v>
      </c>
      <c r="H25" s="1">
        <f>'TAB5.1'!$H190</f>
        <v>0</v>
      </c>
      <c r="I25" s="1">
        <f>'TAB5.2'!$I58</f>
        <v>0</v>
      </c>
      <c r="J25" s="1">
        <f>'TAB5.2'!$I91</f>
        <v>0</v>
      </c>
      <c r="K25" s="1">
        <f>'TAB5.2'!$I124</f>
        <v>0</v>
      </c>
      <c r="L25" s="1">
        <f>'TAB5.2'!$I157</f>
        <v>0</v>
      </c>
      <c r="N25" s="14">
        <f t="shared" si="17"/>
        <v>0</v>
      </c>
      <c r="O25" s="14">
        <f t="shared" si="8"/>
        <v>0</v>
      </c>
      <c r="P25" s="14">
        <f t="shared" si="9"/>
        <v>0</v>
      </c>
      <c r="Q25" s="14">
        <f t="shared" si="10"/>
        <v>0</v>
      </c>
      <c r="R25" s="14">
        <f t="shared" si="11"/>
        <v>0</v>
      </c>
      <c r="S25" s="14">
        <f t="shared" si="12"/>
        <v>0</v>
      </c>
      <c r="T25" s="14">
        <f t="shared" si="13"/>
        <v>0</v>
      </c>
      <c r="U25" s="14">
        <f t="shared" si="14"/>
        <v>0</v>
      </c>
      <c r="V25" s="14">
        <f t="shared" si="15"/>
        <v>0</v>
      </c>
    </row>
    <row r="26" spans="1:22" x14ac:dyDescent="0.3">
      <c r="A26" s="62">
        <v>7</v>
      </c>
      <c r="B26" s="130" t="s">
        <v>42</v>
      </c>
      <c r="C26" s="1">
        <f>'TAB5.1'!$I25</f>
        <v>0</v>
      </c>
      <c r="D26" s="1">
        <f>'TAB5.1'!$I58</f>
        <v>0</v>
      </c>
      <c r="E26" s="1">
        <f>'TAB5.1'!$I91</f>
        <v>0</v>
      </c>
      <c r="F26" s="1">
        <f>'TAB5.1'!$I124</f>
        <v>0</v>
      </c>
      <c r="G26" s="1">
        <f>'TAB5.1'!$I157</f>
        <v>0</v>
      </c>
      <c r="H26" s="1">
        <f>'TAB5.1'!$I190</f>
        <v>0</v>
      </c>
      <c r="I26" s="1">
        <f>'TAB5.2'!$I58</f>
        <v>0</v>
      </c>
      <c r="J26" s="1">
        <f>'TAB5.2'!$I91</f>
        <v>0</v>
      </c>
      <c r="K26" s="1">
        <f>'TAB5.2'!$I124</f>
        <v>0</v>
      </c>
      <c r="L26" s="1">
        <f>'TAB5.2'!$I157</f>
        <v>0</v>
      </c>
      <c r="N26" s="14">
        <f t="shared" si="17"/>
        <v>0</v>
      </c>
      <c r="O26" s="14">
        <f t="shared" si="8"/>
        <v>0</v>
      </c>
      <c r="P26" s="14">
        <f t="shared" si="9"/>
        <v>0</v>
      </c>
      <c r="Q26" s="14">
        <f t="shared" si="10"/>
        <v>0</v>
      </c>
      <c r="R26" s="14">
        <f t="shared" si="11"/>
        <v>0</v>
      </c>
      <c r="S26" s="14">
        <f t="shared" si="12"/>
        <v>0</v>
      </c>
      <c r="T26" s="14">
        <f t="shared" si="13"/>
        <v>0</v>
      </c>
      <c r="U26" s="14">
        <f t="shared" si="14"/>
        <v>0</v>
      </c>
      <c r="V26" s="14">
        <f t="shared" si="15"/>
        <v>0</v>
      </c>
    </row>
    <row r="27" spans="1:22" x14ac:dyDescent="0.3">
      <c r="A27" s="62"/>
      <c r="B27" s="39" t="s">
        <v>232</v>
      </c>
      <c r="C27" s="37">
        <f t="shared" ref="C27" si="21">SUM(C28:C30)</f>
        <v>0</v>
      </c>
      <c r="D27" s="37">
        <f t="shared" ref="D27:I27" si="22">SUM(D28:D30)</f>
        <v>0</v>
      </c>
      <c r="E27" s="37">
        <f t="shared" si="22"/>
        <v>0</v>
      </c>
      <c r="F27" s="37">
        <f t="shared" si="22"/>
        <v>0</v>
      </c>
      <c r="G27" s="37">
        <f t="shared" si="22"/>
        <v>0</v>
      </c>
      <c r="H27" s="37">
        <f>SUM(H28:H30)</f>
        <v>0</v>
      </c>
      <c r="I27" s="37">
        <f t="shared" si="22"/>
        <v>0</v>
      </c>
      <c r="J27" s="37">
        <f t="shared" ref="J27:L27" si="23">SUM(J28:J30)</f>
        <v>0</v>
      </c>
      <c r="K27" s="37">
        <f t="shared" si="23"/>
        <v>0</v>
      </c>
      <c r="L27" s="37">
        <f t="shared" si="23"/>
        <v>0</v>
      </c>
      <c r="N27" s="14">
        <f t="shared" si="17"/>
        <v>0</v>
      </c>
      <c r="O27" s="14">
        <f t="shared" si="8"/>
        <v>0</v>
      </c>
      <c r="P27" s="14">
        <f t="shared" si="9"/>
        <v>0</v>
      </c>
      <c r="Q27" s="14">
        <f t="shared" si="10"/>
        <v>0</v>
      </c>
      <c r="R27" s="14">
        <f t="shared" si="11"/>
        <v>0</v>
      </c>
      <c r="S27" s="14">
        <f t="shared" si="12"/>
        <v>0</v>
      </c>
      <c r="T27" s="14">
        <f t="shared" si="13"/>
        <v>0</v>
      </c>
      <c r="U27" s="14">
        <f t="shared" si="14"/>
        <v>0</v>
      </c>
      <c r="V27" s="14">
        <f t="shared" si="15"/>
        <v>0</v>
      </c>
    </row>
    <row r="28" spans="1:22" x14ac:dyDescent="0.3">
      <c r="A28" s="62">
        <v>8</v>
      </c>
      <c r="B28" s="130" t="s">
        <v>236</v>
      </c>
      <c r="C28" s="1">
        <f>'TAB5.1'!$J25</f>
        <v>0</v>
      </c>
      <c r="D28" s="1">
        <f>'TAB5.1'!$J58</f>
        <v>0</v>
      </c>
      <c r="E28" s="1">
        <f>'TAB5.1'!$J91</f>
        <v>0</v>
      </c>
      <c r="F28" s="1">
        <f>'TAB5.1'!$J124</f>
        <v>0</v>
      </c>
      <c r="G28" s="1">
        <f>'TAB5.1'!$J157</f>
        <v>0</v>
      </c>
      <c r="H28" s="1">
        <f>'TAB5.1'!$J190</f>
        <v>0</v>
      </c>
      <c r="I28" s="1">
        <f>'TAB5.2'!$J58</f>
        <v>0</v>
      </c>
      <c r="J28" s="1">
        <f>'TAB5.2'!$J91</f>
        <v>0</v>
      </c>
      <c r="K28" s="1">
        <f>'TAB5.2'!$J124</f>
        <v>0</v>
      </c>
      <c r="L28" s="1">
        <f>'TAB5.2'!$J157</f>
        <v>0</v>
      </c>
      <c r="N28" s="14">
        <f t="shared" si="17"/>
        <v>0</v>
      </c>
      <c r="O28" s="14">
        <f t="shared" si="8"/>
        <v>0</v>
      </c>
      <c r="P28" s="14">
        <f t="shared" si="9"/>
        <v>0</v>
      </c>
      <c r="Q28" s="14">
        <f t="shared" si="10"/>
        <v>0</v>
      </c>
      <c r="R28" s="14">
        <f t="shared" si="11"/>
        <v>0</v>
      </c>
      <c r="S28" s="14">
        <f t="shared" si="12"/>
        <v>0</v>
      </c>
      <c r="T28" s="14">
        <f t="shared" si="13"/>
        <v>0</v>
      </c>
      <c r="U28" s="14">
        <f t="shared" si="14"/>
        <v>0</v>
      </c>
      <c r="V28" s="14">
        <f t="shared" si="15"/>
        <v>0</v>
      </c>
    </row>
    <row r="29" spans="1:22" x14ac:dyDescent="0.3">
      <c r="A29" s="62">
        <v>9</v>
      </c>
      <c r="B29" s="130" t="s">
        <v>123</v>
      </c>
      <c r="C29" s="1">
        <f>'TAB5.1'!$K25</f>
        <v>0</v>
      </c>
      <c r="D29" s="1">
        <f>'TAB5.1'!$K58</f>
        <v>0</v>
      </c>
      <c r="E29" s="1">
        <f>'TAB5.1'!$K91</f>
        <v>0</v>
      </c>
      <c r="F29" s="1">
        <f>'TAB5.1'!$K124</f>
        <v>0</v>
      </c>
      <c r="G29" s="1">
        <f>'TAB5.1'!$K157</f>
        <v>0</v>
      </c>
      <c r="H29" s="1">
        <f>'TAB5.1'!$K190</f>
        <v>0</v>
      </c>
      <c r="I29" s="1">
        <f>'TAB5.2'!$K58</f>
        <v>0</v>
      </c>
      <c r="J29" s="1">
        <f>'TAB5.2'!$K91</f>
        <v>0</v>
      </c>
      <c r="K29" s="1">
        <f>'TAB5.2'!$K124</f>
        <v>0</v>
      </c>
      <c r="L29" s="1">
        <f>'TAB5.2'!$K157</f>
        <v>0</v>
      </c>
      <c r="N29" s="14">
        <f t="shared" si="17"/>
        <v>0</v>
      </c>
      <c r="O29" s="14">
        <f t="shared" si="8"/>
        <v>0</v>
      </c>
      <c r="P29" s="14">
        <f t="shared" si="9"/>
        <v>0</v>
      </c>
      <c r="Q29" s="14">
        <f t="shared" si="10"/>
        <v>0</v>
      </c>
      <c r="R29" s="14">
        <f t="shared" si="11"/>
        <v>0</v>
      </c>
      <c r="S29" s="14">
        <f t="shared" si="12"/>
        <v>0</v>
      </c>
      <c r="T29" s="14">
        <f t="shared" si="13"/>
        <v>0</v>
      </c>
      <c r="U29" s="14">
        <f t="shared" si="14"/>
        <v>0</v>
      </c>
      <c r="V29" s="14">
        <f t="shared" si="15"/>
        <v>0</v>
      </c>
    </row>
    <row r="30" spans="1:22" x14ac:dyDescent="0.3">
      <c r="A30" s="62">
        <v>10</v>
      </c>
      <c r="B30" s="130" t="s">
        <v>237</v>
      </c>
      <c r="C30" s="1">
        <f>'TAB5.1'!$L25</f>
        <v>0</v>
      </c>
      <c r="D30" s="1">
        <f>'TAB5.1'!$L58</f>
        <v>0</v>
      </c>
      <c r="E30" s="1">
        <f>'TAB5.1'!$L91</f>
        <v>0</v>
      </c>
      <c r="F30" s="1">
        <f>'TAB5.1'!$L124</f>
        <v>0</v>
      </c>
      <c r="G30" s="1">
        <f>'TAB5.1'!$L157</f>
        <v>0</v>
      </c>
      <c r="H30" s="1">
        <f>'TAB5.1'!$L190</f>
        <v>0</v>
      </c>
      <c r="I30" s="1">
        <f>'TAB5.2'!$L58</f>
        <v>0</v>
      </c>
      <c r="J30" s="1">
        <f>'TAB5.2'!$L91</f>
        <v>0</v>
      </c>
      <c r="K30" s="1">
        <f>'TAB5.2'!$L124</f>
        <v>0</v>
      </c>
      <c r="L30" s="1">
        <f>'TAB5.2'!$L157</f>
        <v>0</v>
      </c>
      <c r="N30" s="14">
        <f t="shared" si="17"/>
        <v>0</v>
      </c>
      <c r="O30" s="14">
        <f t="shared" si="8"/>
        <v>0</v>
      </c>
      <c r="P30" s="14">
        <f t="shared" si="9"/>
        <v>0</v>
      </c>
      <c r="Q30" s="14">
        <f t="shared" si="10"/>
        <v>0</v>
      </c>
      <c r="R30" s="14">
        <f t="shared" si="11"/>
        <v>0</v>
      </c>
      <c r="S30" s="14">
        <f t="shared" si="12"/>
        <v>0</v>
      </c>
      <c r="T30" s="14">
        <f t="shared" si="13"/>
        <v>0</v>
      </c>
      <c r="U30" s="14">
        <f t="shared" si="14"/>
        <v>0</v>
      </c>
      <c r="V30" s="14">
        <f t="shared" si="15"/>
        <v>0</v>
      </c>
    </row>
    <row r="31" spans="1:22" x14ac:dyDescent="0.3">
      <c r="A31" s="62"/>
      <c r="B31" s="36" t="s">
        <v>122</v>
      </c>
      <c r="C31" s="37">
        <f t="shared" ref="C31" si="24">SUM(C32:C35)</f>
        <v>0</v>
      </c>
      <c r="D31" s="37">
        <f t="shared" ref="D31:H31" si="25">SUM(D32:D35)</f>
        <v>0</v>
      </c>
      <c r="E31" s="37">
        <f t="shared" si="25"/>
        <v>0</v>
      </c>
      <c r="F31" s="37">
        <f t="shared" si="25"/>
        <v>0</v>
      </c>
      <c r="G31" s="37">
        <f t="shared" si="25"/>
        <v>0</v>
      </c>
      <c r="H31" s="37">
        <f t="shared" si="25"/>
        <v>0</v>
      </c>
      <c r="I31" s="37">
        <f>SUM(I32:I35)</f>
        <v>0</v>
      </c>
      <c r="J31" s="37">
        <f t="shared" ref="J31:L31" si="26">SUM(J32:J35)</f>
        <v>0</v>
      </c>
      <c r="K31" s="37">
        <f t="shared" si="26"/>
        <v>0</v>
      </c>
      <c r="L31" s="37">
        <f t="shared" si="26"/>
        <v>0</v>
      </c>
      <c r="N31" s="14">
        <f t="shared" si="17"/>
        <v>0</v>
      </c>
      <c r="O31" s="14">
        <f t="shared" si="8"/>
        <v>0</v>
      </c>
      <c r="P31" s="14">
        <f t="shared" si="9"/>
        <v>0</v>
      </c>
      <c r="Q31" s="14">
        <f t="shared" si="10"/>
        <v>0</v>
      </c>
      <c r="R31" s="14">
        <f t="shared" si="11"/>
        <v>0</v>
      </c>
      <c r="S31" s="14">
        <f t="shared" si="12"/>
        <v>0</v>
      </c>
      <c r="T31" s="14">
        <f t="shared" si="13"/>
        <v>0</v>
      </c>
      <c r="U31" s="14">
        <f t="shared" si="14"/>
        <v>0</v>
      </c>
      <c r="V31" s="14">
        <f t="shared" si="15"/>
        <v>0</v>
      </c>
    </row>
    <row r="32" spans="1:22" x14ac:dyDescent="0.3">
      <c r="A32" s="62">
        <v>11</v>
      </c>
      <c r="B32" s="38" t="s">
        <v>124</v>
      </c>
      <c r="C32" s="1">
        <f>'TAB5.1'!$M25</f>
        <v>0</v>
      </c>
      <c r="D32" s="1">
        <f>'TAB5.1'!$M58</f>
        <v>0</v>
      </c>
      <c r="E32" s="1">
        <f>'TAB5.1'!$M91</f>
        <v>0</v>
      </c>
      <c r="F32" s="1">
        <f>'TAB5.1'!$M124</f>
        <v>0</v>
      </c>
      <c r="G32" s="1">
        <f>'TAB5.1'!$M157</f>
        <v>0</v>
      </c>
      <c r="H32" s="1">
        <f>'TAB5.1'!$M190</f>
        <v>0</v>
      </c>
      <c r="I32" s="1">
        <f>'TAB5.2'!$M25</f>
        <v>0</v>
      </c>
      <c r="J32" s="1">
        <f>'TAB5.2'!$M91</f>
        <v>0</v>
      </c>
      <c r="K32" s="1">
        <f>'TAB5.2'!$M124</f>
        <v>0</v>
      </c>
      <c r="L32" s="1">
        <f>'TAB5.2'!$M157</f>
        <v>0</v>
      </c>
      <c r="N32" s="14">
        <f t="shared" si="17"/>
        <v>0</v>
      </c>
      <c r="O32" s="14">
        <f t="shared" si="8"/>
        <v>0</v>
      </c>
      <c r="P32" s="14">
        <f t="shared" si="9"/>
        <v>0</v>
      </c>
      <c r="Q32" s="14">
        <f t="shared" si="10"/>
        <v>0</v>
      </c>
      <c r="R32" s="14">
        <f t="shared" si="11"/>
        <v>0</v>
      </c>
      <c r="S32" s="14">
        <f t="shared" si="12"/>
        <v>0</v>
      </c>
      <c r="T32" s="14">
        <f t="shared" si="13"/>
        <v>0</v>
      </c>
      <c r="U32" s="14">
        <f t="shared" si="14"/>
        <v>0</v>
      </c>
      <c r="V32" s="14">
        <f t="shared" si="15"/>
        <v>0</v>
      </c>
    </row>
    <row r="33" spans="1:22" x14ac:dyDescent="0.3">
      <c r="A33" s="62">
        <v>12</v>
      </c>
      <c r="B33" s="38" t="s">
        <v>121</v>
      </c>
      <c r="C33" s="1">
        <f>'TAB5.1'!$N25</f>
        <v>0</v>
      </c>
      <c r="D33" s="1">
        <f>'TAB5.1'!$N58</f>
        <v>0</v>
      </c>
      <c r="E33" s="1">
        <f>'TAB5.1'!$N91</f>
        <v>0</v>
      </c>
      <c r="F33" s="1">
        <f>'TAB5.1'!$N124</f>
        <v>0</v>
      </c>
      <c r="G33" s="1">
        <f>'TAB5.1'!$N157</f>
        <v>0</v>
      </c>
      <c r="H33" s="1">
        <f>'TAB5.1'!$N190</f>
        <v>0</v>
      </c>
      <c r="I33" s="1">
        <f>'TAB5.2'!$N58</f>
        <v>0</v>
      </c>
      <c r="J33" s="1">
        <f>'TAB5.2'!$N91</f>
        <v>0</v>
      </c>
      <c r="K33" s="1">
        <f>'TAB5.2'!$N124</f>
        <v>0</v>
      </c>
      <c r="L33" s="1">
        <f>'TAB5.2'!$N157</f>
        <v>0</v>
      </c>
      <c r="N33" s="14">
        <f t="shared" si="17"/>
        <v>0</v>
      </c>
      <c r="O33" s="14">
        <f t="shared" si="8"/>
        <v>0</v>
      </c>
      <c r="P33" s="14">
        <f t="shared" si="9"/>
        <v>0</v>
      </c>
      <c r="Q33" s="14">
        <f t="shared" si="10"/>
        <v>0</v>
      </c>
      <c r="R33" s="14">
        <f t="shared" si="11"/>
        <v>0</v>
      </c>
      <c r="S33" s="14">
        <f t="shared" si="12"/>
        <v>0</v>
      </c>
      <c r="T33" s="14">
        <f t="shared" si="13"/>
        <v>0</v>
      </c>
      <c r="U33" s="14">
        <f t="shared" si="14"/>
        <v>0</v>
      </c>
      <c r="V33" s="14">
        <f t="shared" si="15"/>
        <v>0</v>
      </c>
    </row>
    <row r="34" spans="1:22" x14ac:dyDescent="0.3">
      <c r="A34" s="62">
        <v>13</v>
      </c>
      <c r="B34" s="38" t="s">
        <v>123</v>
      </c>
      <c r="C34" s="1">
        <f>'TAB5.1'!$O25</f>
        <v>0</v>
      </c>
      <c r="D34" s="1">
        <f>'TAB5.1'!$O58</f>
        <v>0</v>
      </c>
      <c r="E34" s="1">
        <f>'TAB5.1'!$O91</f>
        <v>0</v>
      </c>
      <c r="F34" s="1">
        <f>'TAB5.1'!$O124</f>
        <v>0</v>
      </c>
      <c r="G34" s="1">
        <f>'TAB5.1'!$O157</f>
        <v>0</v>
      </c>
      <c r="H34" s="1">
        <f>'TAB5.1'!$O190</f>
        <v>0</v>
      </c>
      <c r="I34" s="1">
        <f>'TAB5.2'!$O58</f>
        <v>0</v>
      </c>
      <c r="J34" s="1">
        <f>'TAB5.2'!$O91</f>
        <v>0</v>
      </c>
      <c r="K34" s="1">
        <f>'TAB5.2'!$O124</f>
        <v>0</v>
      </c>
      <c r="L34" s="1">
        <f>'TAB5.2'!$O157</f>
        <v>0</v>
      </c>
      <c r="N34" s="14">
        <f t="shared" si="17"/>
        <v>0</v>
      </c>
      <c r="O34" s="14">
        <f t="shared" si="8"/>
        <v>0</v>
      </c>
      <c r="P34" s="14">
        <f t="shared" si="9"/>
        <v>0</v>
      </c>
      <c r="Q34" s="14">
        <f t="shared" si="10"/>
        <v>0</v>
      </c>
      <c r="R34" s="14">
        <f t="shared" si="11"/>
        <v>0</v>
      </c>
      <c r="S34" s="14">
        <f t="shared" si="12"/>
        <v>0</v>
      </c>
      <c r="T34" s="14">
        <f t="shared" si="13"/>
        <v>0</v>
      </c>
      <c r="U34" s="14">
        <f t="shared" si="14"/>
        <v>0</v>
      </c>
      <c r="V34" s="14">
        <f t="shared" si="15"/>
        <v>0</v>
      </c>
    </row>
    <row r="35" spans="1:22" x14ac:dyDescent="0.3">
      <c r="A35" s="62">
        <v>14</v>
      </c>
      <c r="B35" s="38" t="s">
        <v>237</v>
      </c>
      <c r="C35" s="1">
        <f>'TAB5.1'!$P25</f>
        <v>0</v>
      </c>
      <c r="D35" s="1">
        <f>'TAB5.1'!$P58</f>
        <v>0</v>
      </c>
      <c r="E35" s="1">
        <f>'TAB5.1'!$P91</f>
        <v>0</v>
      </c>
      <c r="F35" s="1">
        <f>'TAB5.1'!$P124</f>
        <v>0</v>
      </c>
      <c r="G35" s="1">
        <f>'TAB5.1'!$P157</f>
        <v>0</v>
      </c>
      <c r="H35" s="1">
        <f>'TAB5.1'!$P190</f>
        <v>0</v>
      </c>
      <c r="I35" s="1">
        <f>'TAB5.2'!$P58</f>
        <v>0</v>
      </c>
      <c r="J35" s="1">
        <f>'TAB5.2'!$P91</f>
        <v>0</v>
      </c>
      <c r="K35" s="1">
        <f>'TAB5.2'!$P124</f>
        <v>0</v>
      </c>
      <c r="L35" s="1">
        <f>'TAB5.2'!$P157</f>
        <v>0</v>
      </c>
      <c r="N35" s="14">
        <f t="shared" si="17"/>
        <v>0</v>
      </c>
      <c r="O35" s="14">
        <f t="shared" si="8"/>
        <v>0</v>
      </c>
      <c r="P35" s="14">
        <f t="shared" si="9"/>
        <v>0</v>
      </c>
      <c r="Q35" s="14">
        <f t="shared" si="10"/>
        <v>0</v>
      </c>
      <c r="R35" s="14">
        <f t="shared" si="11"/>
        <v>0</v>
      </c>
      <c r="S35" s="14">
        <f t="shared" si="12"/>
        <v>0</v>
      </c>
      <c r="T35" s="14">
        <f t="shared" si="13"/>
        <v>0</v>
      </c>
      <c r="U35" s="14">
        <f t="shared" si="14"/>
        <v>0</v>
      </c>
      <c r="V35" s="14">
        <f t="shared" si="15"/>
        <v>0</v>
      </c>
    </row>
    <row r="36" spans="1:22" x14ac:dyDescent="0.3">
      <c r="A36" s="62"/>
      <c r="B36" s="39" t="s">
        <v>240</v>
      </c>
      <c r="C36" s="37">
        <f t="shared" ref="C36" si="27">SUM(C37:C39)</f>
        <v>0</v>
      </c>
      <c r="D36" s="37">
        <f t="shared" ref="D36:L36" si="28">SUM(D37:D39)</f>
        <v>0</v>
      </c>
      <c r="E36" s="37">
        <f t="shared" si="28"/>
        <v>0</v>
      </c>
      <c r="F36" s="37">
        <f t="shared" si="28"/>
        <v>0</v>
      </c>
      <c r="G36" s="37">
        <f t="shared" si="28"/>
        <v>0</v>
      </c>
      <c r="H36" s="37">
        <f t="shared" si="28"/>
        <v>0</v>
      </c>
      <c r="I36" s="37">
        <f t="shared" si="28"/>
        <v>0</v>
      </c>
      <c r="J36" s="37">
        <f t="shared" si="28"/>
        <v>0</v>
      </c>
      <c r="K36" s="37">
        <f t="shared" si="28"/>
        <v>0</v>
      </c>
      <c r="L36" s="37">
        <f t="shared" si="28"/>
        <v>0</v>
      </c>
      <c r="N36" s="14">
        <f t="shared" si="17"/>
        <v>0</v>
      </c>
      <c r="O36" s="14">
        <f t="shared" si="8"/>
        <v>0</v>
      </c>
      <c r="P36" s="14">
        <f t="shared" si="9"/>
        <v>0</v>
      </c>
      <c r="Q36" s="14">
        <f t="shared" si="10"/>
        <v>0</v>
      </c>
      <c r="R36" s="14">
        <f t="shared" si="11"/>
        <v>0</v>
      </c>
      <c r="S36" s="14">
        <f t="shared" si="12"/>
        <v>0</v>
      </c>
      <c r="T36" s="14">
        <f t="shared" si="13"/>
        <v>0</v>
      </c>
      <c r="U36" s="14">
        <f t="shared" si="14"/>
        <v>0</v>
      </c>
      <c r="V36" s="14">
        <f t="shared" si="15"/>
        <v>0</v>
      </c>
    </row>
    <row r="37" spans="1:22" ht="12" customHeight="1" x14ac:dyDescent="0.3">
      <c r="A37" s="62">
        <v>15</v>
      </c>
      <c r="B37" s="38" t="s">
        <v>51</v>
      </c>
      <c r="C37" s="1">
        <f>SUM(C19,C23:C26,C28,C32:C33)</f>
        <v>0</v>
      </c>
      <c r="D37" s="1">
        <f t="shared" ref="D37:L37" si="29">SUM(D19,D23:D26,D28,D32:D33)</f>
        <v>0</v>
      </c>
      <c r="E37" s="1">
        <f t="shared" si="29"/>
        <v>0</v>
      </c>
      <c r="F37" s="1">
        <f t="shared" si="29"/>
        <v>0</v>
      </c>
      <c r="G37" s="1">
        <f t="shared" si="29"/>
        <v>0</v>
      </c>
      <c r="H37" s="1">
        <f t="shared" si="29"/>
        <v>0</v>
      </c>
      <c r="I37" s="1">
        <f t="shared" si="29"/>
        <v>0</v>
      </c>
      <c r="J37" s="1">
        <f t="shared" si="29"/>
        <v>0</v>
      </c>
      <c r="K37" s="1">
        <f t="shared" si="29"/>
        <v>0</v>
      </c>
      <c r="L37" s="1">
        <f t="shared" si="29"/>
        <v>0</v>
      </c>
      <c r="N37" s="14">
        <f t="shared" si="17"/>
        <v>0</v>
      </c>
      <c r="O37" s="14">
        <f t="shared" si="8"/>
        <v>0</v>
      </c>
      <c r="P37" s="14">
        <f t="shared" si="9"/>
        <v>0</v>
      </c>
      <c r="Q37" s="14">
        <f t="shared" si="10"/>
        <v>0</v>
      </c>
      <c r="R37" s="14">
        <f t="shared" si="11"/>
        <v>0</v>
      </c>
      <c r="S37" s="14">
        <f t="shared" si="12"/>
        <v>0</v>
      </c>
      <c r="T37" s="14">
        <f t="shared" si="13"/>
        <v>0</v>
      </c>
      <c r="U37" s="14">
        <f t="shared" si="14"/>
        <v>0</v>
      </c>
      <c r="V37" s="14">
        <f t="shared" si="15"/>
        <v>0</v>
      </c>
    </row>
    <row r="38" spans="1:22" x14ac:dyDescent="0.3">
      <c r="A38" s="62">
        <v>16</v>
      </c>
      <c r="B38" s="38" t="s">
        <v>52</v>
      </c>
      <c r="C38" s="1">
        <f t="shared" ref="C38" si="30">SUM(C20,C29,C34)</f>
        <v>0</v>
      </c>
      <c r="D38" s="1">
        <f t="shared" ref="D38:L38" si="31">SUM(D20,D29,D34)</f>
        <v>0</v>
      </c>
      <c r="E38" s="1">
        <f t="shared" si="31"/>
        <v>0</v>
      </c>
      <c r="F38" s="1">
        <f t="shared" si="31"/>
        <v>0</v>
      </c>
      <c r="G38" s="1">
        <f t="shared" si="31"/>
        <v>0</v>
      </c>
      <c r="H38" s="1">
        <f t="shared" si="31"/>
        <v>0</v>
      </c>
      <c r="I38" s="1">
        <f t="shared" si="31"/>
        <v>0</v>
      </c>
      <c r="J38" s="1">
        <f t="shared" si="31"/>
        <v>0</v>
      </c>
      <c r="K38" s="1">
        <f t="shared" si="31"/>
        <v>0</v>
      </c>
      <c r="L38" s="1">
        <f t="shared" si="31"/>
        <v>0</v>
      </c>
      <c r="N38" s="14">
        <f t="shared" si="17"/>
        <v>0</v>
      </c>
      <c r="O38" s="14">
        <f t="shared" si="8"/>
        <v>0</v>
      </c>
      <c r="P38" s="14">
        <f t="shared" si="9"/>
        <v>0</v>
      </c>
      <c r="Q38" s="14">
        <f t="shared" si="10"/>
        <v>0</v>
      </c>
      <c r="R38" s="14">
        <f t="shared" si="11"/>
        <v>0</v>
      </c>
      <c r="S38" s="14">
        <f t="shared" si="12"/>
        <v>0</v>
      </c>
      <c r="T38" s="14">
        <f t="shared" si="13"/>
        <v>0</v>
      </c>
      <c r="U38" s="14">
        <f t="shared" si="14"/>
        <v>0</v>
      </c>
      <c r="V38" s="14">
        <f t="shared" si="15"/>
        <v>0</v>
      </c>
    </row>
    <row r="39" spans="1:22" x14ac:dyDescent="0.3">
      <c r="A39" s="62">
        <v>17</v>
      </c>
      <c r="B39" s="38" t="s">
        <v>238</v>
      </c>
      <c r="C39" s="1">
        <f t="shared" ref="C39" si="32">SUM(C21,C30,C35)</f>
        <v>0</v>
      </c>
      <c r="D39" s="1">
        <f t="shared" ref="D39:L39" si="33">SUM(D21,D30,D35)</f>
        <v>0</v>
      </c>
      <c r="E39" s="1">
        <f t="shared" si="33"/>
        <v>0</v>
      </c>
      <c r="F39" s="1">
        <f t="shared" si="33"/>
        <v>0</v>
      </c>
      <c r="G39" s="1">
        <f t="shared" si="33"/>
        <v>0</v>
      </c>
      <c r="H39" s="1">
        <f t="shared" si="33"/>
        <v>0</v>
      </c>
      <c r="I39" s="1">
        <f t="shared" si="33"/>
        <v>0</v>
      </c>
      <c r="J39" s="1">
        <f t="shared" si="33"/>
        <v>0</v>
      </c>
      <c r="K39" s="1">
        <f t="shared" si="33"/>
        <v>0</v>
      </c>
      <c r="L39" s="1">
        <f t="shared" si="33"/>
        <v>0</v>
      </c>
      <c r="N39" s="14">
        <f t="shared" si="17"/>
        <v>0</v>
      </c>
      <c r="O39" s="14">
        <f t="shared" si="8"/>
        <v>0</v>
      </c>
      <c r="P39" s="14">
        <f t="shared" si="9"/>
        <v>0</v>
      </c>
      <c r="Q39" s="14">
        <f t="shared" si="10"/>
        <v>0</v>
      </c>
      <c r="R39" s="14">
        <f t="shared" si="11"/>
        <v>0</v>
      </c>
      <c r="S39" s="14">
        <f t="shared" si="12"/>
        <v>0</v>
      </c>
      <c r="T39" s="14">
        <f t="shared" si="13"/>
        <v>0</v>
      </c>
      <c r="U39" s="14">
        <f t="shared" si="14"/>
        <v>0</v>
      </c>
      <c r="V39" s="14">
        <f t="shared" si="15"/>
        <v>0</v>
      </c>
    </row>
    <row r="40" spans="1:22" x14ac:dyDescent="0.3">
      <c r="A40" s="62"/>
    </row>
    <row r="42" spans="1:22" x14ac:dyDescent="0.3">
      <c r="A42" s="175" t="s">
        <v>125</v>
      </c>
      <c r="B42" s="175"/>
      <c r="C42" s="175"/>
      <c r="D42" s="175"/>
      <c r="E42" s="175"/>
      <c r="F42" s="175"/>
      <c r="G42" s="175"/>
      <c r="H42" s="175"/>
      <c r="I42" s="175"/>
      <c r="J42" s="175"/>
      <c r="K42" s="175"/>
      <c r="L42" s="175"/>
      <c r="N42" s="175"/>
      <c r="O42" s="175"/>
      <c r="P42" s="175"/>
      <c r="Q42" s="175"/>
      <c r="R42" s="175"/>
      <c r="S42" s="175"/>
      <c r="T42" s="175"/>
      <c r="U42" s="35"/>
    </row>
    <row r="44" spans="1:22" x14ac:dyDescent="0.3">
      <c r="N44" s="372" t="s">
        <v>299</v>
      </c>
      <c r="O44" s="373"/>
      <c r="P44" s="373"/>
      <c r="Q44" s="373"/>
      <c r="R44" s="373"/>
      <c r="S44" s="373"/>
      <c r="T44" s="373"/>
      <c r="U44" s="373"/>
      <c r="V44" s="373"/>
    </row>
    <row r="45" spans="1:22" ht="45" x14ac:dyDescent="0.3">
      <c r="C45" s="257" t="s">
        <v>323</v>
      </c>
      <c r="D45" s="257" t="s">
        <v>490</v>
      </c>
      <c r="E45" s="286" t="s">
        <v>491</v>
      </c>
      <c r="F45" s="286" t="s">
        <v>335</v>
      </c>
      <c r="G45" s="286" t="s">
        <v>492</v>
      </c>
      <c r="H45" s="286" t="s">
        <v>320</v>
      </c>
      <c r="I45" s="286" t="s">
        <v>321</v>
      </c>
      <c r="J45" s="286" t="s">
        <v>322</v>
      </c>
      <c r="K45" s="286" t="s">
        <v>315</v>
      </c>
      <c r="L45" s="286" t="s">
        <v>462</v>
      </c>
      <c r="N45" s="93" t="s">
        <v>301</v>
      </c>
      <c r="O45" s="93" t="s">
        <v>329</v>
      </c>
      <c r="P45" s="93" t="s">
        <v>302</v>
      </c>
      <c r="Q45" s="93" t="s">
        <v>328</v>
      </c>
      <c r="R45" s="93" t="s">
        <v>319</v>
      </c>
      <c r="S45" s="93" t="s">
        <v>318</v>
      </c>
      <c r="T45" s="93" t="s">
        <v>317</v>
      </c>
      <c r="U45" s="93" t="s">
        <v>316</v>
      </c>
      <c r="V45" s="257" t="s">
        <v>489</v>
      </c>
    </row>
    <row r="46" spans="1:22" x14ac:dyDescent="0.3">
      <c r="B46" s="39" t="s">
        <v>239</v>
      </c>
      <c r="C46" s="37">
        <f>SUM(C47:C49)</f>
        <v>0</v>
      </c>
      <c r="D46" s="37">
        <f t="shared" ref="D46:L49" si="34">C64</f>
        <v>0</v>
      </c>
      <c r="E46" s="37">
        <f t="shared" si="34"/>
        <v>0</v>
      </c>
      <c r="F46" s="37">
        <f t="shared" si="34"/>
        <v>0</v>
      </c>
      <c r="G46" s="37">
        <f t="shared" si="34"/>
        <v>0</v>
      </c>
      <c r="H46" s="37">
        <f>G64</f>
        <v>0</v>
      </c>
      <c r="I46" s="37">
        <f>G64</f>
        <v>0</v>
      </c>
      <c r="J46" s="37">
        <f t="shared" si="34"/>
        <v>0</v>
      </c>
      <c r="K46" s="37">
        <f t="shared" si="34"/>
        <v>0</v>
      </c>
      <c r="L46" s="37">
        <f t="shared" si="34"/>
        <v>0</v>
      </c>
      <c r="N46" s="14">
        <f t="shared" ref="N46:N67" si="35">IFERROR(IF(AND(ROUND(SUM(C46:C46),0)=0,ROUND(SUM(D46:D46),0)&gt;ROUND(SUM(C46:C46),0)),"INF",(ROUND(SUM(D46:D46),0)-ROUND(SUM(C46:C46),0))/ROUND(SUM(C46:C46),0)),0)</f>
        <v>0</v>
      </c>
      <c r="O46" s="14">
        <f t="shared" ref="O46:O67" si="36">IFERROR(IF(AND(ROUND(SUM(D46:D46),0)=0,ROUND(SUM(E46:E46),0)&gt;ROUND(SUM(D46:D46),0)),"INF",(ROUND(SUM(E46:E46),0)-ROUND(SUM(D46:D46),0))/ROUND(SUM(D46:D46),0)),0)</f>
        <v>0</v>
      </c>
      <c r="P46" s="14">
        <f t="shared" ref="P46:P67" si="37">IFERROR(IF(AND(ROUND(SUM(E46:E46),0)=0,ROUND(SUM(F46:F46),0)&gt;ROUND(SUM(E46:E46),0)),"INF",(ROUND(SUM(F46:F46),0)-ROUND(SUM(E46:E46),0))/ROUND(SUM(E46:E46),0)),0)</f>
        <v>0</v>
      </c>
      <c r="Q46" s="14">
        <f t="shared" ref="Q46:Q67" si="38">IFERROR(IF(AND(ROUND(SUM(F46:F46),0)=0,ROUND(SUM(G46:G46),0)&gt;ROUND(SUM(F46:F46),0)),"INF",(ROUND(SUM(G46:G46),0)-ROUND(SUM(F46:F46),0))/ROUND(SUM(F46:F46),0)),0)</f>
        <v>0</v>
      </c>
      <c r="R46" s="14">
        <f t="shared" ref="R46:R67" si="39">IFERROR(IF(AND(ROUND(SUM(G46:G46),0)=0,ROUND(SUM(H46:H46),0)&gt;ROUND(SUM(G46:G46),0)),"INF",(ROUND(SUM(H46:H46),0)-ROUND(SUM(G46:G46),0))/ROUND(SUM(G46:G46),0)),0)</f>
        <v>0</v>
      </c>
      <c r="S46" s="14">
        <f t="shared" ref="S46:S67" si="40">IFERROR(IF(AND(ROUND(SUM(H46:H46),0)=0,ROUND(SUM(I46:I46),0)&gt;ROUND(SUM(H46:H46),0)),"INF",(ROUND(SUM(I46:I46),0)-ROUND(SUM(H46:H46),0))/ROUND(SUM(H46:H46),0)),0)</f>
        <v>0</v>
      </c>
      <c r="T46" s="14">
        <f t="shared" ref="T46:T67" si="41">IFERROR(IF(AND(ROUND(SUM(I46:I46),0)=0,ROUND(SUM(J46:J46),0)&gt;ROUND(SUM(I46:I46),0)),"INF",(ROUND(SUM(J46:J46),0)-ROUND(SUM(I46:I46),0))/ROUND(SUM(I46:I46),0)),0)</f>
        <v>0</v>
      </c>
      <c r="U46" s="14">
        <f t="shared" ref="U46:U67" si="42">IFERROR(IF(AND(ROUND(SUM(J46:J46),0)=0,ROUND(SUM(K46:K46),0)&gt;ROUND(SUM(J46:J46),0)),"INF",(ROUND(SUM(K46:K46),0)-ROUND(SUM(J46:J46),0))/ROUND(SUM(J46:J46),0)),0)</f>
        <v>0</v>
      </c>
      <c r="V46" s="14">
        <f t="shared" ref="V46:V67" si="43">IFERROR(IF(AND(ROUND(SUM(K46:K46),0)=0,ROUND(SUM(L46:L46),0)&gt;ROUND(SUM(K46:K46),0)),"INF",(ROUND(SUM(L46:L46),0)-ROUND(SUM(K46:K46),0))/ROUND(SUM(K46:K46),0)),0)</f>
        <v>0</v>
      </c>
    </row>
    <row r="47" spans="1:22" x14ac:dyDescent="0.3">
      <c r="A47" s="62">
        <v>1</v>
      </c>
      <c r="B47" s="38" t="s">
        <v>233</v>
      </c>
      <c r="C47" s="1">
        <f>'TAB5.1'!C39</f>
        <v>0</v>
      </c>
      <c r="D47" s="1">
        <f>C65</f>
        <v>0</v>
      </c>
      <c r="E47" s="1">
        <f t="shared" si="34"/>
        <v>0</v>
      </c>
      <c r="F47" s="1">
        <f t="shared" si="34"/>
        <v>0</v>
      </c>
      <c r="G47" s="1">
        <f t="shared" si="34"/>
        <v>0</v>
      </c>
      <c r="H47" s="1">
        <f t="shared" ref="H47:I49" si="44">G65</f>
        <v>0</v>
      </c>
      <c r="I47" s="1">
        <f t="shared" si="44"/>
        <v>0</v>
      </c>
      <c r="J47" s="1">
        <f t="shared" si="34"/>
        <v>0</v>
      </c>
      <c r="K47" s="1">
        <f t="shared" si="34"/>
        <v>0</v>
      </c>
      <c r="L47" s="1">
        <f t="shared" si="34"/>
        <v>0</v>
      </c>
      <c r="N47" s="14">
        <f t="shared" si="35"/>
        <v>0</v>
      </c>
      <c r="O47" s="14">
        <f t="shared" si="36"/>
        <v>0</v>
      </c>
      <c r="P47" s="14">
        <f t="shared" si="37"/>
        <v>0</v>
      </c>
      <c r="Q47" s="14">
        <f t="shared" si="38"/>
        <v>0</v>
      </c>
      <c r="R47" s="14">
        <f t="shared" si="39"/>
        <v>0</v>
      </c>
      <c r="S47" s="14">
        <f t="shared" si="40"/>
        <v>0</v>
      </c>
      <c r="T47" s="14">
        <f t="shared" si="41"/>
        <v>0</v>
      </c>
      <c r="U47" s="14">
        <f t="shared" si="42"/>
        <v>0</v>
      </c>
      <c r="V47" s="14">
        <f t="shared" si="43"/>
        <v>0</v>
      </c>
    </row>
    <row r="48" spans="1:22" x14ac:dyDescent="0.3">
      <c r="A48" s="62">
        <v>2</v>
      </c>
      <c r="B48" s="38" t="s">
        <v>52</v>
      </c>
      <c r="C48" s="1">
        <f>'TAB5.1'!D39</f>
        <v>0</v>
      </c>
      <c r="D48" s="1">
        <f t="shared" si="34"/>
        <v>0</v>
      </c>
      <c r="E48" s="1">
        <f t="shared" ref="E48:E49" si="45">D66</f>
        <v>0</v>
      </c>
      <c r="F48" s="1">
        <f t="shared" ref="F48:F49" si="46">E66</f>
        <v>0</v>
      </c>
      <c r="G48" s="1">
        <f t="shared" ref="G48:G49" si="47">F66</f>
        <v>0</v>
      </c>
      <c r="H48" s="1">
        <f t="shared" si="44"/>
        <v>0</v>
      </c>
      <c r="I48" s="1">
        <f t="shared" si="44"/>
        <v>0</v>
      </c>
      <c r="J48" s="1">
        <f t="shared" ref="J48:J49" si="48">I66</f>
        <v>0</v>
      </c>
      <c r="K48" s="1">
        <f t="shared" ref="K48:K49" si="49">J66</f>
        <v>0</v>
      </c>
      <c r="L48" s="1">
        <f t="shared" ref="L48:L49" si="50">K66</f>
        <v>0</v>
      </c>
      <c r="N48" s="14">
        <f t="shared" si="35"/>
        <v>0</v>
      </c>
      <c r="O48" s="14">
        <f t="shared" si="36"/>
        <v>0</v>
      </c>
      <c r="P48" s="14">
        <f t="shared" si="37"/>
        <v>0</v>
      </c>
      <c r="Q48" s="14">
        <f t="shared" si="38"/>
        <v>0</v>
      </c>
      <c r="R48" s="14">
        <f t="shared" si="39"/>
        <v>0</v>
      </c>
      <c r="S48" s="14">
        <f t="shared" si="40"/>
        <v>0</v>
      </c>
      <c r="T48" s="14">
        <f t="shared" si="41"/>
        <v>0</v>
      </c>
      <c r="U48" s="14">
        <f t="shared" si="42"/>
        <v>0</v>
      </c>
      <c r="V48" s="14">
        <f t="shared" si="43"/>
        <v>0</v>
      </c>
    </row>
    <row r="49" spans="1:22" x14ac:dyDescent="0.3">
      <c r="A49" s="62">
        <v>3</v>
      </c>
      <c r="B49" s="38" t="s">
        <v>238</v>
      </c>
      <c r="C49" s="1">
        <f>'TAB5.1'!E39</f>
        <v>0</v>
      </c>
      <c r="D49" s="1">
        <f t="shared" si="34"/>
        <v>0</v>
      </c>
      <c r="E49" s="1">
        <f t="shared" si="45"/>
        <v>0</v>
      </c>
      <c r="F49" s="1">
        <f t="shared" si="46"/>
        <v>0</v>
      </c>
      <c r="G49" s="1">
        <f t="shared" si="47"/>
        <v>0</v>
      </c>
      <c r="H49" s="1">
        <f t="shared" si="44"/>
        <v>0</v>
      </c>
      <c r="I49" s="1">
        <f t="shared" si="44"/>
        <v>0</v>
      </c>
      <c r="J49" s="1">
        <f t="shared" si="48"/>
        <v>0</v>
      </c>
      <c r="K49" s="1">
        <f t="shared" si="49"/>
        <v>0</v>
      </c>
      <c r="L49" s="1">
        <f t="shared" si="50"/>
        <v>0</v>
      </c>
      <c r="N49" s="14">
        <f t="shared" si="35"/>
        <v>0</v>
      </c>
      <c r="O49" s="14">
        <f t="shared" si="36"/>
        <v>0</v>
      </c>
      <c r="P49" s="14">
        <f t="shared" si="37"/>
        <v>0</v>
      </c>
      <c r="Q49" s="14">
        <f t="shared" si="38"/>
        <v>0</v>
      </c>
      <c r="R49" s="14">
        <f t="shared" si="39"/>
        <v>0</v>
      </c>
      <c r="S49" s="14">
        <f t="shared" si="40"/>
        <v>0</v>
      </c>
      <c r="T49" s="14">
        <f t="shared" si="41"/>
        <v>0</v>
      </c>
      <c r="U49" s="14">
        <f t="shared" si="42"/>
        <v>0</v>
      </c>
      <c r="V49" s="14">
        <f t="shared" si="43"/>
        <v>0</v>
      </c>
    </row>
    <row r="50" spans="1:22" x14ac:dyDescent="0.3">
      <c r="A50" s="62"/>
      <c r="B50" s="36" t="s">
        <v>234</v>
      </c>
      <c r="C50" s="1">
        <f t="shared" ref="C50:L50" si="51">SUM(C51:C54)</f>
        <v>0</v>
      </c>
      <c r="D50" s="1">
        <f t="shared" si="51"/>
        <v>0</v>
      </c>
      <c r="E50" s="1">
        <f t="shared" si="51"/>
        <v>0</v>
      </c>
      <c r="F50" s="1">
        <f t="shared" si="51"/>
        <v>0</v>
      </c>
      <c r="G50" s="1">
        <f t="shared" si="51"/>
        <v>0</v>
      </c>
      <c r="H50" s="1">
        <f t="shared" si="51"/>
        <v>0</v>
      </c>
      <c r="I50" s="1">
        <f t="shared" si="51"/>
        <v>0</v>
      </c>
      <c r="J50" s="1">
        <f t="shared" si="51"/>
        <v>0</v>
      </c>
      <c r="K50" s="1">
        <f t="shared" si="51"/>
        <v>0</v>
      </c>
      <c r="L50" s="1">
        <f t="shared" si="51"/>
        <v>0</v>
      </c>
      <c r="N50" s="14">
        <f t="shared" si="35"/>
        <v>0</v>
      </c>
      <c r="O50" s="14">
        <f t="shared" si="36"/>
        <v>0</v>
      </c>
      <c r="P50" s="14">
        <f t="shared" si="37"/>
        <v>0</v>
      </c>
      <c r="Q50" s="14">
        <f t="shared" si="38"/>
        <v>0</v>
      </c>
      <c r="R50" s="14">
        <f t="shared" si="39"/>
        <v>0</v>
      </c>
      <c r="S50" s="14">
        <f t="shared" si="40"/>
        <v>0</v>
      </c>
      <c r="T50" s="14">
        <f t="shared" si="41"/>
        <v>0</v>
      </c>
      <c r="U50" s="14">
        <f t="shared" si="42"/>
        <v>0</v>
      </c>
      <c r="V50" s="14">
        <f t="shared" si="43"/>
        <v>0</v>
      </c>
    </row>
    <row r="51" spans="1:22" x14ac:dyDescent="0.3">
      <c r="A51" s="62">
        <v>4</v>
      </c>
      <c r="B51" s="130" t="s">
        <v>120</v>
      </c>
      <c r="C51" s="1">
        <f>'TAB5.1'!$F39</f>
        <v>0</v>
      </c>
      <c r="D51" s="1">
        <f>'TAB5.1'!$F72</f>
        <v>0</v>
      </c>
      <c r="E51" s="1">
        <f>'TAB5.1'!$F105</f>
        <v>0</v>
      </c>
      <c r="F51" s="1">
        <f>'TAB5.1'!$F138</f>
        <v>0</v>
      </c>
      <c r="G51" s="1">
        <f>'TAB5.1'!$F171</f>
        <v>0</v>
      </c>
      <c r="H51" s="1">
        <f>'TAB5.1'!$F204</f>
        <v>0</v>
      </c>
      <c r="I51" s="1">
        <f>'TAB5.2'!$F72</f>
        <v>0</v>
      </c>
      <c r="J51" s="1">
        <f>'TAB5.2'!$F105</f>
        <v>0</v>
      </c>
      <c r="K51" s="1">
        <f>'TAB5.2'!$F138</f>
        <v>0</v>
      </c>
      <c r="L51" s="1">
        <f>'TAB5.2'!$F171</f>
        <v>0</v>
      </c>
      <c r="N51" s="14">
        <f t="shared" si="35"/>
        <v>0</v>
      </c>
      <c r="O51" s="14">
        <f t="shared" si="36"/>
        <v>0</v>
      </c>
      <c r="P51" s="14">
        <f t="shared" si="37"/>
        <v>0</v>
      </c>
      <c r="Q51" s="14">
        <f t="shared" si="38"/>
        <v>0</v>
      </c>
      <c r="R51" s="14">
        <f t="shared" si="39"/>
        <v>0</v>
      </c>
      <c r="S51" s="14">
        <f t="shared" si="40"/>
        <v>0</v>
      </c>
      <c r="T51" s="14">
        <f t="shared" si="41"/>
        <v>0</v>
      </c>
      <c r="U51" s="14">
        <f t="shared" si="42"/>
        <v>0</v>
      </c>
      <c r="V51" s="14">
        <f t="shared" si="43"/>
        <v>0</v>
      </c>
    </row>
    <row r="52" spans="1:22" x14ac:dyDescent="0.3">
      <c r="A52" s="62">
        <v>5</v>
      </c>
      <c r="B52" s="130" t="s">
        <v>119</v>
      </c>
      <c r="C52" s="1">
        <f>'TAB5.1'!$G39</f>
        <v>0</v>
      </c>
      <c r="D52" s="1">
        <f>'TAB5.1'!$G72</f>
        <v>0</v>
      </c>
      <c r="E52" s="1">
        <f>'TAB5.1'!$G105</f>
        <v>0</v>
      </c>
      <c r="F52" s="1">
        <f>'TAB5.1'!$G138</f>
        <v>0</v>
      </c>
      <c r="G52" s="1">
        <f>'TAB5.1'!$G171</f>
        <v>0</v>
      </c>
      <c r="H52" s="1">
        <f>'TAB5.1'!$G204</f>
        <v>0</v>
      </c>
      <c r="I52" s="1">
        <f>'TAB5.2'!$G72</f>
        <v>0</v>
      </c>
      <c r="J52" s="1">
        <f>'TAB5.2'!$G105</f>
        <v>0</v>
      </c>
      <c r="K52" s="1">
        <f>'TAB5.2'!$G138</f>
        <v>0</v>
      </c>
      <c r="L52" s="1">
        <f>'TAB5.2'!$G171</f>
        <v>0</v>
      </c>
      <c r="N52" s="14">
        <f t="shared" si="35"/>
        <v>0</v>
      </c>
      <c r="O52" s="14">
        <f t="shared" si="36"/>
        <v>0</v>
      </c>
      <c r="P52" s="14">
        <f t="shared" si="37"/>
        <v>0</v>
      </c>
      <c r="Q52" s="14">
        <f t="shared" si="38"/>
        <v>0</v>
      </c>
      <c r="R52" s="14">
        <f t="shared" si="39"/>
        <v>0</v>
      </c>
      <c r="S52" s="14">
        <f t="shared" si="40"/>
        <v>0</v>
      </c>
      <c r="T52" s="14">
        <f t="shared" si="41"/>
        <v>0</v>
      </c>
      <c r="U52" s="14">
        <f t="shared" si="42"/>
        <v>0</v>
      </c>
      <c r="V52" s="14">
        <f t="shared" si="43"/>
        <v>0</v>
      </c>
    </row>
    <row r="53" spans="1:22" x14ac:dyDescent="0.3">
      <c r="A53" s="62">
        <v>6</v>
      </c>
      <c r="B53" s="130" t="s">
        <v>41</v>
      </c>
      <c r="C53" s="1">
        <f>'TAB5.1'!$H39</f>
        <v>0</v>
      </c>
      <c r="D53" s="1">
        <f>'TAB5.1'!$H72</f>
        <v>0</v>
      </c>
      <c r="E53" s="1">
        <f>'TAB5.1'!$H105</f>
        <v>0</v>
      </c>
      <c r="F53" s="1">
        <f>'TAB5.1'!$H138</f>
        <v>0</v>
      </c>
      <c r="G53" s="1">
        <f>'TAB5.1'!$H171</f>
        <v>0</v>
      </c>
      <c r="H53" s="1">
        <f>'TAB5.1'!$H204</f>
        <v>0</v>
      </c>
      <c r="I53" s="1">
        <f>'TAB5.2'!$H72</f>
        <v>0</v>
      </c>
      <c r="J53" s="1">
        <f>'TAB5.2'!$H105</f>
        <v>0</v>
      </c>
      <c r="K53" s="1">
        <f>'TAB5.2'!$H138</f>
        <v>0</v>
      </c>
      <c r="L53" s="1">
        <f>'TAB5.2'!$H171</f>
        <v>0</v>
      </c>
      <c r="N53" s="14">
        <f t="shared" si="35"/>
        <v>0</v>
      </c>
      <c r="O53" s="14">
        <f t="shared" si="36"/>
        <v>0</v>
      </c>
      <c r="P53" s="14">
        <f t="shared" si="37"/>
        <v>0</v>
      </c>
      <c r="Q53" s="14">
        <f t="shared" si="38"/>
        <v>0</v>
      </c>
      <c r="R53" s="14">
        <f t="shared" si="39"/>
        <v>0</v>
      </c>
      <c r="S53" s="14">
        <f t="shared" si="40"/>
        <v>0</v>
      </c>
      <c r="T53" s="14">
        <f t="shared" si="41"/>
        <v>0</v>
      </c>
      <c r="U53" s="14">
        <f t="shared" si="42"/>
        <v>0</v>
      </c>
      <c r="V53" s="14">
        <f t="shared" si="43"/>
        <v>0</v>
      </c>
    </row>
    <row r="54" spans="1:22" x14ac:dyDescent="0.3">
      <c r="A54" s="62">
        <v>7</v>
      </c>
      <c r="B54" s="130" t="s">
        <v>42</v>
      </c>
      <c r="C54" s="1">
        <f>'TAB5.1'!$I39</f>
        <v>0</v>
      </c>
      <c r="D54" s="1">
        <f>'TAB5.1'!$I72</f>
        <v>0</v>
      </c>
      <c r="E54" s="1">
        <f>'TAB5.1'!$I105</f>
        <v>0</v>
      </c>
      <c r="F54" s="1">
        <f>'TAB5.1'!$I138</f>
        <v>0</v>
      </c>
      <c r="G54" s="1">
        <f>'TAB5.1'!$I171</f>
        <v>0</v>
      </c>
      <c r="H54" s="1">
        <f>'TAB5.1'!$I204</f>
        <v>0</v>
      </c>
      <c r="I54" s="1">
        <f>'TAB5.2'!$I72</f>
        <v>0</v>
      </c>
      <c r="J54" s="1">
        <f>'TAB5.2'!$I105</f>
        <v>0</v>
      </c>
      <c r="K54" s="1">
        <f>'TAB5.2'!$I138</f>
        <v>0</v>
      </c>
      <c r="L54" s="1">
        <f>'TAB5.2'!$I171</f>
        <v>0</v>
      </c>
      <c r="N54" s="14">
        <f t="shared" si="35"/>
        <v>0</v>
      </c>
      <c r="O54" s="14">
        <f t="shared" si="36"/>
        <v>0</v>
      </c>
      <c r="P54" s="14">
        <f t="shared" si="37"/>
        <v>0</v>
      </c>
      <c r="Q54" s="14">
        <f t="shared" si="38"/>
        <v>0</v>
      </c>
      <c r="R54" s="14">
        <f t="shared" si="39"/>
        <v>0</v>
      </c>
      <c r="S54" s="14">
        <f t="shared" si="40"/>
        <v>0</v>
      </c>
      <c r="T54" s="14">
        <f t="shared" si="41"/>
        <v>0</v>
      </c>
      <c r="U54" s="14">
        <f t="shared" si="42"/>
        <v>0</v>
      </c>
      <c r="V54" s="14">
        <f t="shared" si="43"/>
        <v>0</v>
      </c>
    </row>
    <row r="55" spans="1:22" x14ac:dyDescent="0.3">
      <c r="A55" s="62"/>
      <c r="B55" s="39" t="s">
        <v>232</v>
      </c>
      <c r="C55" s="37">
        <f t="shared" ref="C55:I55" si="52">SUM(C56:C58)</f>
        <v>0</v>
      </c>
      <c r="D55" s="37">
        <f t="shared" ref="D55:H55" si="53">SUM(D56:D58)</f>
        <v>0</v>
      </c>
      <c r="E55" s="37">
        <f t="shared" si="53"/>
        <v>0</v>
      </c>
      <c r="F55" s="37">
        <f t="shared" si="53"/>
        <v>0</v>
      </c>
      <c r="G55" s="37">
        <f>SUM(G56:G58)</f>
        <v>0</v>
      </c>
      <c r="H55" s="37">
        <f t="shared" si="53"/>
        <v>0</v>
      </c>
      <c r="I55" s="37">
        <f t="shared" si="52"/>
        <v>0</v>
      </c>
      <c r="J55" s="37">
        <f t="shared" ref="J55:L55" si="54">SUM(J56:J58)</f>
        <v>0</v>
      </c>
      <c r="K55" s="37">
        <f t="shared" si="54"/>
        <v>0</v>
      </c>
      <c r="L55" s="37">
        <f t="shared" si="54"/>
        <v>0</v>
      </c>
      <c r="N55" s="14">
        <f t="shared" si="35"/>
        <v>0</v>
      </c>
      <c r="O55" s="14">
        <f t="shared" si="36"/>
        <v>0</v>
      </c>
      <c r="P55" s="14">
        <f t="shared" si="37"/>
        <v>0</v>
      </c>
      <c r="Q55" s="14">
        <f t="shared" si="38"/>
        <v>0</v>
      </c>
      <c r="R55" s="14">
        <f t="shared" si="39"/>
        <v>0</v>
      </c>
      <c r="S55" s="14">
        <f t="shared" si="40"/>
        <v>0</v>
      </c>
      <c r="T55" s="14">
        <f t="shared" si="41"/>
        <v>0</v>
      </c>
      <c r="U55" s="14">
        <f t="shared" si="42"/>
        <v>0</v>
      </c>
      <c r="V55" s="14">
        <f t="shared" si="43"/>
        <v>0</v>
      </c>
    </row>
    <row r="56" spans="1:22" x14ac:dyDescent="0.3">
      <c r="A56" s="62">
        <v>8</v>
      </c>
      <c r="B56" s="130" t="s">
        <v>236</v>
      </c>
      <c r="C56" s="1">
        <f>'TAB5.1'!$J39</f>
        <v>0</v>
      </c>
      <c r="D56" s="1">
        <f>'TAB5.1'!$J72</f>
        <v>0</v>
      </c>
      <c r="E56" s="1">
        <f>'TAB5.1'!$J105</f>
        <v>0</v>
      </c>
      <c r="F56" s="1">
        <f>'TAB5.1'!$J138</f>
        <v>0</v>
      </c>
      <c r="G56" s="1">
        <f>'TAB5.1'!$J171</f>
        <v>0</v>
      </c>
      <c r="H56" s="1">
        <f>'TAB5.1'!$J204</f>
        <v>0</v>
      </c>
      <c r="I56" s="1">
        <f>'TAB5.2'!$J72</f>
        <v>0</v>
      </c>
      <c r="J56" s="1">
        <f>'TAB5.2'!$J105</f>
        <v>0</v>
      </c>
      <c r="K56" s="1">
        <f>'TAB5.2'!$J138</f>
        <v>0</v>
      </c>
      <c r="L56" s="1">
        <f>'TAB5.2'!$J171</f>
        <v>0</v>
      </c>
      <c r="N56" s="14">
        <f t="shared" si="35"/>
        <v>0</v>
      </c>
      <c r="O56" s="14">
        <f t="shared" si="36"/>
        <v>0</v>
      </c>
      <c r="P56" s="14">
        <f t="shared" si="37"/>
        <v>0</v>
      </c>
      <c r="Q56" s="14">
        <f t="shared" si="38"/>
        <v>0</v>
      </c>
      <c r="R56" s="14">
        <f t="shared" si="39"/>
        <v>0</v>
      </c>
      <c r="S56" s="14">
        <f t="shared" si="40"/>
        <v>0</v>
      </c>
      <c r="T56" s="14">
        <f t="shared" si="41"/>
        <v>0</v>
      </c>
      <c r="U56" s="14">
        <f t="shared" si="42"/>
        <v>0</v>
      </c>
      <c r="V56" s="14">
        <f t="shared" si="43"/>
        <v>0</v>
      </c>
    </row>
    <row r="57" spans="1:22" x14ac:dyDescent="0.3">
      <c r="A57" s="62">
        <v>9</v>
      </c>
      <c r="B57" s="130" t="s">
        <v>123</v>
      </c>
      <c r="C57" s="1">
        <f>'TAB5.1'!$K39</f>
        <v>0</v>
      </c>
      <c r="D57" s="1">
        <f>'TAB5.1'!$K72</f>
        <v>0</v>
      </c>
      <c r="E57" s="1">
        <f>'TAB5.1'!$K105</f>
        <v>0</v>
      </c>
      <c r="F57" s="1">
        <f>'TAB5.1'!$K138</f>
        <v>0</v>
      </c>
      <c r="G57" s="1">
        <f>'TAB5.1'!$K171</f>
        <v>0</v>
      </c>
      <c r="H57" s="1">
        <f>'TAB5.1'!$K204</f>
        <v>0</v>
      </c>
      <c r="I57" s="1">
        <f>'TAB5.2'!$K72</f>
        <v>0</v>
      </c>
      <c r="J57" s="1">
        <f>'TAB5.2'!$K105</f>
        <v>0</v>
      </c>
      <c r="K57" s="1">
        <f>'TAB5.2'!$K138</f>
        <v>0</v>
      </c>
      <c r="L57" s="1">
        <f>'TAB5.2'!$K171</f>
        <v>0</v>
      </c>
      <c r="N57" s="14">
        <f t="shared" si="35"/>
        <v>0</v>
      </c>
      <c r="O57" s="14">
        <f t="shared" si="36"/>
        <v>0</v>
      </c>
      <c r="P57" s="14">
        <f t="shared" si="37"/>
        <v>0</v>
      </c>
      <c r="Q57" s="14">
        <f t="shared" si="38"/>
        <v>0</v>
      </c>
      <c r="R57" s="14">
        <f t="shared" si="39"/>
        <v>0</v>
      </c>
      <c r="S57" s="14">
        <f t="shared" si="40"/>
        <v>0</v>
      </c>
      <c r="T57" s="14">
        <f t="shared" si="41"/>
        <v>0</v>
      </c>
      <c r="U57" s="14">
        <f t="shared" si="42"/>
        <v>0</v>
      </c>
      <c r="V57" s="14">
        <f t="shared" si="43"/>
        <v>0</v>
      </c>
    </row>
    <row r="58" spans="1:22" x14ac:dyDescent="0.3">
      <c r="A58" s="62">
        <v>10</v>
      </c>
      <c r="B58" s="130" t="s">
        <v>237</v>
      </c>
      <c r="C58" s="1">
        <f>'TAB5.1'!$L39</f>
        <v>0</v>
      </c>
      <c r="D58" s="1">
        <f>'TAB5.1'!$L72</f>
        <v>0</v>
      </c>
      <c r="E58" s="1">
        <f>'TAB5.1'!$L105</f>
        <v>0</v>
      </c>
      <c r="F58" s="1">
        <f>'TAB5.1'!$L138</f>
        <v>0</v>
      </c>
      <c r="G58" s="1">
        <f>'TAB5.1'!$L171</f>
        <v>0</v>
      </c>
      <c r="H58" s="1">
        <f>'TAB5.1'!$L204</f>
        <v>0</v>
      </c>
      <c r="I58" s="1">
        <f>'TAB5.2'!$L72</f>
        <v>0</v>
      </c>
      <c r="J58" s="1">
        <f>'TAB5.2'!$L105</f>
        <v>0</v>
      </c>
      <c r="K58" s="1">
        <f>'TAB5.2'!$L138</f>
        <v>0</v>
      </c>
      <c r="L58" s="1">
        <f>'TAB5.2'!$L171</f>
        <v>0</v>
      </c>
      <c r="N58" s="14">
        <f t="shared" si="35"/>
        <v>0</v>
      </c>
      <c r="O58" s="14">
        <f t="shared" si="36"/>
        <v>0</v>
      </c>
      <c r="P58" s="14">
        <f t="shared" si="37"/>
        <v>0</v>
      </c>
      <c r="Q58" s="14">
        <f t="shared" si="38"/>
        <v>0</v>
      </c>
      <c r="R58" s="14">
        <f t="shared" si="39"/>
        <v>0</v>
      </c>
      <c r="S58" s="14">
        <f t="shared" si="40"/>
        <v>0</v>
      </c>
      <c r="T58" s="14">
        <f t="shared" si="41"/>
        <v>0</v>
      </c>
      <c r="U58" s="14">
        <f t="shared" si="42"/>
        <v>0</v>
      </c>
      <c r="V58" s="14">
        <f t="shared" si="43"/>
        <v>0</v>
      </c>
    </row>
    <row r="59" spans="1:22" x14ac:dyDescent="0.3">
      <c r="A59" s="62"/>
      <c r="B59" s="36" t="s">
        <v>122</v>
      </c>
      <c r="C59" s="37">
        <f t="shared" ref="C59:I59" si="55">SUM(C60:C63)</f>
        <v>0</v>
      </c>
      <c r="D59" s="37">
        <f t="shared" ref="D59:H59" si="56">SUM(D60:D63)</f>
        <v>0</v>
      </c>
      <c r="E59" s="37">
        <f t="shared" si="56"/>
        <v>0</v>
      </c>
      <c r="F59" s="37">
        <f t="shared" si="56"/>
        <v>0</v>
      </c>
      <c r="G59" s="37">
        <f t="shared" si="56"/>
        <v>0</v>
      </c>
      <c r="H59" s="37">
        <f t="shared" si="56"/>
        <v>0</v>
      </c>
      <c r="I59" s="37">
        <f t="shared" si="55"/>
        <v>0</v>
      </c>
      <c r="J59" s="37">
        <f t="shared" ref="J59:L59" si="57">SUM(J60:J63)</f>
        <v>0</v>
      </c>
      <c r="K59" s="37">
        <f t="shared" si="57"/>
        <v>0</v>
      </c>
      <c r="L59" s="37">
        <f t="shared" si="57"/>
        <v>0</v>
      </c>
      <c r="N59" s="14">
        <f t="shared" si="35"/>
        <v>0</v>
      </c>
      <c r="O59" s="14">
        <f t="shared" si="36"/>
        <v>0</v>
      </c>
      <c r="P59" s="14">
        <f t="shared" si="37"/>
        <v>0</v>
      </c>
      <c r="Q59" s="14">
        <f t="shared" si="38"/>
        <v>0</v>
      </c>
      <c r="R59" s="14">
        <f t="shared" si="39"/>
        <v>0</v>
      </c>
      <c r="S59" s="14">
        <f t="shared" si="40"/>
        <v>0</v>
      </c>
      <c r="T59" s="14">
        <f t="shared" si="41"/>
        <v>0</v>
      </c>
      <c r="U59" s="14">
        <f t="shared" si="42"/>
        <v>0</v>
      </c>
      <c r="V59" s="14">
        <f t="shared" si="43"/>
        <v>0</v>
      </c>
    </row>
    <row r="60" spans="1:22" x14ac:dyDescent="0.3">
      <c r="A60" s="62">
        <v>11</v>
      </c>
      <c r="B60" s="38" t="s">
        <v>124</v>
      </c>
      <c r="C60" s="1">
        <f>'TAB5.1'!$M39</f>
        <v>0</v>
      </c>
      <c r="D60" s="1">
        <f>'TAB5.1'!$M72</f>
        <v>0</v>
      </c>
      <c r="E60" s="1">
        <f>'TAB5.1'!$M105</f>
        <v>0</v>
      </c>
      <c r="F60" s="1">
        <f>'TAB5.1'!$M138</f>
        <v>0</v>
      </c>
      <c r="G60" s="1">
        <f>'TAB5.1'!$M171</f>
        <v>0</v>
      </c>
      <c r="H60" s="1">
        <f>'TAB5.1'!$M204</f>
        <v>0</v>
      </c>
      <c r="I60" s="1">
        <f>'TAB5.2'!$M72</f>
        <v>0</v>
      </c>
      <c r="J60" s="1">
        <f>'TAB5.2'!$M105</f>
        <v>0</v>
      </c>
      <c r="K60" s="1">
        <f>'TAB5.2'!$M138</f>
        <v>0</v>
      </c>
      <c r="L60" s="1">
        <f>'TAB5.2'!$M171</f>
        <v>0</v>
      </c>
      <c r="N60" s="14">
        <f t="shared" si="35"/>
        <v>0</v>
      </c>
      <c r="O60" s="14">
        <f t="shared" si="36"/>
        <v>0</v>
      </c>
      <c r="P60" s="14">
        <f t="shared" si="37"/>
        <v>0</v>
      </c>
      <c r="Q60" s="14">
        <f t="shared" si="38"/>
        <v>0</v>
      </c>
      <c r="R60" s="14">
        <f t="shared" si="39"/>
        <v>0</v>
      </c>
      <c r="S60" s="14">
        <f t="shared" si="40"/>
        <v>0</v>
      </c>
      <c r="T60" s="14">
        <f t="shared" si="41"/>
        <v>0</v>
      </c>
      <c r="U60" s="14">
        <f t="shared" si="42"/>
        <v>0</v>
      </c>
      <c r="V60" s="14">
        <f t="shared" si="43"/>
        <v>0</v>
      </c>
    </row>
    <row r="61" spans="1:22" x14ac:dyDescent="0.3">
      <c r="A61" s="62">
        <v>12</v>
      </c>
      <c r="B61" s="38" t="s">
        <v>121</v>
      </c>
      <c r="C61" s="1">
        <f>'TAB5.1'!$N39</f>
        <v>0</v>
      </c>
      <c r="D61" s="1">
        <f>'TAB5.1'!$N72</f>
        <v>0</v>
      </c>
      <c r="E61" s="1">
        <f>'TAB5.1'!$N105</f>
        <v>0</v>
      </c>
      <c r="F61" s="1">
        <f>'TAB5.1'!$N138</f>
        <v>0</v>
      </c>
      <c r="G61" s="1">
        <f>'TAB5.1'!$N171</f>
        <v>0</v>
      </c>
      <c r="H61" s="1">
        <f>'TAB5.1'!$N204</f>
        <v>0</v>
      </c>
      <c r="I61" s="1">
        <f>'TAB5.2'!$N72</f>
        <v>0</v>
      </c>
      <c r="J61" s="1">
        <f>'TAB5.2'!$N105</f>
        <v>0</v>
      </c>
      <c r="K61" s="1">
        <f>'TAB5.2'!$N138</f>
        <v>0</v>
      </c>
      <c r="L61" s="1">
        <f>'TAB5.2'!$N171</f>
        <v>0</v>
      </c>
      <c r="N61" s="14">
        <f t="shared" si="35"/>
        <v>0</v>
      </c>
      <c r="O61" s="14">
        <f t="shared" si="36"/>
        <v>0</v>
      </c>
      <c r="P61" s="14">
        <f t="shared" si="37"/>
        <v>0</v>
      </c>
      <c r="Q61" s="14">
        <f t="shared" si="38"/>
        <v>0</v>
      </c>
      <c r="R61" s="14">
        <f t="shared" si="39"/>
        <v>0</v>
      </c>
      <c r="S61" s="14">
        <f t="shared" si="40"/>
        <v>0</v>
      </c>
      <c r="T61" s="14">
        <f t="shared" si="41"/>
        <v>0</v>
      </c>
      <c r="U61" s="14">
        <f t="shared" si="42"/>
        <v>0</v>
      </c>
      <c r="V61" s="14">
        <f t="shared" si="43"/>
        <v>0</v>
      </c>
    </row>
    <row r="62" spans="1:22" x14ac:dyDescent="0.3">
      <c r="A62" s="62">
        <v>13</v>
      </c>
      <c r="B62" s="38" t="s">
        <v>123</v>
      </c>
      <c r="C62" s="1">
        <f>'TAB5.1'!$O39</f>
        <v>0</v>
      </c>
      <c r="D62" s="1">
        <f>'TAB5.1'!$O72</f>
        <v>0</v>
      </c>
      <c r="E62" s="1">
        <f>'TAB5.1'!$O105</f>
        <v>0</v>
      </c>
      <c r="F62" s="1">
        <f>'TAB5.1'!$O138</f>
        <v>0</v>
      </c>
      <c r="G62" s="1">
        <f>'TAB5.1'!$O171</f>
        <v>0</v>
      </c>
      <c r="H62" s="1">
        <f>'TAB5.1'!$O204</f>
        <v>0</v>
      </c>
      <c r="I62" s="1">
        <f>'TAB5.2'!$O72</f>
        <v>0</v>
      </c>
      <c r="J62" s="1">
        <f>'TAB5.2'!$O105</f>
        <v>0</v>
      </c>
      <c r="K62" s="1">
        <f>'TAB5.2'!$O138</f>
        <v>0</v>
      </c>
      <c r="L62" s="1">
        <f>'TAB5.2'!$O171</f>
        <v>0</v>
      </c>
      <c r="N62" s="14">
        <f t="shared" si="35"/>
        <v>0</v>
      </c>
      <c r="O62" s="14">
        <f t="shared" si="36"/>
        <v>0</v>
      </c>
      <c r="P62" s="14">
        <f t="shared" si="37"/>
        <v>0</v>
      </c>
      <c r="Q62" s="14">
        <f t="shared" si="38"/>
        <v>0</v>
      </c>
      <c r="R62" s="14">
        <f t="shared" si="39"/>
        <v>0</v>
      </c>
      <c r="S62" s="14">
        <f t="shared" si="40"/>
        <v>0</v>
      </c>
      <c r="T62" s="14">
        <f t="shared" si="41"/>
        <v>0</v>
      </c>
      <c r="U62" s="14">
        <f t="shared" si="42"/>
        <v>0</v>
      </c>
      <c r="V62" s="14">
        <f t="shared" si="43"/>
        <v>0</v>
      </c>
    </row>
    <row r="63" spans="1:22" x14ac:dyDescent="0.3">
      <c r="A63" s="62">
        <v>14</v>
      </c>
      <c r="B63" s="38" t="s">
        <v>237</v>
      </c>
      <c r="C63" s="1">
        <f>'TAB5.1'!$P39</f>
        <v>0</v>
      </c>
      <c r="D63" s="1">
        <f>'TAB5.1'!$P72</f>
        <v>0</v>
      </c>
      <c r="E63" s="1">
        <f>'TAB5.1'!$P105</f>
        <v>0</v>
      </c>
      <c r="F63" s="1">
        <f>'TAB5.1'!$P138</f>
        <v>0</v>
      </c>
      <c r="G63" s="1">
        <f>'TAB5.1'!$P171</f>
        <v>0</v>
      </c>
      <c r="H63" s="1">
        <f>'TAB5.1'!$P204</f>
        <v>0</v>
      </c>
      <c r="I63" s="1">
        <f>'TAB5.2'!$P72</f>
        <v>0</v>
      </c>
      <c r="J63" s="1">
        <f>'TAB5.2'!$P105</f>
        <v>0</v>
      </c>
      <c r="K63" s="1">
        <f>'TAB5.2'!$P138</f>
        <v>0</v>
      </c>
      <c r="L63" s="1">
        <f>'TAB5.2'!$P171</f>
        <v>0</v>
      </c>
      <c r="N63" s="14">
        <f t="shared" si="35"/>
        <v>0</v>
      </c>
      <c r="O63" s="14">
        <f t="shared" si="36"/>
        <v>0</v>
      </c>
      <c r="P63" s="14">
        <f t="shared" si="37"/>
        <v>0</v>
      </c>
      <c r="Q63" s="14">
        <f t="shared" si="38"/>
        <v>0</v>
      </c>
      <c r="R63" s="14">
        <f t="shared" si="39"/>
        <v>0</v>
      </c>
      <c r="S63" s="14">
        <f t="shared" si="40"/>
        <v>0</v>
      </c>
      <c r="T63" s="14">
        <f t="shared" si="41"/>
        <v>0</v>
      </c>
      <c r="U63" s="14">
        <f t="shared" si="42"/>
        <v>0</v>
      </c>
      <c r="V63" s="14">
        <f t="shared" si="43"/>
        <v>0</v>
      </c>
    </row>
    <row r="64" spans="1:22" x14ac:dyDescent="0.3">
      <c r="A64" s="62"/>
      <c r="B64" s="39" t="s">
        <v>240</v>
      </c>
      <c r="C64" s="37">
        <f t="shared" ref="C64" si="58">SUM(C65:C67)</f>
        <v>0</v>
      </c>
      <c r="D64" s="37">
        <f t="shared" ref="D64:L64" si="59">SUM(D65:D67)</f>
        <v>0</v>
      </c>
      <c r="E64" s="37">
        <f t="shared" si="59"/>
        <v>0</v>
      </c>
      <c r="F64" s="37">
        <f t="shared" si="59"/>
        <v>0</v>
      </c>
      <c r="G64" s="37">
        <f t="shared" si="59"/>
        <v>0</v>
      </c>
      <c r="H64" s="37">
        <f t="shared" si="59"/>
        <v>0</v>
      </c>
      <c r="I64" s="37">
        <f t="shared" si="59"/>
        <v>0</v>
      </c>
      <c r="J64" s="37">
        <f t="shared" si="59"/>
        <v>0</v>
      </c>
      <c r="K64" s="37">
        <f t="shared" si="59"/>
        <v>0</v>
      </c>
      <c r="L64" s="37">
        <f t="shared" si="59"/>
        <v>0</v>
      </c>
      <c r="N64" s="14">
        <f t="shared" si="35"/>
        <v>0</v>
      </c>
      <c r="O64" s="14">
        <f t="shared" si="36"/>
        <v>0</v>
      </c>
      <c r="P64" s="14">
        <f t="shared" si="37"/>
        <v>0</v>
      </c>
      <c r="Q64" s="14">
        <f t="shared" si="38"/>
        <v>0</v>
      </c>
      <c r="R64" s="14">
        <f t="shared" si="39"/>
        <v>0</v>
      </c>
      <c r="S64" s="14">
        <f t="shared" si="40"/>
        <v>0</v>
      </c>
      <c r="T64" s="14">
        <f t="shared" si="41"/>
        <v>0</v>
      </c>
      <c r="U64" s="14">
        <f t="shared" si="42"/>
        <v>0</v>
      </c>
      <c r="V64" s="14">
        <f t="shared" si="43"/>
        <v>0</v>
      </c>
    </row>
    <row r="65" spans="1:22" ht="12" customHeight="1" x14ac:dyDescent="0.3">
      <c r="A65" s="62">
        <v>15</v>
      </c>
      <c r="B65" s="38" t="s">
        <v>51</v>
      </c>
      <c r="C65" s="1">
        <f t="shared" ref="C65" si="60">SUM(C47,C51:C54,C56,C60:C61)</f>
        <v>0</v>
      </c>
      <c r="D65" s="1">
        <f t="shared" ref="D65:L65" si="61">SUM(D47,D51:D54,D56,D60:D61)</f>
        <v>0</v>
      </c>
      <c r="E65" s="1">
        <f t="shared" si="61"/>
        <v>0</v>
      </c>
      <c r="F65" s="1">
        <f t="shared" si="61"/>
        <v>0</v>
      </c>
      <c r="G65" s="1">
        <f t="shared" si="61"/>
        <v>0</v>
      </c>
      <c r="H65" s="1">
        <f t="shared" si="61"/>
        <v>0</v>
      </c>
      <c r="I65" s="1">
        <f t="shared" si="61"/>
        <v>0</v>
      </c>
      <c r="J65" s="1">
        <f t="shared" si="61"/>
        <v>0</v>
      </c>
      <c r="K65" s="1">
        <f t="shared" si="61"/>
        <v>0</v>
      </c>
      <c r="L65" s="1">
        <f t="shared" si="61"/>
        <v>0</v>
      </c>
      <c r="N65" s="14">
        <f t="shared" si="35"/>
        <v>0</v>
      </c>
      <c r="O65" s="14">
        <f t="shared" si="36"/>
        <v>0</v>
      </c>
      <c r="P65" s="14">
        <f t="shared" si="37"/>
        <v>0</v>
      </c>
      <c r="Q65" s="14">
        <f t="shared" si="38"/>
        <v>0</v>
      </c>
      <c r="R65" s="14">
        <f t="shared" si="39"/>
        <v>0</v>
      </c>
      <c r="S65" s="14">
        <f t="shared" si="40"/>
        <v>0</v>
      </c>
      <c r="T65" s="14">
        <f t="shared" si="41"/>
        <v>0</v>
      </c>
      <c r="U65" s="14">
        <f t="shared" si="42"/>
        <v>0</v>
      </c>
      <c r="V65" s="14">
        <f t="shared" si="43"/>
        <v>0</v>
      </c>
    </row>
    <row r="66" spans="1:22" x14ac:dyDescent="0.3">
      <c r="A66" s="62">
        <v>16</v>
      </c>
      <c r="B66" s="38" t="s">
        <v>52</v>
      </c>
      <c r="C66" s="1">
        <f t="shared" ref="C66" si="62">SUM(C48,C57,C62)</f>
        <v>0</v>
      </c>
      <c r="D66" s="1">
        <f t="shared" ref="D66:L66" si="63">SUM(D48,D57,D62)</f>
        <v>0</v>
      </c>
      <c r="E66" s="1">
        <f t="shared" si="63"/>
        <v>0</v>
      </c>
      <c r="F66" s="1">
        <f t="shared" si="63"/>
        <v>0</v>
      </c>
      <c r="G66" s="1">
        <f t="shared" si="63"/>
        <v>0</v>
      </c>
      <c r="H66" s="1">
        <f t="shared" si="63"/>
        <v>0</v>
      </c>
      <c r="I66" s="1">
        <f t="shared" si="63"/>
        <v>0</v>
      </c>
      <c r="J66" s="1">
        <f t="shared" si="63"/>
        <v>0</v>
      </c>
      <c r="K66" s="1">
        <f t="shared" si="63"/>
        <v>0</v>
      </c>
      <c r="L66" s="1">
        <f t="shared" si="63"/>
        <v>0</v>
      </c>
      <c r="N66" s="14">
        <f t="shared" si="35"/>
        <v>0</v>
      </c>
      <c r="O66" s="14">
        <f t="shared" si="36"/>
        <v>0</v>
      </c>
      <c r="P66" s="14">
        <f t="shared" si="37"/>
        <v>0</v>
      </c>
      <c r="Q66" s="14">
        <f t="shared" si="38"/>
        <v>0</v>
      </c>
      <c r="R66" s="14">
        <f t="shared" si="39"/>
        <v>0</v>
      </c>
      <c r="S66" s="14">
        <f t="shared" si="40"/>
        <v>0</v>
      </c>
      <c r="T66" s="14">
        <f t="shared" si="41"/>
        <v>0</v>
      </c>
      <c r="U66" s="14">
        <f t="shared" si="42"/>
        <v>0</v>
      </c>
      <c r="V66" s="14">
        <f t="shared" si="43"/>
        <v>0</v>
      </c>
    </row>
    <row r="67" spans="1:22" x14ac:dyDescent="0.3">
      <c r="A67" s="62">
        <v>17</v>
      </c>
      <c r="B67" s="38" t="s">
        <v>238</v>
      </c>
      <c r="C67" s="1">
        <f t="shared" ref="C67" si="64">SUM(C49,C58,C63)</f>
        <v>0</v>
      </c>
      <c r="D67" s="1">
        <f t="shared" ref="D67:L67" si="65">SUM(D49,D58,D63)</f>
        <v>0</v>
      </c>
      <c r="E67" s="1">
        <f t="shared" si="65"/>
        <v>0</v>
      </c>
      <c r="F67" s="1">
        <f t="shared" si="65"/>
        <v>0</v>
      </c>
      <c r="G67" s="1">
        <f t="shared" si="65"/>
        <v>0</v>
      </c>
      <c r="H67" s="1">
        <f t="shared" si="65"/>
        <v>0</v>
      </c>
      <c r="I67" s="1">
        <f t="shared" si="65"/>
        <v>0</v>
      </c>
      <c r="J67" s="1">
        <f t="shared" si="65"/>
        <v>0</v>
      </c>
      <c r="K67" s="1">
        <f t="shared" si="65"/>
        <v>0</v>
      </c>
      <c r="L67" s="1">
        <f t="shared" si="65"/>
        <v>0</v>
      </c>
      <c r="N67" s="14">
        <f t="shared" si="35"/>
        <v>0</v>
      </c>
      <c r="O67" s="14">
        <f t="shared" si="36"/>
        <v>0</v>
      </c>
      <c r="P67" s="14">
        <f t="shared" si="37"/>
        <v>0</v>
      </c>
      <c r="Q67" s="14">
        <f t="shared" si="38"/>
        <v>0</v>
      </c>
      <c r="R67" s="14">
        <f t="shared" si="39"/>
        <v>0</v>
      </c>
      <c r="S67" s="14">
        <f t="shared" si="40"/>
        <v>0</v>
      </c>
      <c r="T67" s="14">
        <f t="shared" si="41"/>
        <v>0</v>
      </c>
      <c r="U67" s="14">
        <f t="shared" si="42"/>
        <v>0</v>
      </c>
      <c r="V67" s="14">
        <f t="shared" si="43"/>
        <v>0</v>
      </c>
    </row>
    <row r="68" spans="1:22" x14ac:dyDescent="0.3">
      <c r="A68" s="62"/>
      <c r="B68" s="38"/>
      <c r="C68" s="1"/>
      <c r="D68" s="1"/>
      <c r="E68" s="1"/>
      <c r="F68" s="1"/>
      <c r="G68" s="1"/>
      <c r="H68" s="1"/>
      <c r="I68" s="1"/>
      <c r="J68" s="1"/>
      <c r="K68" s="1"/>
      <c r="L68" s="1"/>
      <c r="N68" s="14"/>
      <c r="O68" s="14"/>
      <c r="P68" s="14"/>
      <c r="Q68" s="14"/>
      <c r="R68" s="14"/>
      <c r="S68" s="14"/>
      <c r="T68" s="14"/>
      <c r="U68" s="14"/>
    </row>
    <row r="70" spans="1:22" x14ac:dyDescent="0.3">
      <c r="A70" s="175" t="s">
        <v>12</v>
      </c>
      <c r="B70" s="175"/>
      <c r="C70" s="175"/>
      <c r="D70" s="175"/>
      <c r="E70" s="175"/>
      <c r="F70" s="175"/>
      <c r="G70" s="175"/>
      <c r="H70" s="175"/>
      <c r="I70" s="175"/>
      <c r="J70" s="175"/>
      <c r="K70" s="175"/>
      <c r="L70" s="175"/>
      <c r="N70" s="175"/>
      <c r="O70" s="175"/>
      <c r="P70" s="175"/>
      <c r="Q70" s="175"/>
      <c r="R70" s="175"/>
      <c r="S70" s="175"/>
      <c r="T70" s="175"/>
      <c r="U70" s="35"/>
    </row>
    <row r="72" spans="1:22" x14ac:dyDescent="0.3">
      <c r="N72" s="372" t="s">
        <v>299</v>
      </c>
      <c r="O72" s="373"/>
      <c r="P72" s="373"/>
      <c r="Q72" s="373"/>
      <c r="R72" s="373"/>
      <c r="S72" s="373"/>
      <c r="T72" s="373"/>
      <c r="U72" s="373"/>
      <c r="V72" s="373"/>
    </row>
    <row r="73" spans="1:22" ht="45" x14ac:dyDescent="0.3">
      <c r="C73" s="257" t="s">
        <v>323</v>
      </c>
      <c r="D73" s="257" t="s">
        <v>490</v>
      </c>
      <c r="E73" s="286" t="s">
        <v>491</v>
      </c>
      <c r="F73" s="286" t="s">
        <v>335</v>
      </c>
      <c r="G73" s="286" t="s">
        <v>492</v>
      </c>
      <c r="H73" s="286" t="s">
        <v>320</v>
      </c>
      <c r="I73" s="286" t="s">
        <v>321</v>
      </c>
      <c r="J73" s="286" t="s">
        <v>322</v>
      </c>
      <c r="K73" s="286" t="s">
        <v>315</v>
      </c>
      <c r="L73" s="286" t="s">
        <v>462</v>
      </c>
      <c r="N73" s="93" t="s">
        <v>301</v>
      </c>
      <c r="O73" s="93" t="s">
        <v>329</v>
      </c>
      <c r="P73" s="93" t="s">
        <v>302</v>
      </c>
      <c r="Q73" s="93" t="s">
        <v>328</v>
      </c>
      <c r="R73" s="93" t="s">
        <v>319</v>
      </c>
      <c r="S73" s="93" t="s">
        <v>318</v>
      </c>
      <c r="T73" s="93" t="s">
        <v>317</v>
      </c>
      <c r="U73" s="93" t="s">
        <v>316</v>
      </c>
      <c r="V73" s="257" t="s">
        <v>489</v>
      </c>
    </row>
    <row r="74" spans="1:22" x14ac:dyDescent="0.3">
      <c r="B74" s="39" t="s">
        <v>239</v>
      </c>
      <c r="C74" s="37">
        <f>SUM(C75:C77)</f>
        <v>0</v>
      </c>
      <c r="D74" s="37">
        <f t="shared" ref="D74:L74" si="66">SUM(D75:D77)</f>
        <v>0</v>
      </c>
      <c r="E74" s="37">
        <f t="shared" si="66"/>
        <v>0</v>
      </c>
      <c r="F74" s="37">
        <f t="shared" si="66"/>
        <v>0</v>
      </c>
      <c r="G74" s="37">
        <f t="shared" si="66"/>
        <v>0</v>
      </c>
      <c r="H74" s="37">
        <f t="shared" si="66"/>
        <v>0</v>
      </c>
      <c r="I74" s="37">
        <f t="shared" si="66"/>
        <v>0</v>
      </c>
      <c r="J74" s="37">
        <f t="shared" si="66"/>
        <v>0</v>
      </c>
      <c r="K74" s="37">
        <f t="shared" si="66"/>
        <v>0</v>
      </c>
      <c r="L74" s="37">
        <f t="shared" si="66"/>
        <v>0</v>
      </c>
      <c r="N74" s="14">
        <f t="shared" ref="N74:N95" si="67">IFERROR(IF(AND(ROUND(SUM(C74:C74),0)=0,ROUND(SUM(D74:D74),0)&gt;ROUND(SUM(C74:C74),0)),"INF",(ROUND(SUM(D74:D74),0)-ROUND(SUM(C74:C74),0))/ROUND(SUM(C74:C74),0)),0)</f>
        <v>0</v>
      </c>
      <c r="O74" s="14">
        <f t="shared" ref="O74:O95" si="68">IFERROR(IF(AND(ROUND(SUM(D74),0)=0,ROUND(SUM(E74:E74),0)&gt;ROUND(SUM(D74),0)),"INF",(ROUND(SUM(E74:E74),0)-ROUND(SUM(D74),0))/ROUND(SUM(D74),0)),0)</f>
        <v>0</v>
      </c>
      <c r="P74" s="14">
        <f t="shared" ref="P74:P95" si="69">IFERROR(IF(AND(ROUND(SUM(E74),0)=0,ROUND(SUM(F74:F74),0)&gt;ROUND(SUM(E74),0)),"INF",(ROUND(SUM(F74:F74),0)-ROUND(SUM(E74),0))/ROUND(SUM(E74),0)),0)</f>
        <v>0</v>
      </c>
      <c r="Q74" s="14">
        <f t="shared" ref="Q74:Q95" si="70">IFERROR(IF(AND(ROUND(SUM(F74),0)=0,ROUND(SUM(G74:G74),0)&gt;ROUND(SUM(F74),0)),"INF",(ROUND(SUM(G74:G74),0)-ROUND(SUM(F74),0))/ROUND(SUM(F74),0)),0)</f>
        <v>0</v>
      </c>
      <c r="R74" s="14">
        <f t="shared" ref="R74:R95" si="71">IFERROR(IF(AND(ROUND(SUM(G74),0)=0,ROUND(SUM(I74:I74),0)&gt;ROUND(SUM(G74),0)),"INF",(ROUND(SUM(I74:I74),0)-ROUND(SUM(G74),0))/ROUND(SUM(G74),0)),0)</f>
        <v>0</v>
      </c>
      <c r="S74" s="14">
        <f t="shared" ref="S74:S95" si="72">IFERROR(IF(AND(ROUND(SUM(I74),0)=0,ROUND(SUM(J74:J74),0)&gt;ROUND(SUM(I74),0)),"INF",(ROUND(SUM(J74:J74),0)-ROUND(SUM(I74),0))/ROUND(SUM(I74),0)),0)</f>
        <v>0</v>
      </c>
      <c r="T74" s="14">
        <f t="shared" ref="T74:T95" si="73">IFERROR(IF(AND(ROUND(SUM(J74),0)=0,ROUND(SUM(K74:K74),0)&gt;ROUND(SUM(J74),0)),"INF",(ROUND(SUM(K74:K74),0)-ROUND(SUM(J74),0))/ROUND(SUM(J74),0)),0)</f>
        <v>0</v>
      </c>
      <c r="U74" s="14">
        <f t="shared" ref="U74:U95" si="74">IFERROR(IF(AND(ROUND(SUM(K74),0)=0,ROUND(SUM(L74:L74),0)&gt;ROUND(SUM(K74),0)),"INF",(ROUND(SUM(L74:L74),0)-ROUND(SUM(K74),0))/ROUND(SUM(K74),0)),0)</f>
        <v>0</v>
      </c>
    </row>
    <row r="75" spans="1:22" x14ac:dyDescent="0.3">
      <c r="B75" s="38" t="s">
        <v>233</v>
      </c>
      <c r="C75" s="1">
        <f>SUM(C19,C47)</f>
        <v>0</v>
      </c>
      <c r="D75" s="1">
        <f t="shared" ref="D75:L75" si="75">SUM(D19,D47)</f>
        <v>0</v>
      </c>
      <c r="E75" s="1">
        <f t="shared" si="75"/>
        <v>0</v>
      </c>
      <c r="F75" s="1">
        <f t="shared" si="75"/>
        <v>0</v>
      </c>
      <c r="G75" s="1">
        <f t="shared" si="75"/>
        <v>0</v>
      </c>
      <c r="H75" s="1">
        <f t="shared" si="75"/>
        <v>0</v>
      </c>
      <c r="I75" s="1">
        <f t="shared" si="75"/>
        <v>0</v>
      </c>
      <c r="J75" s="1">
        <f t="shared" si="75"/>
        <v>0</v>
      </c>
      <c r="K75" s="1">
        <f t="shared" si="75"/>
        <v>0</v>
      </c>
      <c r="L75" s="1">
        <f t="shared" si="75"/>
        <v>0</v>
      </c>
      <c r="N75" s="14">
        <f t="shared" si="67"/>
        <v>0</v>
      </c>
      <c r="O75" s="14">
        <f t="shared" si="68"/>
        <v>0</v>
      </c>
      <c r="P75" s="14">
        <f t="shared" si="69"/>
        <v>0</v>
      </c>
      <c r="Q75" s="14">
        <f t="shared" si="70"/>
        <v>0</v>
      </c>
      <c r="R75" s="14">
        <f t="shared" si="71"/>
        <v>0</v>
      </c>
      <c r="S75" s="14">
        <f t="shared" si="72"/>
        <v>0</v>
      </c>
      <c r="T75" s="14">
        <f t="shared" si="73"/>
        <v>0</v>
      </c>
      <c r="U75" s="14">
        <f t="shared" si="74"/>
        <v>0</v>
      </c>
    </row>
    <row r="76" spans="1:22" x14ac:dyDescent="0.3">
      <c r="B76" s="38" t="s">
        <v>52</v>
      </c>
      <c r="C76" s="1">
        <f t="shared" ref="C76:L76" si="76">SUM(C20,C48)</f>
        <v>0</v>
      </c>
      <c r="D76" s="1">
        <f t="shared" si="76"/>
        <v>0</v>
      </c>
      <c r="E76" s="1">
        <f t="shared" si="76"/>
        <v>0</v>
      </c>
      <c r="F76" s="1">
        <f t="shared" si="76"/>
        <v>0</v>
      </c>
      <c r="G76" s="1">
        <f t="shared" si="76"/>
        <v>0</v>
      </c>
      <c r="H76" s="1">
        <f t="shared" si="76"/>
        <v>0</v>
      </c>
      <c r="I76" s="1">
        <f t="shared" si="76"/>
        <v>0</v>
      </c>
      <c r="J76" s="1">
        <f t="shared" si="76"/>
        <v>0</v>
      </c>
      <c r="K76" s="1">
        <f t="shared" si="76"/>
        <v>0</v>
      </c>
      <c r="L76" s="1">
        <f t="shared" si="76"/>
        <v>0</v>
      </c>
      <c r="N76" s="14">
        <f t="shared" si="67"/>
        <v>0</v>
      </c>
      <c r="O76" s="14">
        <f t="shared" si="68"/>
        <v>0</v>
      </c>
      <c r="P76" s="14">
        <f t="shared" si="69"/>
        <v>0</v>
      </c>
      <c r="Q76" s="14">
        <f t="shared" si="70"/>
        <v>0</v>
      </c>
      <c r="R76" s="14">
        <f t="shared" si="71"/>
        <v>0</v>
      </c>
      <c r="S76" s="14">
        <f t="shared" si="72"/>
        <v>0</v>
      </c>
      <c r="T76" s="14">
        <f t="shared" si="73"/>
        <v>0</v>
      </c>
      <c r="U76" s="14">
        <f t="shared" si="74"/>
        <v>0</v>
      </c>
    </row>
    <row r="77" spans="1:22" x14ac:dyDescent="0.3">
      <c r="B77" s="38" t="s">
        <v>238</v>
      </c>
      <c r="C77" s="1">
        <f t="shared" ref="C77:L77" si="77">SUM(C21,C49)</f>
        <v>0</v>
      </c>
      <c r="D77" s="1">
        <f t="shared" si="77"/>
        <v>0</v>
      </c>
      <c r="E77" s="1">
        <f t="shared" si="77"/>
        <v>0</v>
      </c>
      <c r="F77" s="1">
        <f t="shared" si="77"/>
        <v>0</v>
      </c>
      <c r="G77" s="1">
        <f t="shared" si="77"/>
        <v>0</v>
      </c>
      <c r="H77" s="1">
        <f t="shared" si="77"/>
        <v>0</v>
      </c>
      <c r="I77" s="1">
        <f t="shared" si="77"/>
        <v>0</v>
      </c>
      <c r="J77" s="1">
        <f t="shared" si="77"/>
        <v>0</v>
      </c>
      <c r="K77" s="1">
        <f t="shared" si="77"/>
        <v>0</v>
      </c>
      <c r="L77" s="1">
        <f t="shared" si="77"/>
        <v>0</v>
      </c>
      <c r="N77" s="14">
        <f t="shared" si="67"/>
        <v>0</v>
      </c>
      <c r="O77" s="14">
        <f t="shared" si="68"/>
        <v>0</v>
      </c>
      <c r="P77" s="14">
        <f t="shared" si="69"/>
        <v>0</v>
      </c>
      <c r="Q77" s="14">
        <f t="shared" si="70"/>
        <v>0</v>
      </c>
      <c r="R77" s="14">
        <f t="shared" si="71"/>
        <v>0</v>
      </c>
      <c r="S77" s="14">
        <f t="shared" si="72"/>
        <v>0</v>
      </c>
      <c r="T77" s="14">
        <f t="shared" si="73"/>
        <v>0</v>
      </c>
      <c r="U77" s="14">
        <f t="shared" si="74"/>
        <v>0</v>
      </c>
    </row>
    <row r="78" spans="1:22" x14ac:dyDescent="0.3">
      <c r="B78" s="36" t="s">
        <v>234</v>
      </c>
      <c r="C78" s="1">
        <f t="shared" ref="C78" si="78">SUM(C79:C82)</f>
        <v>0</v>
      </c>
      <c r="D78" s="1">
        <f t="shared" ref="D78:L78" si="79">SUM(D79:D82)</f>
        <v>0</v>
      </c>
      <c r="E78" s="1">
        <f t="shared" si="79"/>
        <v>0</v>
      </c>
      <c r="F78" s="1">
        <f t="shared" si="79"/>
        <v>0</v>
      </c>
      <c r="G78" s="1">
        <f t="shared" si="79"/>
        <v>0</v>
      </c>
      <c r="H78" s="1">
        <f t="shared" si="79"/>
        <v>0</v>
      </c>
      <c r="I78" s="1">
        <f t="shared" si="79"/>
        <v>0</v>
      </c>
      <c r="J78" s="1">
        <f t="shared" si="79"/>
        <v>0</v>
      </c>
      <c r="K78" s="1">
        <f t="shared" si="79"/>
        <v>0</v>
      </c>
      <c r="L78" s="1">
        <f t="shared" si="79"/>
        <v>0</v>
      </c>
      <c r="N78" s="14">
        <f t="shared" si="67"/>
        <v>0</v>
      </c>
      <c r="O78" s="14">
        <f t="shared" si="68"/>
        <v>0</v>
      </c>
      <c r="P78" s="14">
        <f t="shared" si="69"/>
        <v>0</v>
      </c>
      <c r="Q78" s="14">
        <f t="shared" si="70"/>
        <v>0</v>
      </c>
      <c r="R78" s="14">
        <f t="shared" si="71"/>
        <v>0</v>
      </c>
      <c r="S78" s="14">
        <f t="shared" si="72"/>
        <v>0</v>
      </c>
      <c r="T78" s="14">
        <f t="shared" si="73"/>
        <v>0</v>
      </c>
      <c r="U78" s="14">
        <f t="shared" si="74"/>
        <v>0</v>
      </c>
    </row>
    <row r="79" spans="1:22" x14ac:dyDescent="0.3">
      <c r="B79" s="130" t="s">
        <v>120</v>
      </c>
      <c r="C79" s="1">
        <f t="shared" ref="C79:C82" si="80">SUM(C23,C51)</f>
        <v>0</v>
      </c>
      <c r="D79" s="1">
        <f t="shared" ref="D79:L79" si="81">SUM(D23,D51)</f>
        <v>0</v>
      </c>
      <c r="E79" s="1">
        <f t="shared" si="81"/>
        <v>0</v>
      </c>
      <c r="F79" s="1">
        <f t="shared" si="81"/>
        <v>0</v>
      </c>
      <c r="G79" s="1">
        <f t="shared" si="81"/>
        <v>0</v>
      </c>
      <c r="H79" s="1">
        <f t="shared" si="81"/>
        <v>0</v>
      </c>
      <c r="I79" s="1">
        <f t="shared" si="81"/>
        <v>0</v>
      </c>
      <c r="J79" s="1">
        <f t="shared" si="81"/>
        <v>0</v>
      </c>
      <c r="K79" s="1">
        <f t="shared" si="81"/>
        <v>0</v>
      </c>
      <c r="L79" s="1">
        <f t="shared" si="81"/>
        <v>0</v>
      </c>
      <c r="N79" s="14">
        <f t="shared" si="67"/>
        <v>0</v>
      </c>
      <c r="O79" s="14">
        <f t="shared" si="68"/>
        <v>0</v>
      </c>
      <c r="P79" s="14">
        <f t="shared" si="69"/>
        <v>0</v>
      </c>
      <c r="Q79" s="14">
        <f t="shared" si="70"/>
        <v>0</v>
      </c>
      <c r="R79" s="14">
        <f t="shared" si="71"/>
        <v>0</v>
      </c>
      <c r="S79" s="14">
        <f t="shared" si="72"/>
        <v>0</v>
      </c>
      <c r="T79" s="14">
        <f t="shared" si="73"/>
        <v>0</v>
      </c>
      <c r="U79" s="14">
        <f t="shared" si="74"/>
        <v>0</v>
      </c>
    </row>
    <row r="80" spans="1:22" x14ac:dyDescent="0.3">
      <c r="B80" s="130" t="s">
        <v>119</v>
      </c>
      <c r="C80" s="1">
        <f t="shared" si="80"/>
        <v>0</v>
      </c>
      <c r="D80" s="1">
        <f t="shared" ref="D80:L80" si="82">SUM(D24,D52)</f>
        <v>0</v>
      </c>
      <c r="E80" s="1">
        <f t="shared" si="82"/>
        <v>0</v>
      </c>
      <c r="F80" s="1">
        <f t="shared" si="82"/>
        <v>0</v>
      </c>
      <c r="G80" s="1">
        <f t="shared" si="82"/>
        <v>0</v>
      </c>
      <c r="H80" s="1">
        <f t="shared" si="82"/>
        <v>0</v>
      </c>
      <c r="I80" s="1">
        <f t="shared" si="82"/>
        <v>0</v>
      </c>
      <c r="J80" s="1">
        <f t="shared" si="82"/>
        <v>0</v>
      </c>
      <c r="K80" s="1">
        <f t="shared" si="82"/>
        <v>0</v>
      </c>
      <c r="L80" s="1">
        <f t="shared" si="82"/>
        <v>0</v>
      </c>
      <c r="N80" s="14">
        <f t="shared" si="67"/>
        <v>0</v>
      </c>
      <c r="O80" s="14">
        <f t="shared" si="68"/>
        <v>0</v>
      </c>
      <c r="P80" s="14">
        <f t="shared" si="69"/>
        <v>0</v>
      </c>
      <c r="Q80" s="14">
        <f t="shared" si="70"/>
        <v>0</v>
      </c>
      <c r="R80" s="14">
        <f t="shared" si="71"/>
        <v>0</v>
      </c>
      <c r="S80" s="14">
        <f t="shared" si="72"/>
        <v>0</v>
      </c>
      <c r="T80" s="14">
        <f t="shared" si="73"/>
        <v>0</v>
      </c>
      <c r="U80" s="14">
        <f t="shared" si="74"/>
        <v>0</v>
      </c>
    </row>
    <row r="81" spans="2:21" x14ac:dyDescent="0.3">
      <c r="B81" s="130" t="s">
        <v>41</v>
      </c>
      <c r="C81" s="1">
        <f t="shared" si="80"/>
        <v>0</v>
      </c>
      <c r="D81" s="1">
        <f t="shared" ref="D81:L81" si="83">SUM(D25,D53)</f>
        <v>0</v>
      </c>
      <c r="E81" s="1">
        <f t="shared" si="83"/>
        <v>0</v>
      </c>
      <c r="F81" s="1">
        <f t="shared" si="83"/>
        <v>0</v>
      </c>
      <c r="G81" s="1">
        <f t="shared" si="83"/>
        <v>0</v>
      </c>
      <c r="H81" s="1">
        <f t="shared" si="83"/>
        <v>0</v>
      </c>
      <c r="I81" s="1">
        <f t="shared" si="83"/>
        <v>0</v>
      </c>
      <c r="J81" s="1">
        <f t="shared" si="83"/>
        <v>0</v>
      </c>
      <c r="K81" s="1">
        <f t="shared" si="83"/>
        <v>0</v>
      </c>
      <c r="L81" s="1">
        <f t="shared" si="83"/>
        <v>0</v>
      </c>
      <c r="N81" s="14">
        <f t="shared" si="67"/>
        <v>0</v>
      </c>
      <c r="O81" s="14">
        <f t="shared" si="68"/>
        <v>0</v>
      </c>
      <c r="P81" s="14">
        <f t="shared" si="69"/>
        <v>0</v>
      </c>
      <c r="Q81" s="14">
        <f t="shared" si="70"/>
        <v>0</v>
      </c>
      <c r="R81" s="14">
        <f t="shared" si="71"/>
        <v>0</v>
      </c>
      <c r="S81" s="14">
        <f t="shared" si="72"/>
        <v>0</v>
      </c>
      <c r="T81" s="14">
        <f t="shared" si="73"/>
        <v>0</v>
      </c>
      <c r="U81" s="14">
        <f t="shared" si="74"/>
        <v>0</v>
      </c>
    </row>
    <row r="82" spans="2:21" x14ac:dyDescent="0.3">
      <c r="B82" s="130" t="s">
        <v>42</v>
      </c>
      <c r="C82" s="1">
        <f t="shared" si="80"/>
        <v>0</v>
      </c>
      <c r="D82" s="1">
        <f t="shared" ref="D82:L82" si="84">SUM(D26,D54)</f>
        <v>0</v>
      </c>
      <c r="E82" s="1">
        <f t="shared" si="84"/>
        <v>0</v>
      </c>
      <c r="F82" s="1">
        <f t="shared" si="84"/>
        <v>0</v>
      </c>
      <c r="G82" s="1">
        <f t="shared" si="84"/>
        <v>0</v>
      </c>
      <c r="H82" s="1">
        <f t="shared" si="84"/>
        <v>0</v>
      </c>
      <c r="I82" s="1">
        <f t="shared" si="84"/>
        <v>0</v>
      </c>
      <c r="J82" s="1">
        <f t="shared" si="84"/>
        <v>0</v>
      </c>
      <c r="K82" s="1">
        <f t="shared" si="84"/>
        <v>0</v>
      </c>
      <c r="L82" s="1">
        <f t="shared" si="84"/>
        <v>0</v>
      </c>
      <c r="N82" s="14">
        <f t="shared" si="67"/>
        <v>0</v>
      </c>
      <c r="O82" s="14">
        <f t="shared" si="68"/>
        <v>0</v>
      </c>
      <c r="P82" s="14">
        <f t="shared" si="69"/>
        <v>0</v>
      </c>
      <c r="Q82" s="14">
        <f t="shared" si="70"/>
        <v>0</v>
      </c>
      <c r="R82" s="14">
        <f t="shared" si="71"/>
        <v>0</v>
      </c>
      <c r="S82" s="14">
        <f t="shared" si="72"/>
        <v>0</v>
      </c>
      <c r="T82" s="14">
        <f t="shared" si="73"/>
        <v>0</v>
      </c>
      <c r="U82" s="14">
        <f t="shared" si="74"/>
        <v>0</v>
      </c>
    </row>
    <row r="83" spans="2:21" x14ac:dyDescent="0.3">
      <c r="B83" s="39" t="s">
        <v>232</v>
      </c>
      <c r="C83" s="37">
        <f t="shared" ref="C83" si="85">SUM(C84:C86)</f>
        <v>0</v>
      </c>
      <c r="D83" s="37">
        <f t="shared" ref="D83:L83" si="86">SUM(D84:D86)</f>
        <v>0</v>
      </c>
      <c r="E83" s="37">
        <f t="shared" si="86"/>
        <v>0</v>
      </c>
      <c r="F83" s="37">
        <f t="shared" si="86"/>
        <v>0</v>
      </c>
      <c r="G83" s="37">
        <f t="shared" si="86"/>
        <v>0</v>
      </c>
      <c r="H83" s="37">
        <f t="shared" si="86"/>
        <v>0</v>
      </c>
      <c r="I83" s="37">
        <f t="shared" si="86"/>
        <v>0</v>
      </c>
      <c r="J83" s="37">
        <f t="shared" si="86"/>
        <v>0</v>
      </c>
      <c r="K83" s="37">
        <f t="shared" si="86"/>
        <v>0</v>
      </c>
      <c r="L83" s="37">
        <f t="shared" si="86"/>
        <v>0</v>
      </c>
      <c r="N83" s="14">
        <f t="shared" si="67"/>
        <v>0</v>
      </c>
      <c r="O83" s="14">
        <f t="shared" si="68"/>
        <v>0</v>
      </c>
      <c r="P83" s="14">
        <f t="shared" si="69"/>
        <v>0</v>
      </c>
      <c r="Q83" s="14">
        <f t="shared" si="70"/>
        <v>0</v>
      </c>
      <c r="R83" s="14">
        <f t="shared" si="71"/>
        <v>0</v>
      </c>
      <c r="S83" s="14">
        <f t="shared" si="72"/>
        <v>0</v>
      </c>
      <c r="T83" s="14">
        <f t="shared" si="73"/>
        <v>0</v>
      </c>
      <c r="U83" s="14">
        <f t="shared" si="74"/>
        <v>0</v>
      </c>
    </row>
    <row r="84" spans="2:21" x14ac:dyDescent="0.3">
      <c r="B84" s="130" t="s">
        <v>236</v>
      </c>
      <c r="C84" s="1">
        <f t="shared" ref="C84" si="87">SUM(C28,C56)</f>
        <v>0</v>
      </c>
      <c r="D84" s="1">
        <f t="shared" ref="D84:L84" si="88">SUM(D28,D56)</f>
        <v>0</v>
      </c>
      <c r="E84" s="1">
        <f t="shared" si="88"/>
        <v>0</v>
      </c>
      <c r="F84" s="1">
        <f t="shared" si="88"/>
        <v>0</v>
      </c>
      <c r="G84" s="1">
        <f t="shared" si="88"/>
        <v>0</v>
      </c>
      <c r="H84" s="1">
        <f t="shared" si="88"/>
        <v>0</v>
      </c>
      <c r="I84" s="1">
        <f t="shared" si="88"/>
        <v>0</v>
      </c>
      <c r="J84" s="1">
        <f t="shared" si="88"/>
        <v>0</v>
      </c>
      <c r="K84" s="1">
        <f t="shared" si="88"/>
        <v>0</v>
      </c>
      <c r="L84" s="1">
        <f t="shared" si="88"/>
        <v>0</v>
      </c>
      <c r="N84" s="14">
        <f t="shared" si="67"/>
        <v>0</v>
      </c>
      <c r="O84" s="14">
        <f t="shared" si="68"/>
        <v>0</v>
      </c>
      <c r="P84" s="14">
        <f t="shared" si="69"/>
        <v>0</v>
      </c>
      <c r="Q84" s="14">
        <f t="shared" si="70"/>
        <v>0</v>
      </c>
      <c r="R84" s="14">
        <f t="shared" si="71"/>
        <v>0</v>
      </c>
      <c r="S84" s="14">
        <f t="shared" si="72"/>
        <v>0</v>
      </c>
      <c r="T84" s="14">
        <f t="shared" si="73"/>
        <v>0</v>
      </c>
      <c r="U84" s="14">
        <f t="shared" si="74"/>
        <v>0</v>
      </c>
    </row>
    <row r="85" spans="2:21" x14ac:dyDescent="0.3">
      <c r="B85" s="130" t="s">
        <v>123</v>
      </c>
      <c r="C85" s="1">
        <f t="shared" ref="C85" si="89">SUM(C29,C57)</f>
        <v>0</v>
      </c>
      <c r="D85" s="1">
        <f t="shared" ref="D85:L85" si="90">SUM(D29,D57)</f>
        <v>0</v>
      </c>
      <c r="E85" s="1">
        <f t="shared" si="90"/>
        <v>0</v>
      </c>
      <c r="F85" s="1">
        <f t="shared" si="90"/>
        <v>0</v>
      </c>
      <c r="G85" s="1">
        <f t="shared" si="90"/>
        <v>0</v>
      </c>
      <c r="H85" s="1">
        <f t="shared" si="90"/>
        <v>0</v>
      </c>
      <c r="I85" s="1">
        <f t="shared" si="90"/>
        <v>0</v>
      </c>
      <c r="J85" s="1">
        <f t="shared" si="90"/>
        <v>0</v>
      </c>
      <c r="K85" s="1">
        <f t="shared" si="90"/>
        <v>0</v>
      </c>
      <c r="L85" s="1">
        <f t="shared" si="90"/>
        <v>0</v>
      </c>
      <c r="N85" s="14">
        <f t="shared" si="67"/>
        <v>0</v>
      </c>
      <c r="O85" s="14">
        <f t="shared" si="68"/>
        <v>0</v>
      </c>
      <c r="P85" s="14">
        <f t="shared" si="69"/>
        <v>0</v>
      </c>
      <c r="Q85" s="14">
        <f t="shared" si="70"/>
        <v>0</v>
      </c>
      <c r="R85" s="14">
        <f t="shared" si="71"/>
        <v>0</v>
      </c>
      <c r="S85" s="14">
        <f t="shared" si="72"/>
        <v>0</v>
      </c>
      <c r="T85" s="14">
        <f t="shared" si="73"/>
        <v>0</v>
      </c>
      <c r="U85" s="14">
        <f t="shared" si="74"/>
        <v>0</v>
      </c>
    </row>
    <row r="86" spans="2:21" x14ac:dyDescent="0.3">
      <c r="B86" s="130" t="s">
        <v>237</v>
      </c>
      <c r="C86" s="1">
        <f t="shared" ref="C86" si="91">SUM(C30,C58)</f>
        <v>0</v>
      </c>
      <c r="D86" s="1">
        <f t="shared" ref="D86:L86" si="92">SUM(D30,D58)</f>
        <v>0</v>
      </c>
      <c r="E86" s="1">
        <f t="shared" si="92"/>
        <v>0</v>
      </c>
      <c r="F86" s="1">
        <f t="shared" si="92"/>
        <v>0</v>
      </c>
      <c r="G86" s="1">
        <f t="shared" si="92"/>
        <v>0</v>
      </c>
      <c r="H86" s="1">
        <f t="shared" si="92"/>
        <v>0</v>
      </c>
      <c r="I86" s="1">
        <f t="shared" si="92"/>
        <v>0</v>
      </c>
      <c r="J86" s="1">
        <f t="shared" si="92"/>
        <v>0</v>
      </c>
      <c r="K86" s="1">
        <f t="shared" si="92"/>
        <v>0</v>
      </c>
      <c r="L86" s="1">
        <f t="shared" si="92"/>
        <v>0</v>
      </c>
      <c r="N86" s="14">
        <f t="shared" si="67"/>
        <v>0</v>
      </c>
      <c r="O86" s="14">
        <f t="shared" si="68"/>
        <v>0</v>
      </c>
      <c r="P86" s="14">
        <f t="shared" si="69"/>
        <v>0</v>
      </c>
      <c r="Q86" s="14">
        <f t="shared" si="70"/>
        <v>0</v>
      </c>
      <c r="R86" s="14">
        <f t="shared" si="71"/>
        <v>0</v>
      </c>
      <c r="S86" s="14">
        <f t="shared" si="72"/>
        <v>0</v>
      </c>
      <c r="T86" s="14">
        <f t="shared" si="73"/>
        <v>0</v>
      </c>
      <c r="U86" s="14">
        <f t="shared" si="74"/>
        <v>0</v>
      </c>
    </row>
    <row r="87" spans="2:21" x14ac:dyDescent="0.3">
      <c r="B87" s="36" t="s">
        <v>122</v>
      </c>
      <c r="C87" s="37">
        <f t="shared" ref="C87" si="93">SUM(C88:C91)</f>
        <v>0</v>
      </c>
      <c r="D87" s="37">
        <f t="shared" ref="D87:L87" si="94">SUM(D88:D91)</f>
        <v>0</v>
      </c>
      <c r="E87" s="37">
        <f t="shared" si="94"/>
        <v>0</v>
      </c>
      <c r="F87" s="37">
        <f t="shared" si="94"/>
        <v>0</v>
      </c>
      <c r="G87" s="37">
        <f t="shared" si="94"/>
        <v>0</v>
      </c>
      <c r="H87" s="37">
        <f t="shared" si="94"/>
        <v>0</v>
      </c>
      <c r="I87" s="37">
        <f t="shared" si="94"/>
        <v>0</v>
      </c>
      <c r="J87" s="37">
        <f t="shared" si="94"/>
        <v>0</v>
      </c>
      <c r="K87" s="37">
        <f t="shared" si="94"/>
        <v>0</v>
      </c>
      <c r="L87" s="37">
        <f t="shared" si="94"/>
        <v>0</v>
      </c>
      <c r="N87" s="14">
        <f t="shared" si="67"/>
        <v>0</v>
      </c>
      <c r="O87" s="14">
        <f t="shared" si="68"/>
        <v>0</v>
      </c>
      <c r="P87" s="14">
        <f t="shared" si="69"/>
        <v>0</v>
      </c>
      <c r="Q87" s="14">
        <f t="shared" si="70"/>
        <v>0</v>
      </c>
      <c r="R87" s="14">
        <f t="shared" si="71"/>
        <v>0</v>
      </c>
      <c r="S87" s="14">
        <f t="shared" si="72"/>
        <v>0</v>
      </c>
      <c r="T87" s="14">
        <f t="shared" si="73"/>
        <v>0</v>
      </c>
      <c r="U87" s="14">
        <f t="shared" si="74"/>
        <v>0</v>
      </c>
    </row>
    <row r="88" spans="2:21" x14ac:dyDescent="0.3">
      <c r="B88" s="38" t="s">
        <v>124</v>
      </c>
      <c r="C88" s="1">
        <f t="shared" ref="C88" si="95">SUM(C32,C60)</f>
        <v>0</v>
      </c>
      <c r="D88" s="1">
        <f t="shared" ref="D88:L88" si="96">SUM(D32,D60)</f>
        <v>0</v>
      </c>
      <c r="E88" s="1">
        <f t="shared" si="96"/>
        <v>0</v>
      </c>
      <c r="F88" s="1">
        <f t="shared" si="96"/>
        <v>0</v>
      </c>
      <c r="G88" s="1">
        <f t="shared" si="96"/>
        <v>0</v>
      </c>
      <c r="H88" s="1">
        <f t="shared" si="96"/>
        <v>0</v>
      </c>
      <c r="I88" s="1">
        <f t="shared" si="96"/>
        <v>0</v>
      </c>
      <c r="J88" s="1">
        <f t="shared" si="96"/>
        <v>0</v>
      </c>
      <c r="K88" s="1">
        <f t="shared" si="96"/>
        <v>0</v>
      </c>
      <c r="L88" s="1">
        <f t="shared" si="96"/>
        <v>0</v>
      </c>
      <c r="N88" s="14">
        <f t="shared" si="67"/>
        <v>0</v>
      </c>
      <c r="O88" s="14">
        <f t="shared" si="68"/>
        <v>0</v>
      </c>
      <c r="P88" s="14">
        <f t="shared" si="69"/>
        <v>0</v>
      </c>
      <c r="Q88" s="14">
        <f t="shared" si="70"/>
        <v>0</v>
      </c>
      <c r="R88" s="14">
        <f t="shared" si="71"/>
        <v>0</v>
      </c>
      <c r="S88" s="14">
        <f t="shared" si="72"/>
        <v>0</v>
      </c>
      <c r="T88" s="14">
        <f t="shared" si="73"/>
        <v>0</v>
      </c>
      <c r="U88" s="14">
        <f t="shared" si="74"/>
        <v>0</v>
      </c>
    </row>
    <row r="89" spans="2:21" x14ac:dyDescent="0.3">
      <c r="B89" s="38" t="s">
        <v>121</v>
      </c>
      <c r="C89" s="1">
        <f t="shared" ref="C89" si="97">SUM(C33,C61)</f>
        <v>0</v>
      </c>
      <c r="D89" s="1">
        <f t="shared" ref="D89:L89" si="98">SUM(D33,D61)</f>
        <v>0</v>
      </c>
      <c r="E89" s="1">
        <f t="shared" si="98"/>
        <v>0</v>
      </c>
      <c r="F89" s="1">
        <f t="shared" si="98"/>
        <v>0</v>
      </c>
      <c r="G89" s="1">
        <f t="shared" si="98"/>
        <v>0</v>
      </c>
      <c r="H89" s="1">
        <f t="shared" si="98"/>
        <v>0</v>
      </c>
      <c r="I89" s="1">
        <f t="shared" si="98"/>
        <v>0</v>
      </c>
      <c r="J89" s="1">
        <f t="shared" si="98"/>
        <v>0</v>
      </c>
      <c r="K89" s="1">
        <f t="shared" si="98"/>
        <v>0</v>
      </c>
      <c r="L89" s="1">
        <f t="shared" si="98"/>
        <v>0</v>
      </c>
      <c r="N89" s="14">
        <f t="shared" si="67"/>
        <v>0</v>
      </c>
      <c r="O89" s="14">
        <f t="shared" si="68"/>
        <v>0</v>
      </c>
      <c r="P89" s="14">
        <f t="shared" si="69"/>
        <v>0</v>
      </c>
      <c r="Q89" s="14">
        <f t="shared" si="70"/>
        <v>0</v>
      </c>
      <c r="R89" s="14">
        <f t="shared" si="71"/>
        <v>0</v>
      </c>
      <c r="S89" s="14">
        <f t="shared" si="72"/>
        <v>0</v>
      </c>
      <c r="T89" s="14">
        <f t="shared" si="73"/>
        <v>0</v>
      </c>
      <c r="U89" s="14">
        <f t="shared" si="74"/>
        <v>0</v>
      </c>
    </row>
    <row r="90" spans="2:21" x14ac:dyDescent="0.3">
      <c r="B90" s="38" t="s">
        <v>123</v>
      </c>
      <c r="C90" s="1">
        <f t="shared" ref="C90" si="99">SUM(C34,C62)</f>
        <v>0</v>
      </c>
      <c r="D90" s="1">
        <f t="shared" ref="D90:L90" si="100">SUM(D34,D62)</f>
        <v>0</v>
      </c>
      <c r="E90" s="1">
        <f t="shared" si="100"/>
        <v>0</v>
      </c>
      <c r="F90" s="1">
        <f t="shared" si="100"/>
        <v>0</v>
      </c>
      <c r="G90" s="1">
        <f t="shared" si="100"/>
        <v>0</v>
      </c>
      <c r="H90" s="1">
        <f t="shared" si="100"/>
        <v>0</v>
      </c>
      <c r="I90" s="1">
        <f t="shared" si="100"/>
        <v>0</v>
      </c>
      <c r="J90" s="1">
        <f t="shared" si="100"/>
        <v>0</v>
      </c>
      <c r="K90" s="1">
        <f t="shared" si="100"/>
        <v>0</v>
      </c>
      <c r="L90" s="1">
        <f t="shared" si="100"/>
        <v>0</v>
      </c>
      <c r="N90" s="14">
        <f t="shared" si="67"/>
        <v>0</v>
      </c>
      <c r="O90" s="14">
        <f t="shared" si="68"/>
        <v>0</v>
      </c>
      <c r="P90" s="14">
        <f t="shared" si="69"/>
        <v>0</v>
      </c>
      <c r="Q90" s="14">
        <f t="shared" si="70"/>
        <v>0</v>
      </c>
      <c r="R90" s="14">
        <f t="shared" si="71"/>
        <v>0</v>
      </c>
      <c r="S90" s="14">
        <f t="shared" si="72"/>
        <v>0</v>
      </c>
      <c r="T90" s="14">
        <f t="shared" si="73"/>
        <v>0</v>
      </c>
      <c r="U90" s="14">
        <f t="shared" si="74"/>
        <v>0</v>
      </c>
    </row>
    <row r="91" spans="2:21" x14ac:dyDescent="0.3">
      <c r="B91" s="38" t="s">
        <v>237</v>
      </c>
      <c r="C91" s="1">
        <f t="shared" ref="C91" si="101">SUM(C35,C63)</f>
        <v>0</v>
      </c>
      <c r="D91" s="1">
        <f t="shared" ref="D91:L91" si="102">SUM(D35,D63)</f>
        <v>0</v>
      </c>
      <c r="E91" s="1">
        <f t="shared" si="102"/>
        <v>0</v>
      </c>
      <c r="F91" s="1">
        <f t="shared" si="102"/>
        <v>0</v>
      </c>
      <c r="G91" s="1">
        <f t="shared" si="102"/>
        <v>0</v>
      </c>
      <c r="H91" s="1">
        <f t="shared" si="102"/>
        <v>0</v>
      </c>
      <c r="I91" s="1">
        <f t="shared" si="102"/>
        <v>0</v>
      </c>
      <c r="J91" s="1">
        <f t="shared" si="102"/>
        <v>0</v>
      </c>
      <c r="K91" s="1">
        <f t="shared" si="102"/>
        <v>0</v>
      </c>
      <c r="L91" s="1">
        <f t="shared" si="102"/>
        <v>0</v>
      </c>
      <c r="N91" s="14">
        <f t="shared" si="67"/>
        <v>0</v>
      </c>
      <c r="O91" s="14">
        <f t="shared" si="68"/>
        <v>0</v>
      </c>
      <c r="P91" s="14">
        <f t="shared" si="69"/>
        <v>0</v>
      </c>
      <c r="Q91" s="14">
        <f t="shared" si="70"/>
        <v>0</v>
      </c>
      <c r="R91" s="14">
        <f t="shared" si="71"/>
        <v>0</v>
      </c>
      <c r="S91" s="14">
        <f t="shared" si="72"/>
        <v>0</v>
      </c>
      <c r="T91" s="14">
        <f t="shared" si="73"/>
        <v>0</v>
      </c>
      <c r="U91" s="14">
        <f t="shared" si="74"/>
        <v>0</v>
      </c>
    </row>
    <row r="92" spans="2:21" x14ac:dyDescent="0.3">
      <c r="B92" s="39" t="s">
        <v>240</v>
      </c>
      <c r="C92" s="37">
        <f t="shared" ref="C92" si="103">SUM(C93:C95)</f>
        <v>0</v>
      </c>
      <c r="D92" s="37">
        <f t="shared" ref="D92:L92" si="104">SUM(D93:D95)</f>
        <v>0</v>
      </c>
      <c r="E92" s="37">
        <f t="shared" si="104"/>
        <v>0</v>
      </c>
      <c r="F92" s="37">
        <f t="shared" si="104"/>
        <v>0</v>
      </c>
      <c r="G92" s="37">
        <f t="shared" si="104"/>
        <v>0</v>
      </c>
      <c r="H92" s="37">
        <f t="shared" si="104"/>
        <v>0</v>
      </c>
      <c r="I92" s="37">
        <f t="shared" si="104"/>
        <v>0</v>
      </c>
      <c r="J92" s="37">
        <f t="shared" si="104"/>
        <v>0</v>
      </c>
      <c r="K92" s="37">
        <f t="shared" si="104"/>
        <v>0</v>
      </c>
      <c r="L92" s="37">
        <f t="shared" si="104"/>
        <v>0</v>
      </c>
      <c r="N92" s="14">
        <f t="shared" si="67"/>
        <v>0</v>
      </c>
      <c r="O92" s="14">
        <f t="shared" si="68"/>
        <v>0</v>
      </c>
      <c r="P92" s="14">
        <f t="shared" si="69"/>
        <v>0</v>
      </c>
      <c r="Q92" s="14">
        <f t="shared" si="70"/>
        <v>0</v>
      </c>
      <c r="R92" s="14">
        <f t="shared" si="71"/>
        <v>0</v>
      </c>
      <c r="S92" s="14">
        <f t="shared" si="72"/>
        <v>0</v>
      </c>
      <c r="T92" s="14">
        <f t="shared" si="73"/>
        <v>0</v>
      </c>
      <c r="U92" s="14">
        <f t="shared" si="74"/>
        <v>0</v>
      </c>
    </row>
    <row r="93" spans="2:21" ht="12" customHeight="1" x14ac:dyDescent="0.3">
      <c r="B93" s="38" t="s">
        <v>51</v>
      </c>
      <c r="C93" s="1">
        <f t="shared" ref="C93" si="105">SUM(C37,C65)</f>
        <v>0</v>
      </c>
      <c r="D93" s="1">
        <f t="shared" ref="D93:L93" si="106">SUM(D37,D65)</f>
        <v>0</v>
      </c>
      <c r="E93" s="1">
        <f t="shared" si="106"/>
        <v>0</v>
      </c>
      <c r="F93" s="1">
        <f t="shared" si="106"/>
        <v>0</v>
      </c>
      <c r="G93" s="1">
        <f t="shared" si="106"/>
        <v>0</v>
      </c>
      <c r="H93" s="1">
        <f t="shared" si="106"/>
        <v>0</v>
      </c>
      <c r="I93" s="1">
        <f t="shared" si="106"/>
        <v>0</v>
      </c>
      <c r="J93" s="1">
        <f t="shared" si="106"/>
        <v>0</v>
      </c>
      <c r="K93" s="1">
        <f t="shared" si="106"/>
        <v>0</v>
      </c>
      <c r="L93" s="1">
        <f t="shared" si="106"/>
        <v>0</v>
      </c>
      <c r="N93" s="14">
        <f t="shared" si="67"/>
        <v>0</v>
      </c>
      <c r="O93" s="14">
        <f t="shared" si="68"/>
        <v>0</v>
      </c>
      <c r="P93" s="14">
        <f t="shared" si="69"/>
        <v>0</v>
      </c>
      <c r="Q93" s="14">
        <f t="shared" si="70"/>
        <v>0</v>
      </c>
      <c r="R93" s="14">
        <f t="shared" si="71"/>
        <v>0</v>
      </c>
      <c r="S93" s="14">
        <f t="shared" si="72"/>
        <v>0</v>
      </c>
      <c r="T93" s="14">
        <f t="shared" si="73"/>
        <v>0</v>
      </c>
      <c r="U93" s="14">
        <f t="shared" si="74"/>
        <v>0</v>
      </c>
    </row>
    <row r="94" spans="2:21" x14ac:dyDescent="0.3">
      <c r="B94" s="38" t="s">
        <v>52</v>
      </c>
      <c r="C94" s="1">
        <f t="shared" ref="C94" si="107">SUM(C38,C66)</f>
        <v>0</v>
      </c>
      <c r="D94" s="1">
        <f t="shared" ref="D94:L94" si="108">SUM(D38,D66)</f>
        <v>0</v>
      </c>
      <c r="E94" s="1">
        <f t="shared" si="108"/>
        <v>0</v>
      </c>
      <c r="F94" s="1">
        <f t="shared" si="108"/>
        <v>0</v>
      </c>
      <c r="G94" s="1">
        <f t="shared" si="108"/>
        <v>0</v>
      </c>
      <c r="H94" s="1">
        <f t="shared" si="108"/>
        <v>0</v>
      </c>
      <c r="I94" s="1">
        <f t="shared" si="108"/>
        <v>0</v>
      </c>
      <c r="J94" s="1">
        <f t="shared" si="108"/>
        <v>0</v>
      </c>
      <c r="K94" s="1">
        <f t="shared" si="108"/>
        <v>0</v>
      </c>
      <c r="L94" s="1">
        <f t="shared" si="108"/>
        <v>0</v>
      </c>
      <c r="N94" s="14">
        <f t="shared" si="67"/>
        <v>0</v>
      </c>
      <c r="O94" s="14">
        <f t="shared" si="68"/>
        <v>0</v>
      </c>
      <c r="P94" s="14">
        <f t="shared" si="69"/>
        <v>0</v>
      </c>
      <c r="Q94" s="14">
        <f t="shared" si="70"/>
        <v>0</v>
      </c>
      <c r="R94" s="14">
        <f t="shared" si="71"/>
        <v>0</v>
      </c>
      <c r="S94" s="14">
        <f t="shared" si="72"/>
        <v>0</v>
      </c>
      <c r="T94" s="14">
        <f t="shared" si="73"/>
        <v>0</v>
      </c>
      <c r="U94" s="14">
        <f t="shared" si="74"/>
        <v>0</v>
      </c>
    </row>
    <row r="95" spans="2:21" x14ac:dyDescent="0.3">
      <c r="B95" s="38" t="s">
        <v>238</v>
      </c>
      <c r="C95" s="1">
        <f t="shared" ref="C95" si="109">SUM(C39,C67)</f>
        <v>0</v>
      </c>
      <c r="D95" s="1">
        <f t="shared" ref="D95:L95" si="110">SUM(D39,D67)</f>
        <v>0</v>
      </c>
      <c r="E95" s="1">
        <f t="shared" si="110"/>
        <v>0</v>
      </c>
      <c r="F95" s="1">
        <f t="shared" si="110"/>
        <v>0</v>
      </c>
      <c r="G95" s="1">
        <f t="shared" si="110"/>
        <v>0</v>
      </c>
      <c r="H95" s="1">
        <f t="shared" si="110"/>
        <v>0</v>
      </c>
      <c r="I95" s="1">
        <f t="shared" si="110"/>
        <v>0</v>
      </c>
      <c r="J95" s="1">
        <f t="shared" si="110"/>
        <v>0</v>
      </c>
      <c r="K95" s="1">
        <f t="shared" si="110"/>
        <v>0</v>
      </c>
      <c r="L95" s="1">
        <f t="shared" si="110"/>
        <v>0</v>
      </c>
      <c r="N95" s="14">
        <f t="shared" si="67"/>
        <v>0</v>
      </c>
      <c r="O95" s="14">
        <f t="shared" si="68"/>
        <v>0</v>
      </c>
      <c r="P95" s="14">
        <f t="shared" si="69"/>
        <v>0</v>
      </c>
      <c r="Q95" s="14">
        <f t="shared" si="70"/>
        <v>0</v>
      </c>
      <c r="R95" s="14">
        <f t="shared" si="71"/>
        <v>0</v>
      </c>
      <c r="S95" s="14">
        <f t="shared" si="72"/>
        <v>0</v>
      </c>
      <c r="T95" s="14">
        <f t="shared" si="73"/>
        <v>0</v>
      </c>
      <c r="U95" s="14">
        <f t="shared" si="74"/>
        <v>0</v>
      </c>
    </row>
  </sheetData>
  <mergeCells count="4">
    <mergeCell ref="N6:Q6"/>
    <mergeCell ref="N16:V16"/>
    <mergeCell ref="N44:V44"/>
    <mergeCell ref="N72:V72"/>
  </mergeCells>
  <phoneticPr fontId="28" type="noConversion"/>
  <conditionalFormatting sqref="C9:G11">
    <cfRule type="containsText" dxfId="189" priority="2" operator="containsText" text="ntitulé">
      <formula>NOT(ISERROR(SEARCH("ntitulé",C9)))</formula>
    </cfRule>
    <cfRule type="containsBlanks" dxfId="188" priority="3">
      <formula>LEN(TRIM(C9))=0</formula>
    </cfRule>
  </conditionalFormatting>
  <conditionalFormatting sqref="C9:G11">
    <cfRule type="containsText" dxfId="187" priority="1" operator="containsText" text="libre">
      <formula>NOT(ISERROR(SEARCH("libre",C9)))</formula>
    </cfRule>
  </conditionalFormatting>
  <hyperlinks>
    <hyperlink ref="A1" location="TAB00!A1" display="Retour page de garde" xr:uid="{00000000-0004-0000-1C00-000000000000}"/>
  </hyperlinks>
  <pageMargins left="0.7" right="0.7" top="0.75" bottom="0.75" header="0.3" footer="0.3"/>
  <pageSetup paperSize="8" scale="90" orientation="landscape" verticalDpi="300" r:id="rId1"/>
  <rowBreaks count="1" manualBreakCount="1">
    <brk id="68" max="16383" man="1"/>
  </rowBreaks>
  <ignoredErrors>
    <ignoredError sqref="C10:G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topLeftCell="A8" zoomScaleNormal="100" workbookViewId="0">
      <selection activeCell="B25" sqref="B25"/>
    </sheetView>
  </sheetViews>
  <sheetFormatPr baseColWidth="10" defaultColWidth="9.1640625" defaultRowHeight="13.5" x14ac:dyDescent="0.3"/>
  <cols>
    <col min="1" max="1" width="20.6640625" style="3" customWidth="1"/>
    <col min="2" max="2" width="21.1640625" style="3" customWidth="1"/>
    <col min="3" max="3" width="139" style="3" customWidth="1"/>
    <col min="4" max="16384" width="9.1640625" style="3"/>
  </cols>
  <sheetData>
    <row r="1" spans="1:3" ht="15" x14ac:dyDescent="0.3">
      <c r="A1" s="8" t="s">
        <v>55</v>
      </c>
      <c r="C1" s="5"/>
    </row>
    <row r="2" spans="1:3" x14ac:dyDescent="0.3">
      <c r="A2" s="5"/>
      <c r="C2" s="5"/>
    </row>
    <row r="3" spans="1:3" ht="22.15" customHeight="1" x14ac:dyDescent="0.35">
      <c r="A3" s="76" t="str">
        <f>TAB00!B46&amp;" : "&amp;TAB00!C46</f>
        <v>TAB A : Liste des annexes à fournir</v>
      </c>
      <c r="B3" s="76"/>
      <c r="C3" s="76"/>
    </row>
    <row r="4" spans="1:3" x14ac:dyDescent="0.3">
      <c r="A4" s="67"/>
      <c r="B4" s="68"/>
      <c r="C4" s="69"/>
    </row>
    <row r="5" spans="1:3" x14ac:dyDescent="0.3">
      <c r="A5" s="70" t="s">
        <v>215</v>
      </c>
      <c r="B5" s="146" t="s">
        <v>255</v>
      </c>
      <c r="C5" s="71" t="s">
        <v>212</v>
      </c>
    </row>
    <row r="7" spans="1:3" ht="42.75" customHeight="1" x14ac:dyDescent="0.3">
      <c r="A7" s="350" t="s">
        <v>256</v>
      </c>
      <c r="B7" s="350" t="s">
        <v>257</v>
      </c>
      <c r="C7" s="351" t="s">
        <v>378</v>
      </c>
    </row>
    <row r="8" spans="1:3" ht="42.75" customHeight="1" x14ac:dyDescent="0.3">
      <c r="A8" s="350" t="s">
        <v>258</v>
      </c>
      <c r="B8" s="350" t="s">
        <v>257</v>
      </c>
      <c r="C8" s="351" t="s">
        <v>379</v>
      </c>
    </row>
    <row r="9" spans="1:3" ht="42.75" customHeight="1" x14ac:dyDescent="0.3">
      <c r="A9" s="350" t="s">
        <v>259</v>
      </c>
      <c r="B9" s="350"/>
      <c r="C9" s="351" t="s">
        <v>219</v>
      </c>
    </row>
    <row r="10" spans="1:3" ht="42.75" customHeight="1" x14ac:dyDescent="0.3">
      <c r="A10" s="350" t="s">
        <v>260</v>
      </c>
      <c r="B10" s="350"/>
      <c r="C10" s="351" t="s">
        <v>219</v>
      </c>
    </row>
    <row r="11" spans="1:3" ht="42.75" customHeight="1" x14ac:dyDescent="0.3">
      <c r="A11" s="350" t="s">
        <v>261</v>
      </c>
      <c r="B11" s="350" t="s">
        <v>529</v>
      </c>
      <c r="C11" s="351" t="s">
        <v>267</v>
      </c>
    </row>
    <row r="12" spans="1:3" ht="42.75" customHeight="1" x14ac:dyDescent="0.3">
      <c r="A12" s="350" t="s">
        <v>262</v>
      </c>
      <c r="B12" s="350" t="s">
        <v>530</v>
      </c>
      <c r="C12" s="351" t="s">
        <v>528</v>
      </c>
    </row>
    <row r="13" spans="1:3" ht="42.75" customHeight="1" x14ac:dyDescent="0.3">
      <c r="A13" s="350" t="s">
        <v>263</v>
      </c>
      <c r="B13" s="350" t="s">
        <v>531</v>
      </c>
      <c r="C13" s="351" t="s">
        <v>270</v>
      </c>
    </row>
    <row r="14" spans="1:3" ht="42.75" customHeight="1" x14ac:dyDescent="0.3">
      <c r="A14" s="350" t="s">
        <v>264</v>
      </c>
      <c r="B14" s="350" t="s">
        <v>532</v>
      </c>
      <c r="C14" s="351" t="s">
        <v>380</v>
      </c>
    </row>
    <row r="15" spans="1:3" ht="42.75" customHeight="1" x14ac:dyDescent="0.3">
      <c r="A15" s="350" t="s">
        <v>265</v>
      </c>
      <c r="B15" s="350" t="s">
        <v>533</v>
      </c>
      <c r="C15" s="351" t="s">
        <v>272</v>
      </c>
    </row>
    <row r="16" spans="1:3" ht="42.75" customHeight="1" x14ac:dyDescent="0.3">
      <c r="A16" s="350" t="s">
        <v>266</v>
      </c>
      <c r="B16" s="350"/>
      <c r="C16" s="351" t="s">
        <v>219</v>
      </c>
    </row>
    <row r="17" spans="1:3" ht="42.75" customHeight="1" x14ac:dyDescent="0.3">
      <c r="A17" s="350" t="s">
        <v>268</v>
      </c>
      <c r="B17" s="350" t="s">
        <v>381</v>
      </c>
      <c r="C17" s="351" t="s">
        <v>534</v>
      </c>
    </row>
    <row r="18" spans="1:3" ht="42.75" customHeight="1" x14ac:dyDescent="0.3">
      <c r="A18" s="350" t="s">
        <v>269</v>
      </c>
      <c r="B18" s="350" t="s">
        <v>381</v>
      </c>
      <c r="C18" s="351" t="s">
        <v>535</v>
      </c>
    </row>
    <row r="19" spans="1:3" ht="42" customHeight="1" x14ac:dyDescent="0.3">
      <c r="A19" s="350" t="s">
        <v>271</v>
      </c>
      <c r="B19" s="350" t="s">
        <v>281</v>
      </c>
      <c r="C19" s="351" t="s">
        <v>536</v>
      </c>
    </row>
    <row r="20" spans="1:3" ht="42" customHeight="1" x14ac:dyDescent="0.3">
      <c r="A20" s="350" t="s">
        <v>537</v>
      </c>
      <c r="B20" s="350"/>
      <c r="C20" s="351" t="s">
        <v>219</v>
      </c>
    </row>
  </sheetData>
  <hyperlinks>
    <hyperlink ref="A1" location="TAB00!A1" display="Retour page de garde" xr:uid="{00000000-0004-0000-0100-000000000000}"/>
  </hyperlinks>
  <pageMargins left="0.7" right="0.7" top="0.75" bottom="0.75" header="0.3" footer="0.3"/>
  <pageSetup paperSize="9" scale="95" orientation="landscape" r:id="rId1"/>
  <rowBreaks count="1" manualBreakCount="1">
    <brk id="20"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K204"/>
  <sheetViews>
    <sheetView zoomScale="115" zoomScaleNormal="115" workbookViewId="0">
      <pane xSplit="2" ySplit="7" topLeftCell="C67" activePane="bottomRight" state="frozen"/>
      <selection activeCell="E5" sqref="E5"/>
      <selection pane="topRight" activeCell="E5" sqref="E5"/>
      <selection pane="bottomLeft" activeCell="E5" sqref="E5"/>
      <selection pane="bottomRight" activeCell="B173" sqref="A173:XFD173"/>
    </sheetView>
  </sheetViews>
  <sheetFormatPr baseColWidth="10" defaultColWidth="9.1640625" defaultRowHeight="13.5" x14ac:dyDescent="0.3"/>
  <cols>
    <col min="1" max="1" width="9.1640625" style="3"/>
    <col min="2" max="2" width="46" style="3" bestFit="1" customWidth="1"/>
    <col min="3" max="19" width="16.6640625" style="1" customWidth="1"/>
    <col min="20" max="20" width="9.1640625" style="1"/>
    <col min="21" max="21" width="14.83203125" style="63" bestFit="1" customWidth="1"/>
    <col min="22" max="23" width="9.1640625" style="63"/>
    <col min="24" max="37" width="9.1640625" style="1"/>
    <col min="38" max="16384" width="9.1640625" style="3"/>
  </cols>
  <sheetData>
    <row r="1" spans="1:37" ht="15" x14ac:dyDescent="0.3">
      <c r="A1" s="8" t="s">
        <v>55</v>
      </c>
    </row>
    <row r="2" spans="1:37" ht="15" x14ac:dyDescent="0.3">
      <c r="A2" s="2" t="s">
        <v>136</v>
      </c>
    </row>
    <row r="3" spans="1:37" ht="22.15" customHeight="1" x14ac:dyDescent="0.35">
      <c r="A3" s="76" t="str">
        <f>TAB00!B68&amp;" : "&amp;TAB00!C68</f>
        <v>TAB5.1 : Evolution des actifs régulés sur la période 2020-2025</v>
      </c>
      <c r="B3" s="76"/>
      <c r="C3" s="76"/>
      <c r="D3" s="76"/>
      <c r="E3" s="76"/>
      <c r="F3" s="76"/>
      <c r="G3" s="76"/>
      <c r="H3" s="76"/>
      <c r="I3" s="76"/>
      <c r="J3" s="76"/>
      <c r="K3" s="76"/>
      <c r="L3" s="76"/>
      <c r="M3" s="76"/>
      <c r="N3" s="76"/>
      <c r="O3" s="76"/>
      <c r="P3" s="76"/>
      <c r="Q3" s="76"/>
      <c r="R3" s="76"/>
      <c r="S3" s="76"/>
    </row>
    <row r="4" spans="1:37" ht="15" x14ac:dyDescent="0.3">
      <c r="A4" s="2"/>
    </row>
    <row r="5" spans="1:37" s="20" customFormat="1" ht="24" customHeight="1" x14ac:dyDescent="0.3">
      <c r="C5" s="411" t="s">
        <v>239</v>
      </c>
      <c r="D5" s="411"/>
      <c r="E5" s="411"/>
      <c r="F5" s="412" t="s">
        <v>234</v>
      </c>
      <c r="G5" s="413"/>
      <c r="H5" s="413"/>
      <c r="I5" s="414"/>
      <c r="J5" s="411" t="s">
        <v>242</v>
      </c>
      <c r="K5" s="411"/>
      <c r="L5" s="411"/>
      <c r="M5" s="411" t="s">
        <v>241</v>
      </c>
      <c r="N5" s="411"/>
      <c r="O5" s="411"/>
      <c r="P5" s="411"/>
      <c r="Q5" s="411" t="s">
        <v>240</v>
      </c>
      <c r="R5" s="411"/>
      <c r="S5" s="411"/>
      <c r="T5" s="21"/>
      <c r="U5" s="132"/>
      <c r="V5" s="132"/>
      <c r="W5" s="132"/>
      <c r="X5" s="21"/>
      <c r="Y5" s="21"/>
      <c r="Z5" s="21"/>
      <c r="AA5" s="21"/>
      <c r="AB5" s="21"/>
      <c r="AC5" s="21"/>
      <c r="AD5" s="21"/>
      <c r="AE5" s="21"/>
      <c r="AF5" s="21"/>
      <c r="AG5" s="21"/>
      <c r="AH5" s="21"/>
      <c r="AI5" s="21"/>
      <c r="AJ5" s="21"/>
      <c r="AK5" s="21"/>
    </row>
    <row r="6" spans="1:37" s="20" customFormat="1" ht="54" x14ac:dyDescent="0.3">
      <c r="C6" s="95" t="s">
        <v>235</v>
      </c>
      <c r="D6" s="95" t="s">
        <v>52</v>
      </c>
      <c r="E6" s="95" t="s">
        <v>238</v>
      </c>
      <c r="F6" s="95" t="s">
        <v>39</v>
      </c>
      <c r="G6" s="95" t="s">
        <v>40</v>
      </c>
      <c r="H6" s="95" t="s">
        <v>41</v>
      </c>
      <c r="I6" s="95" t="s">
        <v>42</v>
      </c>
      <c r="J6" s="95" t="s">
        <v>236</v>
      </c>
      <c r="K6" s="95" t="s">
        <v>123</v>
      </c>
      <c r="L6" s="95" t="s">
        <v>237</v>
      </c>
      <c r="M6" s="95" t="s">
        <v>236</v>
      </c>
      <c r="N6" s="95" t="s">
        <v>53</v>
      </c>
      <c r="O6" s="95" t="s">
        <v>123</v>
      </c>
      <c r="P6" s="95" t="s">
        <v>237</v>
      </c>
      <c r="Q6" s="95" t="s">
        <v>235</v>
      </c>
      <c r="R6" s="95" t="s">
        <v>52</v>
      </c>
      <c r="S6" s="95" t="s">
        <v>238</v>
      </c>
      <c r="T6" s="21"/>
      <c r="U6" s="132"/>
      <c r="V6" s="132"/>
      <c r="W6" s="132"/>
      <c r="X6" s="21"/>
      <c r="Y6" s="21"/>
      <c r="Z6" s="21"/>
      <c r="AA6" s="21"/>
      <c r="AB6" s="21"/>
      <c r="AC6" s="21"/>
      <c r="AD6" s="21"/>
      <c r="AE6" s="21"/>
      <c r="AF6" s="21"/>
      <c r="AG6" s="21"/>
      <c r="AH6" s="21"/>
      <c r="AI6" s="21"/>
      <c r="AJ6" s="21"/>
      <c r="AK6" s="21"/>
    </row>
    <row r="7" spans="1:37" s="134" customFormat="1" ht="12" customHeight="1" x14ac:dyDescent="0.3">
      <c r="C7" s="133">
        <v>1</v>
      </c>
      <c r="D7" s="133">
        <f>C7+1</f>
        <v>2</v>
      </c>
      <c r="E7" s="133">
        <f t="shared" ref="E7:S7" si="0">D7+1</f>
        <v>3</v>
      </c>
      <c r="F7" s="133">
        <f t="shared" si="0"/>
        <v>4</v>
      </c>
      <c r="G7" s="133">
        <f t="shared" si="0"/>
        <v>5</v>
      </c>
      <c r="H7" s="133">
        <f t="shared" si="0"/>
        <v>6</v>
      </c>
      <c r="I7" s="133">
        <f t="shared" si="0"/>
        <v>7</v>
      </c>
      <c r="J7" s="133">
        <f t="shared" si="0"/>
        <v>8</v>
      </c>
      <c r="K7" s="133">
        <f t="shared" si="0"/>
        <v>9</v>
      </c>
      <c r="L7" s="133">
        <f t="shared" si="0"/>
        <v>10</v>
      </c>
      <c r="M7" s="133">
        <f t="shared" si="0"/>
        <v>11</v>
      </c>
      <c r="N7" s="133">
        <f t="shared" si="0"/>
        <v>12</v>
      </c>
      <c r="O7" s="133">
        <f t="shared" si="0"/>
        <v>13</v>
      </c>
      <c r="P7" s="133">
        <f t="shared" si="0"/>
        <v>14</v>
      </c>
      <c r="Q7" s="133">
        <f t="shared" si="0"/>
        <v>15</v>
      </c>
      <c r="R7" s="133">
        <f t="shared" si="0"/>
        <v>16</v>
      </c>
      <c r="S7" s="133">
        <f t="shared" si="0"/>
        <v>17</v>
      </c>
      <c r="T7" s="133"/>
      <c r="U7" s="133"/>
      <c r="V7" s="133"/>
      <c r="W7" s="133"/>
      <c r="X7" s="133"/>
      <c r="Y7" s="133"/>
      <c r="Z7" s="133"/>
      <c r="AA7" s="133"/>
      <c r="AB7" s="133"/>
      <c r="AC7" s="133"/>
      <c r="AD7" s="133"/>
      <c r="AE7" s="133"/>
      <c r="AF7" s="133"/>
      <c r="AG7" s="133"/>
      <c r="AH7" s="133"/>
      <c r="AI7" s="133"/>
      <c r="AJ7" s="133"/>
      <c r="AK7" s="133"/>
    </row>
    <row r="8" spans="1:37" x14ac:dyDescent="0.3">
      <c r="A8" s="410" t="s">
        <v>330</v>
      </c>
      <c r="B8" s="24" t="s">
        <v>148</v>
      </c>
      <c r="C8" s="75"/>
      <c r="D8" s="75"/>
      <c r="E8" s="75"/>
      <c r="F8" s="75"/>
      <c r="G8" s="75"/>
      <c r="H8" s="75"/>
      <c r="I8" s="75"/>
      <c r="J8" s="75"/>
      <c r="K8" s="75"/>
      <c r="L8" s="75"/>
      <c r="M8" s="75"/>
      <c r="N8" s="75"/>
      <c r="O8" s="75"/>
      <c r="P8" s="75"/>
      <c r="Q8" s="120">
        <f t="shared" ref="Q8:Q24" si="1">SUM(C8,F8:J8,M8:N8)</f>
        <v>0</v>
      </c>
      <c r="R8" s="120">
        <f t="shared" ref="R8:R24" si="2">SUM(D8,K8,O8)</f>
        <v>0</v>
      </c>
      <c r="S8" s="120">
        <f t="shared" ref="S8:S24" si="3">SUM(E8,L8,P8)</f>
        <v>0</v>
      </c>
      <c r="V8" s="63">
        <v>1</v>
      </c>
    </row>
    <row r="9" spans="1:37" x14ac:dyDescent="0.3">
      <c r="A9" s="410"/>
      <c r="B9" s="24" t="s">
        <v>149</v>
      </c>
      <c r="C9" s="75"/>
      <c r="D9" s="75"/>
      <c r="E9" s="75"/>
      <c r="F9" s="75"/>
      <c r="G9" s="75"/>
      <c r="H9" s="75"/>
      <c r="I9" s="75"/>
      <c r="J9" s="75"/>
      <c r="K9" s="75"/>
      <c r="L9" s="75"/>
      <c r="M9" s="75"/>
      <c r="N9" s="75"/>
      <c r="O9" s="75"/>
      <c r="P9" s="75"/>
      <c r="Q9" s="1">
        <f t="shared" si="1"/>
        <v>0</v>
      </c>
      <c r="R9" s="1">
        <f t="shared" si="2"/>
        <v>0</v>
      </c>
      <c r="S9" s="1">
        <f t="shared" si="3"/>
        <v>0</v>
      </c>
      <c r="V9" s="63">
        <f>V8+1</f>
        <v>2</v>
      </c>
    </row>
    <row r="10" spans="1:37" x14ac:dyDescent="0.3">
      <c r="A10" s="410"/>
      <c r="B10" s="24" t="s">
        <v>150</v>
      </c>
      <c r="C10" s="75"/>
      <c r="D10" s="75"/>
      <c r="E10" s="75"/>
      <c r="F10" s="75"/>
      <c r="G10" s="75"/>
      <c r="H10" s="75"/>
      <c r="I10" s="75"/>
      <c r="J10" s="75"/>
      <c r="K10" s="75"/>
      <c r="L10" s="75"/>
      <c r="M10" s="75"/>
      <c r="N10" s="75"/>
      <c r="O10" s="75"/>
      <c r="P10" s="75"/>
      <c r="Q10" s="1">
        <f t="shared" si="1"/>
        <v>0</v>
      </c>
      <c r="R10" s="1">
        <f t="shared" si="2"/>
        <v>0</v>
      </c>
      <c r="S10" s="1">
        <f t="shared" si="3"/>
        <v>0</v>
      </c>
      <c r="V10" s="63">
        <f t="shared" ref="V10:V73" si="4">V9+1</f>
        <v>3</v>
      </c>
    </row>
    <row r="11" spans="1:37" x14ac:dyDescent="0.3">
      <c r="A11" s="410"/>
      <c r="B11" s="24" t="s">
        <v>151</v>
      </c>
      <c r="C11" s="75"/>
      <c r="D11" s="75"/>
      <c r="E11" s="75"/>
      <c r="F11" s="75"/>
      <c r="G11" s="75"/>
      <c r="H11" s="75"/>
      <c r="I11" s="75"/>
      <c r="J11" s="75"/>
      <c r="K11" s="75"/>
      <c r="L11" s="75"/>
      <c r="M11" s="75"/>
      <c r="N11" s="75"/>
      <c r="O11" s="75"/>
      <c r="P11" s="75"/>
      <c r="Q11" s="1">
        <f t="shared" si="1"/>
        <v>0</v>
      </c>
      <c r="R11" s="1">
        <f t="shared" si="2"/>
        <v>0</v>
      </c>
      <c r="S11" s="1">
        <f t="shared" si="3"/>
        <v>0</v>
      </c>
      <c r="V11" s="63">
        <f t="shared" si="4"/>
        <v>4</v>
      </c>
    </row>
    <row r="12" spans="1:37" x14ac:dyDescent="0.3">
      <c r="A12" s="410"/>
      <c r="B12" s="24" t="s">
        <v>152</v>
      </c>
      <c r="C12" s="75"/>
      <c r="D12" s="75"/>
      <c r="E12" s="75"/>
      <c r="F12" s="75"/>
      <c r="G12" s="75"/>
      <c r="H12" s="75"/>
      <c r="I12" s="75"/>
      <c r="J12" s="75"/>
      <c r="K12" s="75"/>
      <c r="L12" s="75"/>
      <c r="M12" s="75"/>
      <c r="N12" s="75"/>
      <c r="O12" s="75"/>
      <c r="P12" s="75"/>
      <c r="Q12" s="1">
        <f t="shared" si="1"/>
        <v>0</v>
      </c>
      <c r="R12" s="1">
        <f t="shared" si="2"/>
        <v>0</v>
      </c>
      <c r="S12" s="1">
        <f t="shared" si="3"/>
        <v>0</v>
      </c>
      <c r="V12" s="63">
        <f t="shared" si="4"/>
        <v>5</v>
      </c>
    </row>
    <row r="13" spans="1:37" x14ac:dyDescent="0.3">
      <c r="A13" s="410"/>
      <c r="B13" s="24" t="s">
        <v>153</v>
      </c>
      <c r="C13" s="75"/>
      <c r="D13" s="75"/>
      <c r="E13" s="75"/>
      <c r="F13" s="75"/>
      <c r="G13" s="75"/>
      <c r="H13" s="75"/>
      <c r="I13" s="75"/>
      <c r="J13" s="75"/>
      <c r="K13" s="75"/>
      <c r="L13" s="75"/>
      <c r="M13" s="75"/>
      <c r="N13" s="75"/>
      <c r="O13" s="75"/>
      <c r="P13" s="75"/>
      <c r="Q13" s="1">
        <f t="shared" si="1"/>
        <v>0</v>
      </c>
      <c r="R13" s="1">
        <f t="shared" si="2"/>
        <v>0</v>
      </c>
      <c r="S13" s="1">
        <f t="shared" si="3"/>
        <v>0</v>
      </c>
      <c r="V13" s="63">
        <f t="shared" si="4"/>
        <v>6</v>
      </c>
    </row>
    <row r="14" spans="1:37" x14ac:dyDescent="0.3">
      <c r="A14" s="410"/>
      <c r="B14" s="24" t="s">
        <v>154</v>
      </c>
      <c r="C14" s="75"/>
      <c r="D14" s="75"/>
      <c r="E14" s="75"/>
      <c r="F14" s="75"/>
      <c r="G14" s="75"/>
      <c r="H14" s="75"/>
      <c r="I14" s="75"/>
      <c r="J14" s="75"/>
      <c r="K14" s="75"/>
      <c r="L14" s="75"/>
      <c r="M14" s="75"/>
      <c r="N14" s="75"/>
      <c r="O14" s="75"/>
      <c r="P14" s="75"/>
      <c r="Q14" s="1">
        <f t="shared" si="1"/>
        <v>0</v>
      </c>
      <c r="R14" s="1">
        <f t="shared" si="2"/>
        <v>0</v>
      </c>
      <c r="S14" s="1">
        <f t="shared" si="3"/>
        <v>0</v>
      </c>
      <c r="V14" s="63">
        <f t="shared" si="4"/>
        <v>7</v>
      </c>
    </row>
    <row r="15" spans="1:37" x14ac:dyDescent="0.3">
      <c r="A15" s="410"/>
      <c r="B15" s="24" t="s">
        <v>155</v>
      </c>
      <c r="C15" s="75"/>
      <c r="D15" s="75"/>
      <c r="E15" s="75"/>
      <c r="F15" s="75"/>
      <c r="G15" s="75"/>
      <c r="H15" s="75"/>
      <c r="I15" s="75"/>
      <c r="J15" s="75"/>
      <c r="K15" s="75"/>
      <c r="L15" s="75"/>
      <c r="M15" s="75"/>
      <c r="N15" s="75"/>
      <c r="O15" s="75"/>
      <c r="P15" s="75"/>
      <c r="Q15" s="1">
        <f t="shared" si="1"/>
        <v>0</v>
      </c>
      <c r="R15" s="1">
        <f t="shared" si="2"/>
        <v>0</v>
      </c>
      <c r="S15" s="1">
        <f t="shared" si="3"/>
        <v>0</v>
      </c>
      <c r="V15" s="63">
        <f t="shared" si="4"/>
        <v>8</v>
      </c>
    </row>
    <row r="16" spans="1:37" x14ac:dyDescent="0.3">
      <c r="A16" s="410"/>
      <c r="B16" s="24" t="s">
        <v>157</v>
      </c>
      <c r="C16" s="75"/>
      <c r="D16" s="75"/>
      <c r="E16" s="75"/>
      <c r="F16" s="75"/>
      <c r="G16" s="75"/>
      <c r="H16" s="75"/>
      <c r="I16" s="75"/>
      <c r="J16" s="75"/>
      <c r="K16" s="75"/>
      <c r="L16" s="75"/>
      <c r="M16" s="75"/>
      <c r="N16" s="75"/>
      <c r="O16" s="75"/>
      <c r="P16" s="75"/>
      <c r="Q16" s="1">
        <f t="shared" si="1"/>
        <v>0</v>
      </c>
      <c r="R16" s="1">
        <f t="shared" si="2"/>
        <v>0</v>
      </c>
      <c r="S16" s="1">
        <f t="shared" si="3"/>
        <v>0</v>
      </c>
      <c r="V16" s="63">
        <f t="shared" si="4"/>
        <v>9</v>
      </c>
    </row>
    <row r="17" spans="1:22" x14ac:dyDescent="0.3">
      <c r="A17" s="410"/>
      <c r="B17" s="24" t="s">
        <v>156</v>
      </c>
      <c r="C17" s="75"/>
      <c r="D17" s="75"/>
      <c r="E17" s="75"/>
      <c r="F17" s="75"/>
      <c r="G17" s="75"/>
      <c r="H17" s="75"/>
      <c r="I17" s="75"/>
      <c r="J17" s="75"/>
      <c r="K17" s="75"/>
      <c r="L17" s="75"/>
      <c r="M17" s="75"/>
      <c r="N17" s="75"/>
      <c r="O17" s="75"/>
      <c r="P17" s="75"/>
      <c r="Q17" s="1">
        <f t="shared" si="1"/>
        <v>0</v>
      </c>
      <c r="R17" s="1">
        <f t="shared" si="2"/>
        <v>0</v>
      </c>
      <c r="S17" s="1">
        <f t="shared" si="3"/>
        <v>0</v>
      </c>
      <c r="V17" s="63">
        <f t="shared" si="4"/>
        <v>10</v>
      </c>
    </row>
    <row r="18" spans="1:22" x14ac:dyDescent="0.3">
      <c r="A18" s="410"/>
      <c r="B18" s="24" t="s">
        <v>158</v>
      </c>
      <c r="C18" s="75"/>
      <c r="D18" s="75"/>
      <c r="E18" s="75"/>
      <c r="F18" s="75"/>
      <c r="G18" s="75"/>
      <c r="H18" s="75"/>
      <c r="I18" s="75"/>
      <c r="J18" s="75"/>
      <c r="K18" s="75"/>
      <c r="L18" s="75"/>
      <c r="M18" s="75"/>
      <c r="N18" s="75"/>
      <c r="O18" s="75"/>
      <c r="P18" s="75"/>
      <c r="Q18" s="1">
        <f t="shared" si="1"/>
        <v>0</v>
      </c>
      <c r="R18" s="1">
        <f t="shared" si="2"/>
        <v>0</v>
      </c>
      <c r="S18" s="1">
        <f t="shared" si="3"/>
        <v>0</v>
      </c>
      <c r="V18" s="63">
        <f t="shared" si="4"/>
        <v>11</v>
      </c>
    </row>
    <row r="19" spans="1:22" x14ac:dyDescent="0.3">
      <c r="A19" s="410"/>
      <c r="B19" s="24" t="s">
        <v>13</v>
      </c>
      <c r="C19" s="75"/>
      <c r="D19" s="75"/>
      <c r="E19" s="75"/>
      <c r="F19" s="75"/>
      <c r="G19" s="75"/>
      <c r="H19" s="75"/>
      <c r="I19" s="75"/>
      <c r="J19" s="75"/>
      <c r="K19" s="75"/>
      <c r="L19" s="75"/>
      <c r="M19" s="75"/>
      <c r="N19" s="75"/>
      <c r="O19" s="75"/>
      <c r="P19" s="75"/>
      <c r="Q19" s="1">
        <f t="shared" si="1"/>
        <v>0</v>
      </c>
      <c r="R19" s="1">
        <f t="shared" si="2"/>
        <v>0</v>
      </c>
      <c r="S19" s="1">
        <f t="shared" si="3"/>
        <v>0</v>
      </c>
      <c r="V19" s="63">
        <f t="shared" si="4"/>
        <v>12</v>
      </c>
    </row>
    <row r="20" spans="1:22" x14ac:dyDescent="0.3">
      <c r="A20" s="410"/>
      <c r="B20" s="10" t="s">
        <v>19</v>
      </c>
      <c r="C20" s="75"/>
      <c r="D20" s="75"/>
      <c r="E20" s="75"/>
      <c r="F20" s="75"/>
      <c r="G20" s="75"/>
      <c r="H20" s="75"/>
      <c r="I20" s="75"/>
      <c r="J20" s="75"/>
      <c r="K20" s="75"/>
      <c r="L20" s="75"/>
      <c r="M20" s="75"/>
      <c r="N20" s="75"/>
      <c r="O20" s="75"/>
      <c r="P20" s="75"/>
      <c r="Q20" s="1">
        <f t="shared" si="1"/>
        <v>0</v>
      </c>
      <c r="R20" s="1">
        <f t="shared" si="2"/>
        <v>0</v>
      </c>
      <c r="S20" s="1">
        <f t="shared" si="3"/>
        <v>0</v>
      </c>
      <c r="V20" s="63">
        <f t="shared" si="4"/>
        <v>13</v>
      </c>
    </row>
    <row r="21" spans="1:22" x14ac:dyDescent="0.3">
      <c r="A21" s="410"/>
      <c r="B21" s="10" t="s">
        <v>20</v>
      </c>
      <c r="C21" s="75"/>
      <c r="D21" s="75"/>
      <c r="E21" s="75"/>
      <c r="F21" s="75"/>
      <c r="G21" s="75"/>
      <c r="H21" s="75"/>
      <c r="I21" s="75"/>
      <c r="J21" s="75"/>
      <c r="K21" s="75"/>
      <c r="L21" s="75"/>
      <c r="M21" s="75"/>
      <c r="N21" s="75"/>
      <c r="O21" s="75"/>
      <c r="P21" s="75"/>
      <c r="Q21" s="1">
        <f t="shared" si="1"/>
        <v>0</v>
      </c>
      <c r="R21" s="1">
        <f t="shared" si="2"/>
        <v>0</v>
      </c>
      <c r="S21" s="1">
        <f t="shared" si="3"/>
        <v>0</v>
      </c>
      <c r="V21" s="63">
        <f t="shared" si="4"/>
        <v>14</v>
      </c>
    </row>
    <row r="22" spans="1:22" x14ac:dyDescent="0.3">
      <c r="A22" s="410"/>
      <c r="B22" s="10" t="s">
        <v>21</v>
      </c>
      <c r="C22" s="75"/>
      <c r="D22" s="75"/>
      <c r="E22" s="75"/>
      <c r="F22" s="75"/>
      <c r="G22" s="75"/>
      <c r="H22" s="75"/>
      <c r="I22" s="75"/>
      <c r="J22" s="75"/>
      <c r="K22" s="75"/>
      <c r="L22" s="75"/>
      <c r="M22" s="75"/>
      <c r="N22" s="75"/>
      <c r="O22" s="75"/>
      <c r="P22" s="75"/>
      <c r="Q22" s="1">
        <f t="shared" si="1"/>
        <v>0</v>
      </c>
      <c r="R22" s="1">
        <f t="shared" si="2"/>
        <v>0</v>
      </c>
      <c r="S22" s="1">
        <f t="shared" si="3"/>
        <v>0</v>
      </c>
      <c r="V22" s="63">
        <f t="shared" si="4"/>
        <v>15</v>
      </c>
    </row>
    <row r="23" spans="1:22" x14ac:dyDescent="0.3">
      <c r="A23" s="410"/>
      <c r="B23" s="10" t="s">
        <v>22</v>
      </c>
      <c r="C23" s="75"/>
      <c r="D23" s="75"/>
      <c r="E23" s="75"/>
      <c r="F23" s="75"/>
      <c r="G23" s="75"/>
      <c r="H23" s="75"/>
      <c r="I23" s="75"/>
      <c r="J23" s="75"/>
      <c r="K23" s="75"/>
      <c r="L23" s="75"/>
      <c r="M23" s="75"/>
      <c r="N23" s="75"/>
      <c r="O23" s="75"/>
      <c r="P23" s="75"/>
      <c r="Q23" s="1">
        <f t="shared" si="1"/>
        <v>0</v>
      </c>
      <c r="R23" s="1">
        <f t="shared" si="2"/>
        <v>0</v>
      </c>
      <c r="S23" s="1">
        <f t="shared" si="3"/>
        <v>0</v>
      </c>
      <c r="V23" s="63">
        <f t="shared" si="4"/>
        <v>16</v>
      </c>
    </row>
    <row r="24" spans="1:22" x14ac:dyDescent="0.3">
      <c r="A24" s="410"/>
      <c r="B24" s="10" t="s">
        <v>23</v>
      </c>
      <c r="C24" s="75"/>
      <c r="D24" s="75"/>
      <c r="E24" s="75"/>
      <c r="F24" s="75"/>
      <c r="G24" s="75"/>
      <c r="H24" s="75"/>
      <c r="I24" s="75"/>
      <c r="J24" s="75"/>
      <c r="K24" s="75"/>
      <c r="L24" s="75"/>
      <c r="M24" s="75"/>
      <c r="N24" s="75"/>
      <c r="O24" s="75"/>
      <c r="P24" s="75"/>
      <c r="Q24" s="1">
        <f t="shared" si="1"/>
        <v>0</v>
      </c>
      <c r="R24" s="1">
        <f t="shared" si="2"/>
        <v>0</v>
      </c>
      <c r="S24" s="1">
        <f t="shared" si="3"/>
        <v>0</v>
      </c>
      <c r="V24" s="63">
        <f t="shared" si="4"/>
        <v>17</v>
      </c>
    </row>
    <row r="25" spans="1:22" ht="14.25" thickBot="1" x14ac:dyDescent="0.35">
      <c r="A25" s="410"/>
      <c r="B25" s="25" t="s">
        <v>45</v>
      </c>
      <c r="C25" s="26">
        <f t="shared" ref="C25:S25" si="5">SUM(C8:C24)</f>
        <v>0</v>
      </c>
      <c r="D25" s="26">
        <f t="shared" si="5"/>
        <v>0</v>
      </c>
      <c r="E25" s="26">
        <f t="shared" si="5"/>
        <v>0</v>
      </c>
      <c r="F25" s="26">
        <f t="shared" si="5"/>
        <v>0</v>
      </c>
      <c r="G25" s="26">
        <f t="shared" si="5"/>
        <v>0</v>
      </c>
      <c r="H25" s="26">
        <f t="shared" si="5"/>
        <v>0</v>
      </c>
      <c r="I25" s="26">
        <f t="shared" si="5"/>
        <v>0</v>
      </c>
      <c r="J25" s="26">
        <f t="shared" si="5"/>
        <v>0</v>
      </c>
      <c r="K25" s="26">
        <f t="shared" si="5"/>
        <v>0</v>
      </c>
      <c r="L25" s="26">
        <f t="shared" si="5"/>
        <v>0</v>
      </c>
      <c r="M25" s="26">
        <f t="shared" si="5"/>
        <v>0</v>
      </c>
      <c r="N25" s="26">
        <f t="shared" si="5"/>
        <v>0</v>
      </c>
      <c r="O25" s="26">
        <f t="shared" si="5"/>
        <v>0</v>
      </c>
      <c r="P25" s="26">
        <f t="shared" si="5"/>
        <v>0</v>
      </c>
      <c r="Q25" s="26">
        <f t="shared" si="5"/>
        <v>0</v>
      </c>
      <c r="R25" s="26">
        <f t="shared" si="5"/>
        <v>0</v>
      </c>
      <c r="S25" s="26">
        <f t="shared" si="5"/>
        <v>0</v>
      </c>
      <c r="U25" s="63" t="str">
        <f>RIGHT(A8,4)&amp;"reseau"</f>
        <v>2020reseau</v>
      </c>
      <c r="V25" s="63">
        <f t="shared" si="4"/>
        <v>18</v>
      </c>
    </row>
    <row r="26" spans="1:22" x14ac:dyDescent="0.3">
      <c r="A26" s="410"/>
      <c r="B26" s="27"/>
      <c r="V26" s="63">
        <f t="shared" si="4"/>
        <v>19</v>
      </c>
    </row>
    <row r="27" spans="1:22" x14ac:dyDescent="0.3">
      <c r="A27" s="410"/>
      <c r="B27" s="24" t="s">
        <v>148</v>
      </c>
      <c r="C27" s="75"/>
      <c r="D27" s="75"/>
      <c r="E27" s="75"/>
      <c r="F27" s="75"/>
      <c r="G27" s="75"/>
      <c r="H27" s="75"/>
      <c r="I27" s="75"/>
      <c r="J27" s="75"/>
      <c r="K27" s="75"/>
      <c r="L27" s="75"/>
      <c r="M27" s="75"/>
      <c r="N27" s="75"/>
      <c r="O27" s="75"/>
      <c r="P27" s="75"/>
      <c r="Q27" s="1">
        <f t="shared" ref="Q27:Q38" si="6">SUM(C27,F27:J27,M27:N27)</f>
        <v>0</v>
      </c>
      <c r="R27" s="1">
        <f t="shared" ref="R27:R38" si="7">SUM(D27,K27,O27)</f>
        <v>0</v>
      </c>
      <c r="S27" s="1">
        <f t="shared" ref="S27:S38" si="8">SUM(E27,L27,P27)</f>
        <v>0</v>
      </c>
      <c r="V27" s="63">
        <f t="shared" si="4"/>
        <v>20</v>
      </c>
    </row>
    <row r="28" spans="1:22" x14ac:dyDescent="0.3">
      <c r="A28" s="410"/>
      <c r="B28" s="24" t="s">
        <v>46</v>
      </c>
      <c r="C28" s="75"/>
      <c r="D28" s="75"/>
      <c r="E28" s="75"/>
      <c r="F28" s="75"/>
      <c r="G28" s="75"/>
      <c r="H28" s="75"/>
      <c r="I28" s="75"/>
      <c r="J28" s="75"/>
      <c r="K28" s="75"/>
      <c r="L28" s="75"/>
      <c r="M28" s="75"/>
      <c r="N28" s="75"/>
      <c r="O28" s="75"/>
      <c r="P28" s="75"/>
      <c r="Q28" s="1">
        <f t="shared" si="6"/>
        <v>0</v>
      </c>
      <c r="R28" s="1">
        <f t="shared" si="7"/>
        <v>0</v>
      </c>
      <c r="S28" s="1">
        <f t="shared" si="8"/>
        <v>0</v>
      </c>
      <c r="V28" s="63">
        <f t="shared" si="4"/>
        <v>21</v>
      </c>
    </row>
    <row r="29" spans="1:22" x14ac:dyDescent="0.3">
      <c r="A29" s="410"/>
      <c r="B29" s="24" t="s">
        <v>47</v>
      </c>
      <c r="C29" s="75"/>
      <c r="D29" s="75"/>
      <c r="E29" s="75"/>
      <c r="F29" s="75"/>
      <c r="G29" s="75"/>
      <c r="H29" s="75"/>
      <c r="I29" s="75"/>
      <c r="J29" s="75"/>
      <c r="K29" s="75"/>
      <c r="L29" s="75"/>
      <c r="M29" s="75"/>
      <c r="N29" s="75"/>
      <c r="O29" s="75"/>
      <c r="P29" s="75"/>
      <c r="Q29" s="1">
        <f t="shared" si="6"/>
        <v>0</v>
      </c>
      <c r="R29" s="1">
        <f t="shared" si="7"/>
        <v>0</v>
      </c>
      <c r="S29" s="1">
        <f t="shared" si="8"/>
        <v>0</v>
      </c>
      <c r="V29" s="63">
        <f t="shared" si="4"/>
        <v>22</v>
      </c>
    </row>
    <row r="30" spans="1:22" x14ac:dyDescent="0.3">
      <c r="A30" s="410"/>
      <c r="B30" s="24" t="s">
        <v>43</v>
      </c>
      <c r="C30" s="75"/>
      <c r="D30" s="75"/>
      <c r="E30" s="75"/>
      <c r="F30" s="75"/>
      <c r="G30" s="75"/>
      <c r="H30" s="75"/>
      <c r="I30" s="75"/>
      <c r="J30" s="75"/>
      <c r="K30" s="75"/>
      <c r="L30" s="75"/>
      <c r="M30" s="75"/>
      <c r="N30" s="75"/>
      <c r="O30" s="75"/>
      <c r="P30" s="75"/>
      <c r="Q30" s="1">
        <f t="shared" si="6"/>
        <v>0</v>
      </c>
      <c r="R30" s="1">
        <f t="shared" si="7"/>
        <v>0</v>
      </c>
      <c r="S30" s="1">
        <f t="shared" si="8"/>
        <v>0</v>
      </c>
      <c r="V30" s="63">
        <f t="shared" si="4"/>
        <v>23</v>
      </c>
    </row>
    <row r="31" spans="1:22" x14ac:dyDescent="0.3">
      <c r="A31" s="410"/>
      <c r="B31" s="24" t="s">
        <v>48</v>
      </c>
      <c r="C31" s="75"/>
      <c r="D31" s="75"/>
      <c r="E31" s="75"/>
      <c r="F31" s="75"/>
      <c r="G31" s="75"/>
      <c r="H31" s="75"/>
      <c r="I31" s="75"/>
      <c r="J31" s="75"/>
      <c r="K31" s="75"/>
      <c r="L31" s="75"/>
      <c r="M31" s="75"/>
      <c r="N31" s="75"/>
      <c r="O31" s="75"/>
      <c r="P31" s="75"/>
      <c r="Q31" s="1">
        <f t="shared" si="6"/>
        <v>0</v>
      </c>
      <c r="R31" s="1">
        <f t="shared" si="7"/>
        <v>0</v>
      </c>
      <c r="S31" s="1">
        <f t="shared" si="8"/>
        <v>0</v>
      </c>
      <c r="V31" s="63">
        <f t="shared" si="4"/>
        <v>24</v>
      </c>
    </row>
    <row r="32" spans="1:22" x14ac:dyDescent="0.3">
      <c r="A32" s="410"/>
      <c r="B32" s="24" t="s">
        <v>49</v>
      </c>
      <c r="C32" s="75"/>
      <c r="D32" s="75"/>
      <c r="E32" s="75"/>
      <c r="F32" s="75"/>
      <c r="G32" s="75"/>
      <c r="H32" s="75"/>
      <c r="I32" s="75"/>
      <c r="J32" s="75"/>
      <c r="K32" s="75"/>
      <c r="L32" s="75"/>
      <c r="M32" s="75"/>
      <c r="N32" s="75"/>
      <c r="O32" s="75"/>
      <c r="P32" s="75"/>
      <c r="Q32" s="1">
        <f t="shared" si="6"/>
        <v>0</v>
      </c>
      <c r="R32" s="1">
        <f t="shared" si="7"/>
        <v>0</v>
      </c>
      <c r="S32" s="1">
        <f t="shared" si="8"/>
        <v>0</v>
      </c>
      <c r="V32" s="63">
        <f t="shared" si="4"/>
        <v>25</v>
      </c>
    </row>
    <row r="33" spans="1:22" x14ac:dyDescent="0.3">
      <c r="A33" s="410"/>
      <c r="B33" s="24" t="s">
        <v>44</v>
      </c>
      <c r="C33" s="75"/>
      <c r="D33" s="75"/>
      <c r="E33" s="75"/>
      <c r="F33" s="75"/>
      <c r="G33" s="75"/>
      <c r="H33" s="75"/>
      <c r="I33" s="75"/>
      <c r="J33" s="75"/>
      <c r="K33" s="75"/>
      <c r="L33" s="75"/>
      <c r="M33" s="75"/>
      <c r="N33" s="75"/>
      <c r="O33" s="75"/>
      <c r="P33" s="75"/>
      <c r="Q33" s="1">
        <f t="shared" si="6"/>
        <v>0</v>
      </c>
      <c r="R33" s="1">
        <f t="shared" si="7"/>
        <v>0</v>
      </c>
      <c r="S33" s="1">
        <f t="shared" si="8"/>
        <v>0</v>
      </c>
      <c r="V33" s="63">
        <f t="shared" si="4"/>
        <v>26</v>
      </c>
    </row>
    <row r="34" spans="1:22" x14ac:dyDescent="0.3">
      <c r="A34" s="410"/>
      <c r="B34" s="10" t="s">
        <v>19</v>
      </c>
      <c r="C34" s="75"/>
      <c r="D34" s="75"/>
      <c r="E34" s="75"/>
      <c r="F34" s="75"/>
      <c r="G34" s="75"/>
      <c r="H34" s="75"/>
      <c r="I34" s="75"/>
      <c r="J34" s="75"/>
      <c r="K34" s="75"/>
      <c r="L34" s="75"/>
      <c r="M34" s="75"/>
      <c r="N34" s="75"/>
      <c r="O34" s="75"/>
      <c r="P34" s="75"/>
      <c r="Q34" s="1">
        <f t="shared" si="6"/>
        <v>0</v>
      </c>
      <c r="R34" s="1">
        <f t="shared" si="7"/>
        <v>0</v>
      </c>
      <c r="S34" s="1">
        <f t="shared" si="8"/>
        <v>0</v>
      </c>
      <c r="V34" s="63">
        <f t="shared" si="4"/>
        <v>27</v>
      </c>
    </row>
    <row r="35" spans="1:22" x14ac:dyDescent="0.3">
      <c r="A35" s="410"/>
      <c r="B35" s="10" t="s">
        <v>20</v>
      </c>
      <c r="C35" s="75"/>
      <c r="D35" s="75"/>
      <c r="E35" s="75"/>
      <c r="F35" s="75"/>
      <c r="G35" s="75"/>
      <c r="H35" s="75"/>
      <c r="I35" s="75"/>
      <c r="J35" s="75"/>
      <c r="K35" s="75"/>
      <c r="L35" s="75"/>
      <c r="M35" s="75"/>
      <c r="N35" s="75"/>
      <c r="O35" s="75"/>
      <c r="P35" s="75"/>
      <c r="Q35" s="1">
        <f t="shared" si="6"/>
        <v>0</v>
      </c>
      <c r="R35" s="1">
        <f t="shared" si="7"/>
        <v>0</v>
      </c>
      <c r="S35" s="1">
        <f t="shared" si="8"/>
        <v>0</v>
      </c>
      <c r="V35" s="63">
        <f t="shared" si="4"/>
        <v>28</v>
      </c>
    </row>
    <row r="36" spans="1:22" x14ac:dyDescent="0.3">
      <c r="A36" s="410"/>
      <c r="B36" s="10" t="s">
        <v>21</v>
      </c>
      <c r="C36" s="75"/>
      <c r="D36" s="75"/>
      <c r="E36" s="75"/>
      <c r="F36" s="75"/>
      <c r="G36" s="75"/>
      <c r="H36" s="75"/>
      <c r="I36" s="75"/>
      <c r="J36" s="75"/>
      <c r="K36" s="75"/>
      <c r="L36" s="75"/>
      <c r="M36" s="75"/>
      <c r="N36" s="75"/>
      <c r="O36" s="75"/>
      <c r="P36" s="75"/>
      <c r="Q36" s="1">
        <f t="shared" si="6"/>
        <v>0</v>
      </c>
      <c r="R36" s="1">
        <f t="shared" si="7"/>
        <v>0</v>
      </c>
      <c r="S36" s="1">
        <f t="shared" si="8"/>
        <v>0</v>
      </c>
      <c r="V36" s="63">
        <f t="shared" si="4"/>
        <v>29</v>
      </c>
    </row>
    <row r="37" spans="1:22" x14ac:dyDescent="0.3">
      <c r="A37" s="410"/>
      <c r="B37" s="10" t="s">
        <v>22</v>
      </c>
      <c r="C37" s="75"/>
      <c r="D37" s="75"/>
      <c r="E37" s="75"/>
      <c r="F37" s="75"/>
      <c r="G37" s="75"/>
      <c r="H37" s="75"/>
      <c r="I37" s="75"/>
      <c r="J37" s="75"/>
      <c r="K37" s="75"/>
      <c r="L37" s="75"/>
      <c r="M37" s="75"/>
      <c r="N37" s="75"/>
      <c r="O37" s="75"/>
      <c r="P37" s="75"/>
      <c r="Q37" s="1">
        <f t="shared" si="6"/>
        <v>0</v>
      </c>
      <c r="R37" s="1">
        <f t="shared" si="7"/>
        <v>0</v>
      </c>
      <c r="S37" s="1">
        <f t="shared" si="8"/>
        <v>0</v>
      </c>
      <c r="V37" s="63">
        <f t="shared" si="4"/>
        <v>30</v>
      </c>
    </row>
    <row r="38" spans="1:22" x14ac:dyDescent="0.3">
      <c r="A38" s="410"/>
      <c r="B38" s="10" t="s">
        <v>23</v>
      </c>
      <c r="C38" s="75"/>
      <c r="D38" s="75"/>
      <c r="E38" s="75"/>
      <c r="F38" s="75"/>
      <c r="G38" s="75"/>
      <c r="H38" s="75"/>
      <c r="I38" s="75"/>
      <c r="J38" s="75"/>
      <c r="K38" s="75"/>
      <c r="L38" s="75"/>
      <c r="M38" s="75"/>
      <c r="N38" s="75"/>
      <c r="O38" s="75"/>
      <c r="P38" s="75"/>
      <c r="Q38" s="1">
        <f t="shared" si="6"/>
        <v>0</v>
      </c>
      <c r="R38" s="1">
        <f t="shared" si="7"/>
        <v>0</v>
      </c>
      <c r="S38" s="1">
        <f t="shared" si="8"/>
        <v>0</v>
      </c>
      <c r="V38" s="63">
        <f t="shared" si="4"/>
        <v>31</v>
      </c>
    </row>
    <row r="39" spans="1:22" ht="14.25" thickBot="1" x14ac:dyDescent="0.35">
      <c r="A39" s="410"/>
      <c r="B39" s="25" t="s">
        <v>50</v>
      </c>
      <c r="C39" s="26">
        <f>SUM(C27:C38)</f>
        <v>0</v>
      </c>
      <c r="D39" s="26">
        <f t="shared" ref="D39:S39" si="9">SUM(D27:D38)</f>
        <v>0</v>
      </c>
      <c r="E39" s="26">
        <f t="shared" si="9"/>
        <v>0</v>
      </c>
      <c r="F39" s="26">
        <f t="shared" si="9"/>
        <v>0</v>
      </c>
      <c r="G39" s="26">
        <f t="shared" si="9"/>
        <v>0</v>
      </c>
      <c r="H39" s="26">
        <f t="shared" si="9"/>
        <v>0</v>
      </c>
      <c r="I39" s="26">
        <f t="shared" si="9"/>
        <v>0</v>
      </c>
      <c r="J39" s="26">
        <f t="shared" si="9"/>
        <v>0</v>
      </c>
      <c r="K39" s="26">
        <f t="shared" si="9"/>
        <v>0</v>
      </c>
      <c r="L39" s="26">
        <f t="shared" si="9"/>
        <v>0</v>
      </c>
      <c r="M39" s="26">
        <f t="shared" si="9"/>
        <v>0</v>
      </c>
      <c r="N39" s="26">
        <f t="shared" si="9"/>
        <v>0</v>
      </c>
      <c r="O39" s="26">
        <f t="shared" si="9"/>
        <v>0</v>
      </c>
      <c r="P39" s="26">
        <f t="shared" si="9"/>
        <v>0</v>
      </c>
      <c r="Q39" s="26">
        <f t="shared" si="9"/>
        <v>0</v>
      </c>
      <c r="R39" s="26">
        <f t="shared" si="9"/>
        <v>0</v>
      </c>
      <c r="S39" s="26">
        <f t="shared" si="9"/>
        <v>0</v>
      </c>
      <c r="U39" s="63" t="str">
        <f>RIGHT(A8,4)&amp;"hors reseau"</f>
        <v>2020hors reseau</v>
      </c>
      <c r="V39" s="63">
        <f t="shared" si="4"/>
        <v>32</v>
      </c>
    </row>
    <row r="40" spans="1:22" x14ac:dyDescent="0.3">
      <c r="V40" s="63">
        <f t="shared" si="4"/>
        <v>33</v>
      </c>
    </row>
    <row r="41" spans="1:22" ht="12" customHeight="1" x14ac:dyDescent="0.3">
      <c r="A41" s="410" t="s">
        <v>337</v>
      </c>
      <c r="B41" s="24" t="s">
        <v>148</v>
      </c>
      <c r="C41" s="1">
        <f>Q8</f>
        <v>0</v>
      </c>
      <c r="D41" s="1">
        <f t="shared" ref="D41:D57" si="10">R8</f>
        <v>0</v>
      </c>
      <c r="E41" s="1">
        <f t="shared" ref="E41:E57" si="11">S8</f>
        <v>0</v>
      </c>
      <c r="F41" s="75"/>
      <c r="G41" s="75"/>
      <c r="H41" s="75"/>
      <c r="I41" s="75"/>
      <c r="J41" s="75"/>
      <c r="K41" s="75"/>
      <c r="L41" s="75"/>
      <c r="M41" s="75"/>
      <c r="N41" s="75"/>
      <c r="O41" s="75"/>
      <c r="P41" s="75"/>
      <c r="Q41" s="1">
        <f t="shared" ref="Q41:Q57" si="12">SUM(C41,F41:J41,M41:N41)</f>
        <v>0</v>
      </c>
      <c r="R41" s="1">
        <f t="shared" ref="R41:R57" si="13">SUM(D41,K41,O41)</f>
        <v>0</v>
      </c>
      <c r="S41" s="1">
        <f t="shared" ref="S41:S57" si="14">SUM(E41,L41,P41)</f>
        <v>0</v>
      </c>
      <c r="V41" s="63">
        <f t="shared" si="4"/>
        <v>34</v>
      </c>
    </row>
    <row r="42" spans="1:22" x14ac:dyDescent="0.3">
      <c r="A42" s="410"/>
      <c r="B42" s="24" t="s">
        <v>149</v>
      </c>
      <c r="C42" s="1">
        <f t="shared" ref="C42:C57" si="15">Q9</f>
        <v>0</v>
      </c>
      <c r="D42" s="1">
        <f t="shared" si="10"/>
        <v>0</v>
      </c>
      <c r="E42" s="1">
        <f t="shared" si="11"/>
        <v>0</v>
      </c>
      <c r="F42" s="75"/>
      <c r="G42" s="75"/>
      <c r="H42" s="75"/>
      <c r="I42" s="75"/>
      <c r="J42" s="75"/>
      <c r="K42" s="75"/>
      <c r="L42" s="75"/>
      <c r="M42" s="75"/>
      <c r="N42" s="75"/>
      <c r="O42" s="75"/>
      <c r="P42" s="75"/>
      <c r="Q42" s="1">
        <f t="shared" si="12"/>
        <v>0</v>
      </c>
      <c r="R42" s="1">
        <f t="shared" si="13"/>
        <v>0</v>
      </c>
      <c r="S42" s="1">
        <f t="shared" si="14"/>
        <v>0</v>
      </c>
      <c r="V42" s="63">
        <f t="shared" si="4"/>
        <v>35</v>
      </c>
    </row>
    <row r="43" spans="1:22" x14ac:dyDescent="0.3">
      <c r="A43" s="410"/>
      <c r="B43" s="24" t="s">
        <v>150</v>
      </c>
      <c r="C43" s="1">
        <f t="shared" si="15"/>
        <v>0</v>
      </c>
      <c r="D43" s="1">
        <f t="shared" si="10"/>
        <v>0</v>
      </c>
      <c r="E43" s="1">
        <f t="shared" si="11"/>
        <v>0</v>
      </c>
      <c r="F43" s="75"/>
      <c r="G43" s="75"/>
      <c r="H43" s="75"/>
      <c r="I43" s="75"/>
      <c r="J43" s="75"/>
      <c r="K43" s="75"/>
      <c r="L43" s="75"/>
      <c r="M43" s="75"/>
      <c r="N43" s="75"/>
      <c r="O43" s="75"/>
      <c r="P43" s="75"/>
      <c r="Q43" s="1">
        <f t="shared" si="12"/>
        <v>0</v>
      </c>
      <c r="R43" s="1">
        <f t="shared" si="13"/>
        <v>0</v>
      </c>
      <c r="S43" s="1">
        <f t="shared" si="14"/>
        <v>0</v>
      </c>
      <c r="V43" s="63">
        <f t="shared" si="4"/>
        <v>36</v>
      </c>
    </row>
    <row r="44" spans="1:22" x14ac:dyDescent="0.3">
      <c r="A44" s="410"/>
      <c r="B44" s="24" t="s">
        <v>151</v>
      </c>
      <c r="C44" s="1">
        <f t="shared" si="15"/>
        <v>0</v>
      </c>
      <c r="D44" s="1">
        <f t="shared" si="10"/>
        <v>0</v>
      </c>
      <c r="E44" s="1">
        <f t="shared" si="11"/>
        <v>0</v>
      </c>
      <c r="F44" s="75"/>
      <c r="G44" s="75"/>
      <c r="H44" s="75"/>
      <c r="I44" s="75"/>
      <c r="J44" s="75"/>
      <c r="K44" s="75"/>
      <c r="L44" s="75"/>
      <c r="M44" s="75"/>
      <c r="N44" s="75"/>
      <c r="O44" s="75"/>
      <c r="P44" s="75"/>
      <c r="Q44" s="1">
        <f t="shared" si="12"/>
        <v>0</v>
      </c>
      <c r="R44" s="1">
        <f t="shared" si="13"/>
        <v>0</v>
      </c>
      <c r="S44" s="1">
        <f t="shared" si="14"/>
        <v>0</v>
      </c>
      <c r="V44" s="63">
        <f t="shared" si="4"/>
        <v>37</v>
      </c>
    </row>
    <row r="45" spans="1:22" x14ac:dyDescent="0.3">
      <c r="A45" s="410"/>
      <c r="B45" s="24" t="s">
        <v>152</v>
      </c>
      <c r="C45" s="1">
        <f t="shared" si="15"/>
        <v>0</v>
      </c>
      <c r="D45" s="1">
        <f t="shared" si="10"/>
        <v>0</v>
      </c>
      <c r="E45" s="1">
        <f t="shared" si="11"/>
        <v>0</v>
      </c>
      <c r="F45" s="75"/>
      <c r="G45" s="75"/>
      <c r="H45" s="75"/>
      <c r="I45" s="75"/>
      <c r="J45" s="75"/>
      <c r="K45" s="75"/>
      <c r="L45" s="75"/>
      <c r="M45" s="75"/>
      <c r="N45" s="75"/>
      <c r="O45" s="75"/>
      <c r="P45" s="75"/>
      <c r="Q45" s="1">
        <f t="shared" si="12"/>
        <v>0</v>
      </c>
      <c r="R45" s="1">
        <f t="shared" si="13"/>
        <v>0</v>
      </c>
      <c r="S45" s="1">
        <f t="shared" si="14"/>
        <v>0</v>
      </c>
      <c r="V45" s="63">
        <f t="shared" si="4"/>
        <v>38</v>
      </c>
    </row>
    <row r="46" spans="1:22" x14ac:dyDescent="0.3">
      <c r="A46" s="410"/>
      <c r="B46" s="24" t="s">
        <v>153</v>
      </c>
      <c r="C46" s="1">
        <f t="shared" si="15"/>
        <v>0</v>
      </c>
      <c r="D46" s="1">
        <f t="shared" si="10"/>
        <v>0</v>
      </c>
      <c r="E46" s="1">
        <f t="shared" si="11"/>
        <v>0</v>
      </c>
      <c r="F46" s="75"/>
      <c r="G46" s="75"/>
      <c r="H46" s="75"/>
      <c r="I46" s="75"/>
      <c r="J46" s="75"/>
      <c r="K46" s="75"/>
      <c r="L46" s="75"/>
      <c r="M46" s="75"/>
      <c r="N46" s="75"/>
      <c r="O46" s="75"/>
      <c r="P46" s="75"/>
      <c r="Q46" s="1">
        <f t="shared" si="12"/>
        <v>0</v>
      </c>
      <c r="R46" s="1">
        <f t="shared" si="13"/>
        <v>0</v>
      </c>
      <c r="S46" s="1">
        <f t="shared" si="14"/>
        <v>0</v>
      </c>
      <c r="V46" s="63">
        <f t="shared" si="4"/>
        <v>39</v>
      </c>
    </row>
    <row r="47" spans="1:22" x14ac:dyDescent="0.3">
      <c r="A47" s="410"/>
      <c r="B47" s="24" t="s">
        <v>154</v>
      </c>
      <c r="C47" s="1">
        <f t="shared" si="15"/>
        <v>0</v>
      </c>
      <c r="D47" s="1">
        <f t="shared" si="10"/>
        <v>0</v>
      </c>
      <c r="E47" s="1">
        <f t="shared" si="11"/>
        <v>0</v>
      </c>
      <c r="F47" s="75"/>
      <c r="G47" s="75"/>
      <c r="H47" s="75"/>
      <c r="I47" s="75"/>
      <c r="J47" s="75"/>
      <c r="K47" s="75"/>
      <c r="L47" s="75"/>
      <c r="M47" s="75"/>
      <c r="N47" s="75"/>
      <c r="O47" s="75"/>
      <c r="P47" s="75"/>
      <c r="Q47" s="1">
        <f t="shared" si="12"/>
        <v>0</v>
      </c>
      <c r="R47" s="1">
        <f t="shared" si="13"/>
        <v>0</v>
      </c>
      <c r="S47" s="1">
        <f t="shared" si="14"/>
        <v>0</v>
      </c>
      <c r="V47" s="63">
        <f t="shared" si="4"/>
        <v>40</v>
      </c>
    </row>
    <row r="48" spans="1:22" x14ac:dyDescent="0.3">
      <c r="A48" s="410"/>
      <c r="B48" s="24" t="s">
        <v>155</v>
      </c>
      <c r="C48" s="1">
        <f t="shared" si="15"/>
        <v>0</v>
      </c>
      <c r="D48" s="1">
        <f t="shared" si="10"/>
        <v>0</v>
      </c>
      <c r="E48" s="1">
        <f t="shared" si="11"/>
        <v>0</v>
      </c>
      <c r="F48" s="75"/>
      <c r="G48" s="75"/>
      <c r="H48" s="75"/>
      <c r="I48" s="75"/>
      <c r="J48" s="75"/>
      <c r="K48" s="75"/>
      <c r="L48" s="75"/>
      <c r="M48" s="75"/>
      <c r="N48" s="75"/>
      <c r="O48" s="75"/>
      <c r="P48" s="75"/>
      <c r="Q48" s="1">
        <f t="shared" si="12"/>
        <v>0</v>
      </c>
      <c r="R48" s="1">
        <f t="shared" si="13"/>
        <v>0</v>
      </c>
      <c r="S48" s="1">
        <f t="shared" si="14"/>
        <v>0</v>
      </c>
      <c r="V48" s="63">
        <f t="shared" si="4"/>
        <v>41</v>
      </c>
    </row>
    <row r="49" spans="1:22" x14ac:dyDescent="0.3">
      <c r="A49" s="410"/>
      <c r="B49" s="24" t="s">
        <v>157</v>
      </c>
      <c r="C49" s="1">
        <f t="shared" si="15"/>
        <v>0</v>
      </c>
      <c r="D49" s="1">
        <f t="shared" si="10"/>
        <v>0</v>
      </c>
      <c r="E49" s="1">
        <f t="shared" si="11"/>
        <v>0</v>
      </c>
      <c r="F49" s="75"/>
      <c r="G49" s="75"/>
      <c r="H49" s="75"/>
      <c r="I49" s="75"/>
      <c r="J49" s="75"/>
      <c r="K49" s="75"/>
      <c r="L49" s="75"/>
      <c r="M49" s="75"/>
      <c r="N49" s="75"/>
      <c r="O49" s="75"/>
      <c r="P49" s="75"/>
      <c r="Q49" s="1">
        <f t="shared" si="12"/>
        <v>0</v>
      </c>
      <c r="R49" s="1">
        <f t="shared" si="13"/>
        <v>0</v>
      </c>
      <c r="S49" s="1">
        <f t="shared" si="14"/>
        <v>0</v>
      </c>
      <c r="V49" s="63">
        <f t="shared" si="4"/>
        <v>42</v>
      </c>
    </row>
    <row r="50" spans="1:22" x14ac:dyDescent="0.3">
      <c r="A50" s="410"/>
      <c r="B50" s="24" t="s">
        <v>156</v>
      </c>
      <c r="C50" s="1">
        <f t="shared" si="15"/>
        <v>0</v>
      </c>
      <c r="D50" s="1">
        <f t="shared" si="10"/>
        <v>0</v>
      </c>
      <c r="E50" s="1">
        <f t="shared" si="11"/>
        <v>0</v>
      </c>
      <c r="F50" s="75"/>
      <c r="G50" s="75"/>
      <c r="H50" s="75"/>
      <c r="I50" s="75"/>
      <c r="J50" s="75"/>
      <c r="K50" s="75"/>
      <c r="L50" s="75"/>
      <c r="M50" s="75"/>
      <c r="N50" s="75"/>
      <c r="O50" s="75"/>
      <c r="P50" s="75"/>
      <c r="Q50" s="1">
        <f t="shared" si="12"/>
        <v>0</v>
      </c>
      <c r="R50" s="1">
        <f t="shared" si="13"/>
        <v>0</v>
      </c>
      <c r="S50" s="1">
        <f t="shared" si="14"/>
        <v>0</v>
      </c>
      <c r="V50" s="63">
        <f t="shared" si="4"/>
        <v>43</v>
      </c>
    </row>
    <row r="51" spans="1:22" x14ac:dyDescent="0.3">
      <c r="A51" s="410"/>
      <c r="B51" s="24" t="s">
        <v>158</v>
      </c>
      <c r="C51" s="1">
        <f t="shared" si="15"/>
        <v>0</v>
      </c>
      <c r="D51" s="1">
        <f t="shared" si="10"/>
        <v>0</v>
      </c>
      <c r="E51" s="1">
        <f t="shared" si="11"/>
        <v>0</v>
      </c>
      <c r="F51" s="75"/>
      <c r="G51" s="75"/>
      <c r="H51" s="75"/>
      <c r="I51" s="75"/>
      <c r="J51" s="75"/>
      <c r="K51" s="75"/>
      <c r="L51" s="75"/>
      <c r="M51" s="75"/>
      <c r="N51" s="75"/>
      <c r="O51" s="75"/>
      <c r="P51" s="75"/>
      <c r="Q51" s="1">
        <f t="shared" si="12"/>
        <v>0</v>
      </c>
      <c r="R51" s="1">
        <f t="shared" si="13"/>
        <v>0</v>
      </c>
      <c r="S51" s="1">
        <f t="shared" si="14"/>
        <v>0</v>
      </c>
      <c r="V51" s="63">
        <f t="shared" si="4"/>
        <v>44</v>
      </c>
    </row>
    <row r="52" spans="1:22" x14ac:dyDescent="0.3">
      <c r="A52" s="410"/>
      <c r="B52" s="24" t="s">
        <v>13</v>
      </c>
      <c r="C52" s="1">
        <f t="shared" si="15"/>
        <v>0</v>
      </c>
      <c r="D52" s="1">
        <f t="shared" si="10"/>
        <v>0</v>
      </c>
      <c r="E52" s="1">
        <f t="shared" si="11"/>
        <v>0</v>
      </c>
      <c r="F52" s="75"/>
      <c r="G52" s="75"/>
      <c r="H52" s="75"/>
      <c r="I52" s="75"/>
      <c r="J52" s="75"/>
      <c r="K52" s="75"/>
      <c r="L52" s="75"/>
      <c r="M52" s="75"/>
      <c r="N52" s="75"/>
      <c r="O52" s="75"/>
      <c r="P52" s="75"/>
      <c r="Q52" s="1">
        <f t="shared" si="12"/>
        <v>0</v>
      </c>
      <c r="R52" s="1">
        <f t="shared" si="13"/>
        <v>0</v>
      </c>
      <c r="S52" s="1">
        <f t="shared" si="14"/>
        <v>0</v>
      </c>
      <c r="V52" s="63">
        <f t="shared" si="4"/>
        <v>45</v>
      </c>
    </row>
    <row r="53" spans="1:22" x14ac:dyDescent="0.3">
      <c r="A53" s="410"/>
      <c r="B53" s="24" t="s">
        <v>19</v>
      </c>
      <c r="C53" s="1">
        <f t="shared" si="15"/>
        <v>0</v>
      </c>
      <c r="D53" s="1">
        <f t="shared" si="10"/>
        <v>0</v>
      </c>
      <c r="E53" s="1">
        <f t="shared" si="11"/>
        <v>0</v>
      </c>
      <c r="F53" s="75"/>
      <c r="G53" s="75"/>
      <c r="H53" s="75"/>
      <c r="I53" s="75"/>
      <c r="J53" s="75"/>
      <c r="K53" s="75"/>
      <c r="L53" s="75"/>
      <c r="M53" s="75"/>
      <c r="N53" s="75"/>
      <c r="O53" s="75"/>
      <c r="P53" s="75"/>
      <c r="Q53" s="1">
        <f t="shared" si="12"/>
        <v>0</v>
      </c>
      <c r="R53" s="1">
        <f t="shared" si="13"/>
        <v>0</v>
      </c>
      <c r="S53" s="1">
        <f t="shared" si="14"/>
        <v>0</v>
      </c>
      <c r="V53" s="63">
        <f t="shared" si="4"/>
        <v>46</v>
      </c>
    </row>
    <row r="54" spans="1:22" x14ac:dyDescent="0.3">
      <c r="A54" s="410"/>
      <c r="B54" s="24" t="s">
        <v>20</v>
      </c>
      <c r="C54" s="1">
        <f t="shared" si="15"/>
        <v>0</v>
      </c>
      <c r="D54" s="1">
        <f t="shared" si="10"/>
        <v>0</v>
      </c>
      <c r="E54" s="1">
        <f t="shared" si="11"/>
        <v>0</v>
      </c>
      <c r="F54" s="75"/>
      <c r="G54" s="75"/>
      <c r="H54" s="75"/>
      <c r="I54" s="75"/>
      <c r="J54" s="75"/>
      <c r="K54" s="75"/>
      <c r="L54" s="75"/>
      <c r="M54" s="75"/>
      <c r="N54" s="75"/>
      <c r="O54" s="75"/>
      <c r="P54" s="75"/>
      <c r="Q54" s="1">
        <f t="shared" si="12"/>
        <v>0</v>
      </c>
      <c r="R54" s="1">
        <f t="shared" si="13"/>
        <v>0</v>
      </c>
      <c r="S54" s="1">
        <f t="shared" si="14"/>
        <v>0</v>
      </c>
      <c r="V54" s="63">
        <f t="shared" si="4"/>
        <v>47</v>
      </c>
    </row>
    <row r="55" spans="1:22" x14ac:dyDescent="0.3">
      <c r="A55" s="410"/>
      <c r="B55" s="24" t="s">
        <v>21</v>
      </c>
      <c r="C55" s="1">
        <f t="shared" si="15"/>
        <v>0</v>
      </c>
      <c r="D55" s="1">
        <f t="shared" si="10"/>
        <v>0</v>
      </c>
      <c r="E55" s="1">
        <f t="shared" si="11"/>
        <v>0</v>
      </c>
      <c r="F55" s="75"/>
      <c r="G55" s="75"/>
      <c r="H55" s="75"/>
      <c r="I55" s="75"/>
      <c r="J55" s="75"/>
      <c r="K55" s="75"/>
      <c r="L55" s="75"/>
      <c r="M55" s="75"/>
      <c r="N55" s="75"/>
      <c r="O55" s="75"/>
      <c r="P55" s="75"/>
      <c r="Q55" s="1">
        <f t="shared" si="12"/>
        <v>0</v>
      </c>
      <c r="R55" s="1">
        <f t="shared" si="13"/>
        <v>0</v>
      </c>
      <c r="S55" s="1">
        <f t="shared" si="14"/>
        <v>0</v>
      </c>
      <c r="V55" s="63">
        <f t="shared" si="4"/>
        <v>48</v>
      </c>
    </row>
    <row r="56" spans="1:22" x14ac:dyDescent="0.3">
      <c r="A56" s="410"/>
      <c r="B56" s="24" t="s">
        <v>22</v>
      </c>
      <c r="C56" s="1">
        <f t="shared" si="15"/>
        <v>0</v>
      </c>
      <c r="D56" s="1">
        <f t="shared" si="10"/>
        <v>0</v>
      </c>
      <c r="E56" s="1">
        <f t="shared" si="11"/>
        <v>0</v>
      </c>
      <c r="F56" s="75"/>
      <c r="G56" s="75"/>
      <c r="H56" s="75"/>
      <c r="I56" s="75"/>
      <c r="J56" s="75"/>
      <c r="K56" s="75"/>
      <c r="L56" s="75"/>
      <c r="M56" s="75"/>
      <c r="N56" s="75"/>
      <c r="O56" s="75"/>
      <c r="P56" s="75"/>
      <c r="Q56" s="1">
        <f t="shared" si="12"/>
        <v>0</v>
      </c>
      <c r="R56" s="1">
        <f t="shared" si="13"/>
        <v>0</v>
      </c>
      <c r="S56" s="1">
        <f t="shared" si="14"/>
        <v>0</v>
      </c>
      <c r="V56" s="63">
        <f t="shared" si="4"/>
        <v>49</v>
      </c>
    </row>
    <row r="57" spans="1:22" x14ac:dyDescent="0.3">
      <c r="A57" s="410"/>
      <c r="B57" s="24" t="s">
        <v>23</v>
      </c>
      <c r="C57" s="1">
        <f t="shared" si="15"/>
        <v>0</v>
      </c>
      <c r="D57" s="1">
        <f t="shared" si="10"/>
        <v>0</v>
      </c>
      <c r="E57" s="1">
        <f t="shared" si="11"/>
        <v>0</v>
      </c>
      <c r="F57" s="75"/>
      <c r="G57" s="75"/>
      <c r="H57" s="75"/>
      <c r="I57" s="75"/>
      <c r="J57" s="75"/>
      <c r="K57" s="75"/>
      <c r="L57" s="75"/>
      <c r="M57" s="75"/>
      <c r="N57" s="75"/>
      <c r="O57" s="75"/>
      <c r="P57" s="75"/>
      <c r="Q57" s="1">
        <f t="shared" si="12"/>
        <v>0</v>
      </c>
      <c r="R57" s="1">
        <f t="shared" si="13"/>
        <v>0</v>
      </c>
      <c r="S57" s="1">
        <f t="shared" si="14"/>
        <v>0</v>
      </c>
      <c r="V57" s="63">
        <f t="shared" si="4"/>
        <v>50</v>
      </c>
    </row>
    <row r="58" spans="1:22" ht="14.25" thickBot="1" x14ac:dyDescent="0.35">
      <c r="A58" s="410"/>
      <c r="B58" s="25" t="s">
        <v>45</v>
      </c>
      <c r="C58" s="26">
        <f t="shared" ref="C58:S58" si="16">SUM(C41:C57)</f>
        <v>0</v>
      </c>
      <c r="D58" s="26">
        <f t="shared" si="16"/>
        <v>0</v>
      </c>
      <c r="E58" s="26">
        <f t="shared" si="16"/>
        <v>0</v>
      </c>
      <c r="F58" s="26">
        <f t="shared" si="16"/>
        <v>0</v>
      </c>
      <c r="G58" s="26">
        <f t="shared" si="16"/>
        <v>0</v>
      </c>
      <c r="H58" s="26">
        <f t="shared" si="16"/>
        <v>0</v>
      </c>
      <c r="I58" s="26">
        <f t="shared" si="16"/>
        <v>0</v>
      </c>
      <c r="J58" s="26">
        <f t="shared" si="16"/>
        <v>0</v>
      </c>
      <c r="K58" s="26">
        <f t="shared" si="16"/>
        <v>0</v>
      </c>
      <c r="L58" s="26">
        <f t="shared" si="16"/>
        <v>0</v>
      </c>
      <c r="M58" s="26">
        <f t="shared" si="16"/>
        <v>0</v>
      </c>
      <c r="N58" s="26">
        <f t="shared" si="16"/>
        <v>0</v>
      </c>
      <c r="O58" s="26">
        <f t="shared" si="16"/>
        <v>0</v>
      </c>
      <c r="P58" s="26">
        <f t="shared" si="16"/>
        <v>0</v>
      </c>
      <c r="Q58" s="26">
        <f t="shared" si="16"/>
        <v>0</v>
      </c>
      <c r="R58" s="26">
        <f t="shared" si="16"/>
        <v>0</v>
      </c>
      <c r="S58" s="26">
        <f t="shared" si="16"/>
        <v>0</v>
      </c>
      <c r="U58" s="63" t="str">
        <f>RIGHT(A41,4)&amp;"reseau"</f>
        <v>2021reseau</v>
      </c>
      <c r="V58" s="63">
        <f t="shared" si="4"/>
        <v>51</v>
      </c>
    </row>
    <row r="59" spans="1:22" x14ac:dyDescent="0.3">
      <c r="A59" s="410"/>
      <c r="B59" s="27"/>
      <c r="V59" s="63">
        <f t="shared" si="4"/>
        <v>52</v>
      </c>
    </row>
    <row r="60" spans="1:22" x14ac:dyDescent="0.3">
      <c r="A60" s="410"/>
      <c r="B60" s="24" t="s">
        <v>148</v>
      </c>
      <c r="C60" s="1">
        <f t="shared" ref="C60:C71" si="17">Q27</f>
        <v>0</v>
      </c>
      <c r="D60" s="1">
        <f t="shared" ref="D60:D71" si="18">R27</f>
        <v>0</v>
      </c>
      <c r="E60" s="1">
        <f t="shared" ref="E60:E71" si="19">S27</f>
        <v>0</v>
      </c>
      <c r="F60" s="75"/>
      <c r="G60" s="75"/>
      <c r="H60" s="75"/>
      <c r="I60" s="75"/>
      <c r="J60" s="75"/>
      <c r="K60" s="75"/>
      <c r="L60" s="75"/>
      <c r="M60" s="75"/>
      <c r="N60" s="75"/>
      <c r="O60" s="75"/>
      <c r="P60" s="75"/>
      <c r="Q60" s="1">
        <f t="shared" ref="Q60:Q71" si="20">SUM(C60,F60:J60,M60:N60)</f>
        <v>0</v>
      </c>
      <c r="R60" s="1">
        <f t="shared" ref="R60:R71" si="21">SUM(D60,K60,O60)</f>
        <v>0</v>
      </c>
      <c r="S60" s="1">
        <f t="shared" ref="S60:S71" si="22">SUM(E60,L60,P60)</f>
        <v>0</v>
      </c>
      <c r="V60" s="63">
        <f t="shared" si="4"/>
        <v>53</v>
      </c>
    </row>
    <row r="61" spans="1:22" x14ac:dyDescent="0.3">
      <c r="A61" s="410"/>
      <c r="B61" s="24" t="s">
        <v>46</v>
      </c>
      <c r="C61" s="1">
        <f t="shared" si="17"/>
        <v>0</v>
      </c>
      <c r="D61" s="1">
        <f t="shared" si="18"/>
        <v>0</v>
      </c>
      <c r="E61" s="1">
        <f t="shared" si="19"/>
        <v>0</v>
      </c>
      <c r="F61" s="75"/>
      <c r="G61" s="75"/>
      <c r="H61" s="75"/>
      <c r="I61" s="75"/>
      <c r="J61" s="75"/>
      <c r="K61" s="75"/>
      <c r="L61" s="75"/>
      <c r="M61" s="75"/>
      <c r="N61" s="75"/>
      <c r="O61" s="75"/>
      <c r="P61" s="75"/>
      <c r="Q61" s="1">
        <f t="shared" si="20"/>
        <v>0</v>
      </c>
      <c r="R61" s="1">
        <f t="shared" si="21"/>
        <v>0</v>
      </c>
      <c r="S61" s="1">
        <f t="shared" si="22"/>
        <v>0</v>
      </c>
      <c r="V61" s="63">
        <f t="shared" si="4"/>
        <v>54</v>
      </c>
    </row>
    <row r="62" spans="1:22" x14ac:dyDescent="0.3">
      <c r="A62" s="410"/>
      <c r="B62" s="24" t="s">
        <v>47</v>
      </c>
      <c r="C62" s="1">
        <f t="shared" si="17"/>
        <v>0</v>
      </c>
      <c r="D62" s="1">
        <f t="shared" si="18"/>
        <v>0</v>
      </c>
      <c r="E62" s="1">
        <f t="shared" si="19"/>
        <v>0</v>
      </c>
      <c r="F62" s="75"/>
      <c r="G62" s="75"/>
      <c r="H62" s="75"/>
      <c r="I62" s="75"/>
      <c r="J62" s="75"/>
      <c r="K62" s="75"/>
      <c r="L62" s="75"/>
      <c r="M62" s="75"/>
      <c r="N62" s="75"/>
      <c r="O62" s="75"/>
      <c r="P62" s="75"/>
      <c r="Q62" s="1">
        <f t="shared" si="20"/>
        <v>0</v>
      </c>
      <c r="R62" s="1">
        <f t="shared" si="21"/>
        <v>0</v>
      </c>
      <c r="S62" s="1">
        <f t="shared" si="22"/>
        <v>0</v>
      </c>
      <c r="V62" s="63">
        <f t="shared" si="4"/>
        <v>55</v>
      </c>
    </row>
    <row r="63" spans="1:22" x14ac:dyDescent="0.3">
      <c r="A63" s="410"/>
      <c r="B63" s="24" t="s">
        <v>43</v>
      </c>
      <c r="C63" s="1">
        <f t="shared" si="17"/>
        <v>0</v>
      </c>
      <c r="D63" s="1">
        <f t="shared" si="18"/>
        <v>0</v>
      </c>
      <c r="E63" s="1">
        <f t="shared" si="19"/>
        <v>0</v>
      </c>
      <c r="F63" s="75"/>
      <c r="G63" s="75"/>
      <c r="H63" s="75"/>
      <c r="I63" s="75"/>
      <c r="J63" s="75"/>
      <c r="K63" s="75"/>
      <c r="L63" s="75"/>
      <c r="M63" s="75"/>
      <c r="N63" s="75"/>
      <c r="O63" s="75"/>
      <c r="P63" s="75"/>
      <c r="Q63" s="1">
        <f t="shared" si="20"/>
        <v>0</v>
      </c>
      <c r="R63" s="1">
        <f t="shared" si="21"/>
        <v>0</v>
      </c>
      <c r="S63" s="1">
        <f t="shared" si="22"/>
        <v>0</v>
      </c>
      <c r="V63" s="63">
        <f t="shared" si="4"/>
        <v>56</v>
      </c>
    </row>
    <row r="64" spans="1:22" x14ac:dyDescent="0.3">
      <c r="A64" s="410"/>
      <c r="B64" s="24" t="s">
        <v>48</v>
      </c>
      <c r="C64" s="1">
        <f t="shared" si="17"/>
        <v>0</v>
      </c>
      <c r="D64" s="1">
        <f t="shared" si="18"/>
        <v>0</v>
      </c>
      <c r="E64" s="1">
        <f t="shared" si="19"/>
        <v>0</v>
      </c>
      <c r="F64" s="75"/>
      <c r="G64" s="75"/>
      <c r="H64" s="75"/>
      <c r="I64" s="75"/>
      <c r="J64" s="75"/>
      <c r="K64" s="75"/>
      <c r="L64" s="75"/>
      <c r="M64" s="75"/>
      <c r="N64" s="75"/>
      <c r="O64" s="75"/>
      <c r="P64" s="75"/>
      <c r="Q64" s="1">
        <f t="shared" si="20"/>
        <v>0</v>
      </c>
      <c r="R64" s="1">
        <f t="shared" si="21"/>
        <v>0</v>
      </c>
      <c r="S64" s="1">
        <f t="shared" si="22"/>
        <v>0</v>
      </c>
      <c r="V64" s="63">
        <f t="shared" si="4"/>
        <v>57</v>
      </c>
    </row>
    <row r="65" spans="1:22" x14ac:dyDescent="0.3">
      <c r="A65" s="410"/>
      <c r="B65" s="24" t="s">
        <v>49</v>
      </c>
      <c r="C65" s="1">
        <f t="shared" si="17"/>
        <v>0</v>
      </c>
      <c r="D65" s="1">
        <f t="shared" si="18"/>
        <v>0</v>
      </c>
      <c r="E65" s="1">
        <f t="shared" si="19"/>
        <v>0</v>
      </c>
      <c r="F65" s="75"/>
      <c r="G65" s="75"/>
      <c r="H65" s="75"/>
      <c r="I65" s="75"/>
      <c r="J65" s="75"/>
      <c r="K65" s="75"/>
      <c r="L65" s="75"/>
      <c r="M65" s="75"/>
      <c r="N65" s="75"/>
      <c r="O65" s="75"/>
      <c r="P65" s="75"/>
      <c r="Q65" s="1">
        <f t="shared" si="20"/>
        <v>0</v>
      </c>
      <c r="R65" s="1">
        <f t="shared" si="21"/>
        <v>0</v>
      </c>
      <c r="S65" s="1">
        <f t="shared" si="22"/>
        <v>0</v>
      </c>
      <c r="V65" s="63">
        <f t="shared" si="4"/>
        <v>58</v>
      </c>
    </row>
    <row r="66" spans="1:22" x14ac:dyDescent="0.3">
      <c r="A66" s="410"/>
      <c r="B66" s="24" t="s">
        <v>44</v>
      </c>
      <c r="C66" s="1">
        <f t="shared" si="17"/>
        <v>0</v>
      </c>
      <c r="D66" s="1">
        <f t="shared" si="18"/>
        <v>0</v>
      </c>
      <c r="E66" s="1">
        <f t="shared" si="19"/>
        <v>0</v>
      </c>
      <c r="F66" s="75"/>
      <c r="G66" s="75"/>
      <c r="H66" s="75"/>
      <c r="I66" s="75"/>
      <c r="J66" s="75"/>
      <c r="K66" s="75"/>
      <c r="L66" s="75"/>
      <c r="M66" s="75"/>
      <c r="N66" s="75"/>
      <c r="O66" s="75"/>
      <c r="P66" s="75"/>
      <c r="Q66" s="1">
        <f t="shared" si="20"/>
        <v>0</v>
      </c>
      <c r="R66" s="1">
        <f t="shared" si="21"/>
        <v>0</v>
      </c>
      <c r="S66" s="1">
        <f t="shared" si="22"/>
        <v>0</v>
      </c>
      <c r="V66" s="63">
        <f t="shared" si="4"/>
        <v>59</v>
      </c>
    </row>
    <row r="67" spans="1:22" x14ac:dyDescent="0.3">
      <c r="A67" s="410"/>
      <c r="B67" s="24" t="s">
        <v>19</v>
      </c>
      <c r="C67" s="1">
        <f t="shared" si="17"/>
        <v>0</v>
      </c>
      <c r="D67" s="1">
        <f t="shared" si="18"/>
        <v>0</v>
      </c>
      <c r="E67" s="1">
        <f t="shared" si="19"/>
        <v>0</v>
      </c>
      <c r="F67" s="75"/>
      <c r="G67" s="75"/>
      <c r="H67" s="75"/>
      <c r="I67" s="75"/>
      <c r="J67" s="75"/>
      <c r="K67" s="75"/>
      <c r="L67" s="75"/>
      <c r="M67" s="75"/>
      <c r="N67" s="75"/>
      <c r="O67" s="75"/>
      <c r="P67" s="75"/>
      <c r="Q67" s="1">
        <f t="shared" si="20"/>
        <v>0</v>
      </c>
      <c r="R67" s="1">
        <f t="shared" si="21"/>
        <v>0</v>
      </c>
      <c r="S67" s="1">
        <f t="shared" si="22"/>
        <v>0</v>
      </c>
      <c r="V67" s="63">
        <f t="shared" si="4"/>
        <v>60</v>
      </c>
    </row>
    <row r="68" spans="1:22" x14ac:dyDescent="0.3">
      <c r="A68" s="410"/>
      <c r="B68" s="24" t="s">
        <v>20</v>
      </c>
      <c r="C68" s="1">
        <f t="shared" si="17"/>
        <v>0</v>
      </c>
      <c r="D68" s="1">
        <f t="shared" si="18"/>
        <v>0</v>
      </c>
      <c r="E68" s="1">
        <f t="shared" si="19"/>
        <v>0</v>
      </c>
      <c r="F68" s="75"/>
      <c r="G68" s="75"/>
      <c r="H68" s="75"/>
      <c r="I68" s="75"/>
      <c r="J68" s="75"/>
      <c r="K68" s="75"/>
      <c r="L68" s="75"/>
      <c r="M68" s="75"/>
      <c r="N68" s="75"/>
      <c r="O68" s="75"/>
      <c r="P68" s="75"/>
      <c r="Q68" s="1">
        <f t="shared" si="20"/>
        <v>0</v>
      </c>
      <c r="R68" s="1">
        <f t="shared" si="21"/>
        <v>0</v>
      </c>
      <c r="S68" s="1">
        <f t="shared" si="22"/>
        <v>0</v>
      </c>
      <c r="V68" s="63">
        <f t="shared" si="4"/>
        <v>61</v>
      </c>
    </row>
    <row r="69" spans="1:22" x14ac:dyDescent="0.3">
      <c r="A69" s="410"/>
      <c r="B69" s="24" t="s">
        <v>21</v>
      </c>
      <c r="C69" s="1">
        <f t="shared" si="17"/>
        <v>0</v>
      </c>
      <c r="D69" s="1">
        <f t="shared" si="18"/>
        <v>0</v>
      </c>
      <c r="E69" s="1">
        <f t="shared" si="19"/>
        <v>0</v>
      </c>
      <c r="F69" s="75"/>
      <c r="G69" s="75"/>
      <c r="H69" s="75"/>
      <c r="I69" s="75"/>
      <c r="J69" s="75"/>
      <c r="K69" s="75"/>
      <c r="L69" s="75"/>
      <c r="M69" s="75"/>
      <c r="N69" s="75"/>
      <c r="O69" s="75"/>
      <c r="P69" s="75"/>
      <c r="Q69" s="1">
        <f t="shared" si="20"/>
        <v>0</v>
      </c>
      <c r="R69" s="1">
        <f t="shared" si="21"/>
        <v>0</v>
      </c>
      <c r="S69" s="1">
        <f t="shared" si="22"/>
        <v>0</v>
      </c>
      <c r="V69" s="63">
        <f t="shared" si="4"/>
        <v>62</v>
      </c>
    </row>
    <row r="70" spans="1:22" x14ac:dyDescent="0.3">
      <c r="A70" s="410"/>
      <c r="B70" s="24" t="s">
        <v>22</v>
      </c>
      <c r="C70" s="1">
        <f t="shared" si="17"/>
        <v>0</v>
      </c>
      <c r="D70" s="1">
        <f t="shared" si="18"/>
        <v>0</v>
      </c>
      <c r="E70" s="1">
        <f t="shared" si="19"/>
        <v>0</v>
      </c>
      <c r="F70" s="75"/>
      <c r="G70" s="75"/>
      <c r="H70" s="75"/>
      <c r="I70" s="75"/>
      <c r="J70" s="75"/>
      <c r="K70" s="75"/>
      <c r="L70" s="75"/>
      <c r="M70" s="75"/>
      <c r="N70" s="75"/>
      <c r="O70" s="75"/>
      <c r="P70" s="75"/>
      <c r="Q70" s="1">
        <f t="shared" si="20"/>
        <v>0</v>
      </c>
      <c r="R70" s="1">
        <f t="shared" si="21"/>
        <v>0</v>
      </c>
      <c r="S70" s="1">
        <f t="shared" si="22"/>
        <v>0</v>
      </c>
      <c r="V70" s="63">
        <f t="shared" si="4"/>
        <v>63</v>
      </c>
    </row>
    <row r="71" spans="1:22" x14ac:dyDescent="0.3">
      <c r="A71" s="410"/>
      <c r="B71" s="24" t="s">
        <v>23</v>
      </c>
      <c r="C71" s="1">
        <f t="shared" si="17"/>
        <v>0</v>
      </c>
      <c r="D71" s="1">
        <f t="shared" si="18"/>
        <v>0</v>
      </c>
      <c r="E71" s="1">
        <f t="shared" si="19"/>
        <v>0</v>
      </c>
      <c r="F71" s="75"/>
      <c r="G71" s="75"/>
      <c r="H71" s="75"/>
      <c r="I71" s="75"/>
      <c r="J71" s="75"/>
      <c r="K71" s="75"/>
      <c r="L71" s="75"/>
      <c r="M71" s="75"/>
      <c r="N71" s="75"/>
      <c r="O71" s="75"/>
      <c r="P71" s="75"/>
      <c r="Q71" s="1">
        <f t="shared" si="20"/>
        <v>0</v>
      </c>
      <c r="R71" s="1">
        <f t="shared" si="21"/>
        <v>0</v>
      </c>
      <c r="S71" s="1">
        <f t="shared" si="22"/>
        <v>0</v>
      </c>
      <c r="V71" s="63">
        <f t="shared" si="4"/>
        <v>64</v>
      </c>
    </row>
    <row r="72" spans="1:22" ht="14.25" thickBot="1" x14ac:dyDescent="0.35">
      <c r="A72" s="410"/>
      <c r="B72" s="25" t="s">
        <v>50</v>
      </c>
      <c r="C72" s="26">
        <f t="shared" ref="C72:S72" si="23">SUM(C60:C71)</f>
        <v>0</v>
      </c>
      <c r="D72" s="26">
        <f t="shared" si="23"/>
        <v>0</v>
      </c>
      <c r="E72" s="26">
        <f t="shared" si="23"/>
        <v>0</v>
      </c>
      <c r="F72" s="26">
        <f t="shared" si="23"/>
        <v>0</v>
      </c>
      <c r="G72" s="26">
        <f t="shared" si="23"/>
        <v>0</v>
      </c>
      <c r="H72" s="26">
        <f t="shared" si="23"/>
        <v>0</v>
      </c>
      <c r="I72" s="26">
        <f t="shared" si="23"/>
        <v>0</v>
      </c>
      <c r="J72" s="26">
        <f t="shared" si="23"/>
        <v>0</v>
      </c>
      <c r="K72" s="26">
        <f t="shared" si="23"/>
        <v>0</v>
      </c>
      <c r="L72" s="26">
        <f t="shared" si="23"/>
        <v>0</v>
      </c>
      <c r="M72" s="26">
        <f t="shared" si="23"/>
        <v>0</v>
      </c>
      <c r="N72" s="26">
        <f t="shared" si="23"/>
        <v>0</v>
      </c>
      <c r="O72" s="26">
        <f t="shared" si="23"/>
        <v>0</v>
      </c>
      <c r="P72" s="26">
        <f t="shared" si="23"/>
        <v>0</v>
      </c>
      <c r="Q72" s="26">
        <f t="shared" si="23"/>
        <v>0</v>
      </c>
      <c r="R72" s="26">
        <f t="shared" si="23"/>
        <v>0</v>
      </c>
      <c r="S72" s="26">
        <f t="shared" si="23"/>
        <v>0</v>
      </c>
      <c r="U72" s="63" t="str">
        <f>RIGHT(A41,4)&amp;"hors reseau"</f>
        <v>2021hors reseau</v>
      </c>
      <c r="V72" s="63">
        <f t="shared" si="4"/>
        <v>65</v>
      </c>
    </row>
    <row r="73" spans="1:22" x14ac:dyDescent="0.3">
      <c r="N73" s="28"/>
      <c r="V73" s="63">
        <f t="shared" si="4"/>
        <v>66</v>
      </c>
    </row>
    <row r="74" spans="1:22" x14ac:dyDescent="0.3">
      <c r="A74" s="410" t="s">
        <v>491</v>
      </c>
      <c r="B74" s="24" t="s">
        <v>148</v>
      </c>
      <c r="C74" s="1">
        <f t="shared" ref="C74:C90" si="24">Q41</f>
        <v>0</v>
      </c>
      <c r="D74" s="1">
        <f t="shared" ref="D74:D90" si="25">R41</f>
        <v>0</v>
      </c>
      <c r="E74" s="1">
        <f t="shared" ref="E74:E90" si="26">S41</f>
        <v>0</v>
      </c>
      <c r="F74" s="75"/>
      <c r="G74" s="75"/>
      <c r="H74" s="75"/>
      <c r="I74" s="75"/>
      <c r="J74" s="75"/>
      <c r="K74" s="75"/>
      <c r="L74" s="75"/>
      <c r="M74" s="75"/>
      <c r="N74" s="75"/>
      <c r="O74" s="75"/>
      <c r="P74" s="75"/>
      <c r="Q74" s="1">
        <f t="shared" ref="Q74:Q90" si="27">SUM(C74,F74:J74,M74:N74)</f>
        <v>0</v>
      </c>
      <c r="R74" s="1">
        <f t="shared" ref="R74:R90" si="28">SUM(D74,K74,O74)</f>
        <v>0</v>
      </c>
      <c r="S74" s="1">
        <f t="shared" ref="S74:S90" si="29">SUM(E74,L74,P74)</f>
        <v>0</v>
      </c>
      <c r="V74" s="63">
        <f t="shared" ref="V74:V137" si="30">V73+1</f>
        <v>67</v>
      </c>
    </row>
    <row r="75" spans="1:22" x14ac:dyDescent="0.3">
      <c r="A75" s="410"/>
      <c r="B75" s="24" t="s">
        <v>149</v>
      </c>
      <c r="C75" s="1">
        <f t="shared" si="24"/>
        <v>0</v>
      </c>
      <c r="D75" s="1">
        <f t="shared" si="25"/>
        <v>0</v>
      </c>
      <c r="E75" s="1">
        <f t="shared" si="26"/>
        <v>0</v>
      </c>
      <c r="F75" s="75"/>
      <c r="G75" s="75"/>
      <c r="H75" s="75"/>
      <c r="I75" s="75"/>
      <c r="J75" s="75"/>
      <c r="K75" s="75"/>
      <c r="L75" s="75"/>
      <c r="M75" s="75"/>
      <c r="N75" s="75"/>
      <c r="O75" s="75"/>
      <c r="P75" s="75"/>
      <c r="Q75" s="1">
        <f t="shared" si="27"/>
        <v>0</v>
      </c>
      <c r="R75" s="1">
        <f t="shared" si="28"/>
        <v>0</v>
      </c>
      <c r="S75" s="1">
        <f t="shared" si="29"/>
        <v>0</v>
      </c>
      <c r="V75" s="63">
        <f t="shared" si="30"/>
        <v>68</v>
      </c>
    </row>
    <row r="76" spans="1:22" x14ac:dyDescent="0.3">
      <c r="A76" s="410"/>
      <c r="B76" s="24" t="s">
        <v>150</v>
      </c>
      <c r="C76" s="1">
        <f t="shared" si="24"/>
        <v>0</v>
      </c>
      <c r="D76" s="1">
        <f t="shared" si="25"/>
        <v>0</v>
      </c>
      <c r="E76" s="1">
        <f t="shared" si="26"/>
        <v>0</v>
      </c>
      <c r="F76" s="75"/>
      <c r="G76" s="75"/>
      <c r="H76" s="75"/>
      <c r="I76" s="75"/>
      <c r="J76" s="75"/>
      <c r="K76" s="75"/>
      <c r="L76" s="75"/>
      <c r="M76" s="75"/>
      <c r="N76" s="75"/>
      <c r="O76" s="75"/>
      <c r="P76" s="75"/>
      <c r="Q76" s="1">
        <f t="shared" si="27"/>
        <v>0</v>
      </c>
      <c r="R76" s="1">
        <f t="shared" si="28"/>
        <v>0</v>
      </c>
      <c r="S76" s="1">
        <f t="shared" si="29"/>
        <v>0</v>
      </c>
      <c r="V76" s="63">
        <f t="shared" si="30"/>
        <v>69</v>
      </c>
    </row>
    <row r="77" spans="1:22" x14ac:dyDescent="0.3">
      <c r="A77" s="410"/>
      <c r="B77" s="24" t="s">
        <v>151</v>
      </c>
      <c r="C77" s="1">
        <f t="shared" si="24"/>
        <v>0</v>
      </c>
      <c r="D77" s="1">
        <f t="shared" si="25"/>
        <v>0</v>
      </c>
      <c r="E77" s="1">
        <f t="shared" si="26"/>
        <v>0</v>
      </c>
      <c r="F77" s="75"/>
      <c r="G77" s="75"/>
      <c r="H77" s="75"/>
      <c r="I77" s="75"/>
      <c r="J77" s="75"/>
      <c r="K77" s="75"/>
      <c r="L77" s="75"/>
      <c r="M77" s="75"/>
      <c r="N77" s="75"/>
      <c r="O77" s="75"/>
      <c r="P77" s="75"/>
      <c r="Q77" s="1">
        <f t="shared" si="27"/>
        <v>0</v>
      </c>
      <c r="R77" s="1">
        <f t="shared" si="28"/>
        <v>0</v>
      </c>
      <c r="S77" s="1">
        <f t="shared" si="29"/>
        <v>0</v>
      </c>
      <c r="V77" s="63">
        <f t="shared" si="30"/>
        <v>70</v>
      </c>
    </row>
    <row r="78" spans="1:22" x14ac:dyDescent="0.3">
      <c r="A78" s="410"/>
      <c r="B78" s="24" t="s">
        <v>152</v>
      </c>
      <c r="C78" s="1">
        <f t="shared" si="24"/>
        <v>0</v>
      </c>
      <c r="D78" s="1">
        <f t="shared" si="25"/>
        <v>0</v>
      </c>
      <c r="E78" s="1">
        <f t="shared" si="26"/>
        <v>0</v>
      </c>
      <c r="F78" s="75"/>
      <c r="G78" s="75"/>
      <c r="H78" s="75"/>
      <c r="I78" s="75"/>
      <c r="J78" s="75"/>
      <c r="K78" s="75"/>
      <c r="L78" s="75"/>
      <c r="M78" s="75"/>
      <c r="N78" s="75"/>
      <c r="O78" s="75"/>
      <c r="P78" s="75"/>
      <c r="Q78" s="1">
        <f t="shared" si="27"/>
        <v>0</v>
      </c>
      <c r="R78" s="1">
        <f t="shared" si="28"/>
        <v>0</v>
      </c>
      <c r="S78" s="1">
        <f t="shared" si="29"/>
        <v>0</v>
      </c>
      <c r="V78" s="63">
        <f t="shared" si="30"/>
        <v>71</v>
      </c>
    </row>
    <row r="79" spans="1:22" x14ac:dyDescent="0.3">
      <c r="A79" s="410"/>
      <c r="B79" s="24" t="s">
        <v>153</v>
      </c>
      <c r="C79" s="1">
        <f t="shared" si="24"/>
        <v>0</v>
      </c>
      <c r="D79" s="1">
        <f t="shared" si="25"/>
        <v>0</v>
      </c>
      <c r="E79" s="1">
        <f t="shared" si="26"/>
        <v>0</v>
      </c>
      <c r="F79" s="75"/>
      <c r="G79" s="75"/>
      <c r="H79" s="75"/>
      <c r="I79" s="75"/>
      <c r="J79" s="75"/>
      <c r="K79" s="75"/>
      <c r="L79" s="75"/>
      <c r="M79" s="75"/>
      <c r="N79" s="75"/>
      <c r="O79" s="75"/>
      <c r="P79" s="75"/>
      <c r="Q79" s="1">
        <f t="shared" si="27"/>
        <v>0</v>
      </c>
      <c r="R79" s="1">
        <f t="shared" si="28"/>
        <v>0</v>
      </c>
      <c r="S79" s="1">
        <f t="shared" si="29"/>
        <v>0</v>
      </c>
      <c r="V79" s="63">
        <f t="shared" si="30"/>
        <v>72</v>
      </c>
    </row>
    <row r="80" spans="1:22" x14ac:dyDescent="0.3">
      <c r="A80" s="410"/>
      <c r="B80" s="24" t="s">
        <v>154</v>
      </c>
      <c r="C80" s="1">
        <f t="shared" si="24"/>
        <v>0</v>
      </c>
      <c r="D80" s="1">
        <f t="shared" si="25"/>
        <v>0</v>
      </c>
      <c r="E80" s="1">
        <f t="shared" si="26"/>
        <v>0</v>
      </c>
      <c r="F80" s="75"/>
      <c r="G80" s="75"/>
      <c r="H80" s="75"/>
      <c r="I80" s="75"/>
      <c r="J80" s="75"/>
      <c r="K80" s="75"/>
      <c r="L80" s="75"/>
      <c r="M80" s="75"/>
      <c r="N80" s="75"/>
      <c r="O80" s="75"/>
      <c r="P80" s="75"/>
      <c r="Q80" s="1">
        <f t="shared" si="27"/>
        <v>0</v>
      </c>
      <c r="R80" s="1">
        <f t="shared" si="28"/>
        <v>0</v>
      </c>
      <c r="S80" s="1">
        <f t="shared" si="29"/>
        <v>0</v>
      </c>
      <c r="V80" s="63">
        <f t="shared" si="30"/>
        <v>73</v>
      </c>
    </row>
    <row r="81" spans="1:22" x14ac:dyDescent="0.3">
      <c r="A81" s="410"/>
      <c r="B81" s="24" t="s">
        <v>155</v>
      </c>
      <c r="C81" s="1">
        <f t="shared" si="24"/>
        <v>0</v>
      </c>
      <c r="D81" s="1">
        <f t="shared" si="25"/>
        <v>0</v>
      </c>
      <c r="E81" s="1">
        <f t="shared" si="26"/>
        <v>0</v>
      </c>
      <c r="F81" s="75"/>
      <c r="G81" s="75"/>
      <c r="H81" s="75"/>
      <c r="I81" s="75"/>
      <c r="J81" s="75"/>
      <c r="K81" s="75"/>
      <c r="L81" s="75"/>
      <c r="M81" s="75"/>
      <c r="N81" s="75"/>
      <c r="O81" s="75"/>
      <c r="P81" s="75"/>
      <c r="Q81" s="1">
        <f t="shared" si="27"/>
        <v>0</v>
      </c>
      <c r="R81" s="1">
        <f t="shared" si="28"/>
        <v>0</v>
      </c>
      <c r="S81" s="1">
        <f t="shared" si="29"/>
        <v>0</v>
      </c>
      <c r="V81" s="63">
        <f t="shared" si="30"/>
        <v>74</v>
      </c>
    </row>
    <row r="82" spans="1:22" x14ac:dyDescent="0.3">
      <c r="A82" s="410"/>
      <c r="B82" s="24" t="s">
        <v>157</v>
      </c>
      <c r="C82" s="1">
        <f t="shared" si="24"/>
        <v>0</v>
      </c>
      <c r="D82" s="1">
        <f t="shared" si="25"/>
        <v>0</v>
      </c>
      <c r="E82" s="1">
        <f t="shared" si="26"/>
        <v>0</v>
      </c>
      <c r="F82" s="75"/>
      <c r="G82" s="75"/>
      <c r="H82" s="75"/>
      <c r="I82" s="75"/>
      <c r="J82" s="75"/>
      <c r="K82" s="75"/>
      <c r="L82" s="75"/>
      <c r="M82" s="75"/>
      <c r="N82" s="75"/>
      <c r="O82" s="75"/>
      <c r="P82" s="75"/>
      <c r="Q82" s="1">
        <f t="shared" si="27"/>
        <v>0</v>
      </c>
      <c r="R82" s="1">
        <f t="shared" si="28"/>
        <v>0</v>
      </c>
      <c r="S82" s="1">
        <f t="shared" si="29"/>
        <v>0</v>
      </c>
      <c r="V82" s="63">
        <f t="shared" si="30"/>
        <v>75</v>
      </c>
    </row>
    <row r="83" spans="1:22" x14ac:dyDescent="0.3">
      <c r="A83" s="410"/>
      <c r="B83" s="24" t="s">
        <v>156</v>
      </c>
      <c r="C83" s="1">
        <f t="shared" si="24"/>
        <v>0</v>
      </c>
      <c r="D83" s="1">
        <f t="shared" si="25"/>
        <v>0</v>
      </c>
      <c r="E83" s="1">
        <f t="shared" si="26"/>
        <v>0</v>
      </c>
      <c r="F83" s="75"/>
      <c r="G83" s="75"/>
      <c r="H83" s="75"/>
      <c r="I83" s="75"/>
      <c r="J83" s="75"/>
      <c r="K83" s="75"/>
      <c r="L83" s="75"/>
      <c r="M83" s="75"/>
      <c r="N83" s="75"/>
      <c r="O83" s="75"/>
      <c r="P83" s="75"/>
      <c r="Q83" s="1">
        <f t="shared" si="27"/>
        <v>0</v>
      </c>
      <c r="R83" s="1">
        <f t="shared" si="28"/>
        <v>0</v>
      </c>
      <c r="S83" s="1">
        <f t="shared" si="29"/>
        <v>0</v>
      </c>
      <c r="V83" s="63">
        <f t="shared" si="30"/>
        <v>76</v>
      </c>
    </row>
    <row r="84" spans="1:22" x14ac:dyDescent="0.3">
      <c r="A84" s="410"/>
      <c r="B84" s="24" t="s">
        <v>158</v>
      </c>
      <c r="C84" s="1">
        <f t="shared" si="24"/>
        <v>0</v>
      </c>
      <c r="D84" s="1">
        <f t="shared" si="25"/>
        <v>0</v>
      </c>
      <c r="E84" s="1">
        <f t="shared" si="26"/>
        <v>0</v>
      </c>
      <c r="F84" s="75"/>
      <c r="G84" s="75"/>
      <c r="H84" s="75"/>
      <c r="I84" s="75"/>
      <c r="J84" s="75"/>
      <c r="K84" s="75"/>
      <c r="L84" s="75"/>
      <c r="M84" s="75"/>
      <c r="N84" s="75"/>
      <c r="O84" s="75"/>
      <c r="P84" s="75"/>
      <c r="Q84" s="1">
        <f t="shared" si="27"/>
        <v>0</v>
      </c>
      <c r="R84" s="1">
        <f t="shared" si="28"/>
        <v>0</v>
      </c>
      <c r="S84" s="1">
        <f t="shared" si="29"/>
        <v>0</v>
      </c>
      <c r="V84" s="63">
        <f t="shared" si="30"/>
        <v>77</v>
      </c>
    </row>
    <row r="85" spans="1:22" x14ac:dyDescent="0.3">
      <c r="A85" s="410"/>
      <c r="B85" s="24" t="s">
        <v>13</v>
      </c>
      <c r="C85" s="1">
        <f t="shared" si="24"/>
        <v>0</v>
      </c>
      <c r="D85" s="1">
        <f t="shared" si="25"/>
        <v>0</v>
      </c>
      <c r="E85" s="1">
        <f t="shared" si="26"/>
        <v>0</v>
      </c>
      <c r="F85" s="75"/>
      <c r="G85" s="75"/>
      <c r="H85" s="75"/>
      <c r="I85" s="75"/>
      <c r="J85" s="75"/>
      <c r="K85" s="75"/>
      <c r="L85" s="75"/>
      <c r="M85" s="75"/>
      <c r="N85" s="75"/>
      <c r="O85" s="75"/>
      <c r="P85" s="75"/>
      <c r="Q85" s="1">
        <f t="shared" si="27"/>
        <v>0</v>
      </c>
      <c r="R85" s="1">
        <f t="shared" si="28"/>
        <v>0</v>
      </c>
      <c r="S85" s="1">
        <f t="shared" si="29"/>
        <v>0</v>
      </c>
      <c r="V85" s="63">
        <f t="shared" si="30"/>
        <v>78</v>
      </c>
    </row>
    <row r="86" spans="1:22" ht="11.45" customHeight="1" x14ac:dyDescent="0.3">
      <c r="A86" s="410"/>
      <c r="B86" s="24" t="str">
        <f>B53</f>
        <v>Intitulé libre 1</v>
      </c>
      <c r="C86" s="1">
        <f t="shared" si="24"/>
        <v>0</v>
      </c>
      <c r="D86" s="1">
        <f t="shared" si="25"/>
        <v>0</v>
      </c>
      <c r="E86" s="1">
        <f t="shared" si="26"/>
        <v>0</v>
      </c>
      <c r="F86" s="75"/>
      <c r="G86" s="75"/>
      <c r="H86" s="75"/>
      <c r="I86" s="75"/>
      <c r="J86" s="75"/>
      <c r="K86" s="75"/>
      <c r="L86" s="75"/>
      <c r="M86" s="75"/>
      <c r="N86" s="75"/>
      <c r="O86" s="75"/>
      <c r="P86" s="75"/>
      <c r="Q86" s="1">
        <f t="shared" si="27"/>
        <v>0</v>
      </c>
      <c r="R86" s="1">
        <f t="shared" si="28"/>
        <v>0</v>
      </c>
      <c r="S86" s="1">
        <f t="shared" si="29"/>
        <v>0</v>
      </c>
      <c r="V86" s="63">
        <f t="shared" si="30"/>
        <v>79</v>
      </c>
    </row>
    <row r="87" spans="1:22" x14ac:dyDescent="0.3">
      <c r="A87" s="410"/>
      <c r="B87" s="24" t="str">
        <f>B54</f>
        <v>Intitulé libre 2</v>
      </c>
      <c r="C87" s="1">
        <f t="shared" si="24"/>
        <v>0</v>
      </c>
      <c r="D87" s="1">
        <f t="shared" si="25"/>
        <v>0</v>
      </c>
      <c r="E87" s="1">
        <f t="shared" si="26"/>
        <v>0</v>
      </c>
      <c r="F87" s="75"/>
      <c r="G87" s="75"/>
      <c r="H87" s="75"/>
      <c r="I87" s="75"/>
      <c r="J87" s="75"/>
      <c r="K87" s="75"/>
      <c r="L87" s="75"/>
      <c r="M87" s="75"/>
      <c r="N87" s="75"/>
      <c r="O87" s="75"/>
      <c r="P87" s="75"/>
      <c r="Q87" s="1">
        <f t="shared" si="27"/>
        <v>0</v>
      </c>
      <c r="R87" s="1">
        <f t="shared" si="28"/>
        <v>0</v>
      </c>
      <c r="S87" s="1">
        <f t="shared" si="29"/>
        <v>0</v>
      </c>
      <c r="V87" s="63">
        <f t="shared" si="30"/>
        <v>80</v>
      </c>
    </row>
    <row r="88" spans="1:22" x14ac:dyDescent="0.3">
      <c r="A88" s="410"/>
      <c r="B88" s="24" t="str">
        <f>B55</f>
        <v>Intitulé libre 3</v>
      </c>
      <c r="C88" s="1">
        <f t="shared" si="24"/>
        <v>0</v>
      </c>
      <c r="D88" s="1">
        <f t="shared" si="25"/>
        <v>0</v>
      </c>
      <c r="E88" s="1">
        <f t="shared" si="26"/>
        <v>0</v>
      </c>
      <c r="F88" s="75"/>
      <c r="G88" s="75"/>
      <c r="H88" s="75"/>
      <c r="I88" s="75"/>
      <c r="J88" s="75"/>
      <c r="K88" s="75"/>
      <c r="L88" s="75"/>
      <c r="M88" s="75"/>
      <c r="N88" s="75"/>
      <c r="O88" s="75"/>
      <c r="P88" s="75"/>
      <c r="Q88" s="1">
        <f t="shared" si="27"/>
        <v>0</v>
      </c>
      <c r="R88" s="1">
        <f t="shared" si="28"/>
        <v>0</v>
      </c>
      <c r="S88" s="1">
        <f t="shared" si="29"/>
        <v>0</v>
      </c>
      <c r="V88" s="63">
        <f t="shared" si="30"/>
        <v>81</v>
      </c>
    </row>
    <row r="89" spans="1:22" x14ac:dyDescent="0.3">
      <c r="A89" s="410"/>
      <c r="B89" s="24" t="str">
        <f>B56</f>
        <v>Intitulé libre 4</v>
      </c>
      <c r="C89" s="1">
        <f t="shared" si="24"/>
        <v>0</v>
      </c>
      <c r="D89" s="1">
        <f t="shared" si="25"/>
        <v>0</v>
      </c>
      <c r="E89" s="1">
        <f t="shared" si="26"/>
        <v>0</v>
      </c>
      <c r="F89" s="75"/>
      <c r="G89" s="75"/>
      <c r="H89" s="75"/>
      <c r="I89" s="75"/>
      <c r="J89" s="75"/>
      <c r="K89" s="75"/>
      <c r="L89" s="75"/>
      <c r="M89" s="75"/>
      <c r="N89" s="75"/>
      <c r="O89" s="75"/>
      <c r="P89" s="75"/>
      <c r="Q89" s="1">
        <f t="shared" si="27"/>
        <v>0</v>
      </c>
      <c r="R89" s="1">
        <f t="shared" si="28"/>
        <v>0</v>
      </c>
      <c r="S89" s="1">
        <f t="shared" si="29"/>
        <v>0</v>
      </c>
      <c r="V89" s="63">
        <f t="shared" si="30"/>
        <v>82</v>
      </c>
    </row>
    <row r="90" spans="1:22" x14ac:dyDescent="0.3">
      <c r="A90" s="410"/>
      <c r="B90" s="24" t="str">
        <f>B57</f>
        <v>Intitulé libre 5</v>
      </c>
      <c r="C90" s="1">
        <f t="shared" si="24"/>
        <v>0</v>
      </c>
      <c r="D90" s="1">
        <f t="shared" si="25"/>
        <v>0</v>
      </c>
      <c r="E90" s="1">
        <f t="shared" si="26"/>
        <v>0</v>
      </c>
      <c r="F90" s="75"/>
      <c r="G90" s="75"/>
      <c r="H90" s="75"/>
      <c r="I90" s="75"/>
      <c r="J90" s="75"/>
      <c r="K90" s="75"/>
      <c r="L90" s="75"/>
      <c r="M90" s="75"/>
      <c r="N90" s="75"/>
      <c r="O90" s="75"/>
      <c r="P90" s="75"/>
      <c r="Q90" s="1">
        <f t="shared" si="27"/>
        <v>0</v>
      </c>
      <c r="R90" s="1">
        <f t="shared" si="28"/>
        <v>0</v>
      </c>
      <c r="S90" s="1">
        <f t="shared" si="29"/>
        <v>0</v>
      </c>
      <c r="V90" s="63">
        <f t="shared" si="30"/>
        <v>83</v>
      </c>
    </row>
    <row r="91" spans="1:22" ht="14.25" thickBot="1" x14ac:dyDescent="0.35">
      <c r="A91" s="410"/>
      <c r="B91" s="25" t="s">
        <v>45</v>
      </c>
      <c r="C91" s="26">
        <f t="shared" ref="C91:S91" si="31">SUM(C74:C90)</f>
        <v>0</v>
      </c>
      <c r="D91" s="26">
        <f t="shared" si="31"/>
        <v>0</v>
      </c>
      <c r="E91" s="26">
        <f t="shared" si="31"/>
        <v>0</v>
      </c>
      <c r="F91" s="26">
        <f t="shared" si="31"/>
        <v>0</v>
      </c>
      <c r="G91" s="26">
        <f t="shared" si="31"/>
        <v>0</v>
      </c>
      <c r="H91" s="26">
        <f t="shared" si="31"/>
        <v>0</v>
      </c>
      <c r="I91" s="26">
        <f t="shared" si="31"/>
        <v>0</v>
      </c>
      <c r="J91" s="26">
        <f t="shared" si="31"/>
        <v>0</v>
      </c>
      <c r="K91" s="26">
        <f t="shared" si="31"/>
        <v>0</v>
      </c>
      <c r="L91" s="26">
        <f t="shared" si="31"/>
        <v>0</v>
      </c>
      <c r="M91" s="26">
        <f t="shared" si="31"/>
        <v>0</v>
      </c>
      <c r="N91" s="26">
        <f t="shared" si="31"/>
        <v>0</v>
      </c>
      <c r="O91" s="26">
        <f t="shared" si="31"/>
        <v>0</v>
      </c>
      <c r="P91" s="26">
        <f t="shared" si="31"/>
        <v>0</v>
      </c>
      <c r="Q91" s="26">
        <f t="shared" si="31"/>
        <v>0</v>
      </c>
      <c r="R91" s="26">
        <f t="shared" si="31"/>
        <v>0</v>
      </c>
      <c r="S91" s="26">
        <f t="shared" si="31"/>
        <v>0</v>
      </c>
      <c r="U91" s="63" t="str">
        <f>RIGHT(A74,4)&amp;"reseau"</f>
        <v>2022reseau</v>
      </c>
      <c r="V91" s="63">
        <f t="shared" si="30"/>
        <v>84</v>
      </c>
    </row>
    <row r="92" spans="1:22" x14ac:dyDescent="0.3">
      <c r="A92" s="410"/>
      <c r="B92" s="27"/>
      <c r="V92" s="63">
        <f t="shared" si="30"/>
        <v>85</v>
      </c>
    </row>
    <row r="93" spans="1:22" x14ac:dyDescent="0.3">
      <c r="A93" s="410"/>
      <c r="B93" s="24" t="s">
        <v>148</v>
      </c>
      <c r="C93" s="1">
        <f t="shared" ref="C93:C104" si="32">Q60</f>
        <v>0</v>
      </c>
      <c r="D93" s="1">
        <f t="shared" ref="D93:D104" si="33">R60</f>
        <v>0</v>
      </c>
      <c r="E93" s="1">
        <f t="shared" ref="E93:E104" si="34">S60</f>
        <v>0</v>
      </c>
      <c r="F93" s="75"/>
      <c r="G93" s="75"/>
      <c r="H93" s="75"/>
      <c r="I93" s="75"/>
      <c r="J93" s="75"/>
      <c r="K93" s="75"/>
      <c r="L93" s="75"/>
      <c r="M93" s="75"/>
      <c r="N93" s="75"/>
      <c r="O93" s="75"/>
      <c r="P93" s="75"/>
      <c r="Q93" s="1">
        <f t="shared" ref="Q93:Q104" si="35">SUM(C93,F93:J93,M93:N93)</f>
        <v>0</v>
      </c>
      <c r="R93" s="1">
        <f t="shared" ref="R93:R104" si="36">SUM(D93,K93,O93)</f>
        <v>0</v>
      </c>
      <c r="S93" s="1">
        <f t="shared" ref="S93:S104" si="37">SUM(E93,L93,P93)</f>
        <v>0</v>
      </c>
      <c r="V93" s="63">
        <f t="shared" si="30"/>
        <v>86</v>
      </c>
    </row>
    <row r="94" spans="1:22" x14ac:dyDescent="0.3">
      <c r="A94" s="410"/>
      <c r="B94" s="24" t="s">
        <v>46</v>
      </c>
      <c r="C94" s="1">
        <f t="shared" si="32"/>
        <v>0</v>
      </c>
      <c r="D94" s="1">
        <f t="shared" si="33"/>
        <v>0</v>
      </c>
      <c r="E94" s="1">
        <f t="shared" si="34"/>
        <v>0</v>
      </c>
      <c r="F94" s="75"/>
      <c r="G94" s="75"/>
      <c r="H94" s="75"/>
      <c r="I94" s="75"/>
      <c r="J94" s="75"/>
      <c r="K94" s="75"/>
      <c r="L94" s="75"/>
      <c r="M94" s="75"/>
      <c r="N94" s="75"/>
      <c r="O94" s="75"/>
      <c r="P94" s="75"/>
      <c r="Q94" s="1">
        <f t="shared" si="35"/>
        <v>0</v>
      </c>
      <c r="R94" s="1">
        <f t="shared" si="36"/>
        <v>0</v>
      </c>
      <c r="S94" s="1">
        <f t="shared" si="37"/>
        <v>0</v>
      </c>
      <c r="V94" s="63">
        <f t="shared" si="30"/>
        <v>87</v>
      </c>
    </row>
    <row r="95" spans="1:22" x14ac:dyDescent="0.3">
      <c r="A95" s="410"/>
      <c r="B95" s="24" t="s">
        <v>47</v>
      </c>
      <c r="C95" s="1">
        <f t="shared" si="32"/>
        <v>0</v>
      </c>
      <c r="D95" s="1">
        <f t="shared" si="33"/>
        <v>0</v>
      </c>
      <c r="E95" s="1">
        <f t="shared" si="34"/>
        <v>0</v>
      </c>
      <c r="F95" s="75"/>
      <c r="G95" s="75"/>
      <c r="H95" s="75"/>
      <c r="I95" s="75"/>
      <c r="J95" s="75"/>
      <c r="K95" s="75"/>
      <c r="L95" s="75"/>
      <c r="M95" s="75"/>
      <c r="N95" s="75"/>
      <c r="O95" s="75"/>
      <c r="P95" s="75"/>
      <c r="Q95" s="1">
        <f t="shared" si="35"/>
        <v>0</v>
      </c>
      <c r="R95" s="1">
        <f t="shared" si="36"/>
        <v>0</v>
      </c>
      <c r="S95" s="1">
        <f t="shared" si="37"/>
        <v>0</v>
      </c>
      <c r="V95" s="63">
        <f t="shared" si="30"/>
        <v>88</v>
      </c>
    </row>
    <row r="96" spans="1:22" x14ac:dyDescent="0.3">
      <c r="A96" s="410"/>
      <c r="B96" s="24" t="s">
        <v>43</v>
      </c>
      <c r="C96" s="1">
        <f t="shared" si="32"/>
        <v>0</v>
      </c>
      <c r="D96" s="1">
        <f t="shared" si="33"/>
        <v>0</v>
      </c>
      <c r="E96" s="1">
        <f t="shared" si="34"/>
        <v>0</v>
      </c>
      <c r="F96" s="75"/>
      <c r="G96" s="75"/>
      <c r="H96" s="75"/>
      <c r="I96" s="75"/>
      <c r="J96" s="75"/>
      <c r="K96" s="75"/>
      <c r="L96" s="75"/>
      <c r="M96" s="75"/>
      <c r="N96" s="75"/>
      <c r="O96" s="75"/>
      <c r="P96" s="75"/>
      <c r="Q96" s="1">
        <f t="shared" si="35"/>
        <v>0</v>
      </c>
      <c r="R96" s="1">
        <f t="shared" si="36"/>
        <v>0</v>
      </c>
      <c r="S96" s="1">
        <f t="shared" si="37"/>
        <v>0</v>
      </c>
      <c r="V96" s="63">
        <f t="shared" si="30"/>
        <v>89</v>
      </c>
    </row>
    <row r="97" spans="1:22" x14ac:dyDescent="0.3">
      <c r="A97" s="410"/>
      <c r="B97" s="24" t="s">
        <v>48</v>
      </c>
      <c r="C97" s="1">
        <f t="shared" si="32"/>
        <v>0</v>
      </c>
      <c r="D97" s="1">
        <f t="shared" si="33"/>
        <v>0</v>
      </c>
      <c r="E97" s="1">
        <f t="shared" si="34"/>
        <v>0</v>
      </c>
      <c r="F97" s="75"/>
      <c r="G97" s="75"/>
      <c r="H97" s="75"/>
      <c r="I97" s="75"/>
      <c r="J97" s="75"/>
      <c r="K97" s="75"/>
      <c r="L97" s="75"/>
      <c r="M97" s="75"/>
      <c r="N97" s="75"/>
      <c r="O97" s="75"/>
      <c r="P97" s="75"/>
      <c r="Q97" s="1">
        <f t="shared" si="35"/>
        <v>0</v>
      </c>
      <c r="R97" s="1">
        <f t="shared" si="36"/>
        <v>0</v>
      </c>
      <c r="S97" s="1">
        <f t="shared" si="37"/>
        <v>0</v>
      </c>
      <c r="V97" s="63">
        <f t="shared" si="30"/>
        <v>90</v>
      </c>
    </row>
    <row r="98" spans="1:22" x14ac:dyDescent="0.3">
      <c r="A98" s="410"/>
      <c r="B98" s="24" t="s">
        <v>49</v>
      </c>
      <c r="C98" s="1">
        <f t="shared" si="32"/>
        <v>0</v>
      </c>
      <c r="D98" s="1">
        <f t="shared" si="33"/>
        <v>0</v>
      </c>
      <c r="E98" s="1">
        <f t="shared" si="34"/>
        <v>0</v>
      </c>
      <c r="F98" s="75"/>
      <c r="G98" s="75"/>
      <c r="H98" s="75"/>
      <c r="I98" s="75"/>
      <c r="J98" s="75"/>
      <c r="K98" s="75"/>
      <c r="L98" s="75"/>
      <c r="M98" s="75"/>
      <c r="N98" s="75"/>
      <c r="O98" s="75"/>
      <c r="P98" s="75"/>
      <c r="Q98" s="1">
        <f t="shared" si="35"/>
        <v>0</v>
      </c>
      <c r="R98" s="1">
        <f t="shared" si="36"/>
        <v>0</v>
      </c>
      <c r="S98" s="1">
        <f t="shared" si="37"/>
        <v>0</v>
      </c>
      <c r="V98" s="63">
        <f t="shared" si="30"/>
        <v>91</v>
      </c>
    </row>
    <row r="99" spans="1:22" x14ac:dyDescent="0.3">
      <c r="A99" s="410"/>
      <c r="B99" s="24" t="s">
        <v>44</v>
      </c>
      <c r="C99" s="1">
        <f t="shared" si="32"/>
        <v>0</v>
      </c>
      <c r="D99" s="1">
        <f t="shared" si="33"/>
        <v>0</v>
      </c>
      <c r="E99" s="1">
        <f t="shared" si="34"/>
        <v>0</v>
      </c>
      <c r="F99" s="75"/>
      <c r="G99" s="75"/>
      <c r="H99" s="75"/>
      <c r="I99" s="75"/>
      <c r="J99" s="75"/>
      <c r="K99" s="75"/>
      <c r="L99" s="75"/>
      <c r="M99" s="75"/>
      <c r="N99" s="75"/>
      <c r="O99" s="75"/>
      <c r="P99" s="75"/>
      <c r="Q99" s="1">
        <f t="shared" si="35"/>
        <v>0</v>
      </c>
      <c r="R99" s="1">
        <f t="shared" si="36"/>
        <v>0</v>
      </c>
      <c r="S99" s="1">
        <f t="shared" si="37"/>
        <v>0</v>
      </c>
      <c r="V99" s="63">
        <f t="shared" si="30"/>
        <v>92</v>
      </c>
    </row>
    <row r="100" spans="1:22" x14ac:dyDescent="0.3">
      <c r="A100" s="410"/>
      <c r="B100" s="24" t="str">
        <f>B67</f>
        <v>Intitulé libre 1</v>
      </c>
      <c r="C100" s="1">
        <f t="shared" si="32"/>
        <v>0</v>
      </c>
      <c r="D100" s="1">
        <f t="shared" si="33"/>
        <v>0</v>
      </c>
      <c r="E100" s="1">
        <f t="shared" si="34"/>
        <v>0</v>
      </c>
      <c r="F100" s="75"/>
      <c r="G100" s="75"/>
      <c r="H100" s="75"/>
      <c r="I100" s="75"/>
      <c r="J100" s="75"/>
      <c r="K100" s="75"/>
      <c r="L100" s="75"/>
      <c r="M100" s="75"/>
      <c r="N100" s="75"/>
      <c r="O100" s="75"/>
      <c r="P100" s="75"/>
      <c r="Q100" s="1">
        <f t="shared" si="35"/>
        <v>0</v>
      </c>
      <c r="R100" s="1">
        <f t="shared" si="36"/>
        <v>0</v>
      </c>
      <c r="S100" s="1">
        <f t="shared" si="37"/>
        <v>0</v>
      </c>
      <c r="V100" s="63">
        <f t="shared" si="30"/>
        <v>93</v>
      </c>
    </row>
    <row r="101" spans="1:22" x14ac:dyDescent="0.3">
      <c r="A101" s="410"/>
      <c r="B101" s="24" t="str">
        <f>B68</f>
        <v>Intitulé libre 2</v>
      </c>
      <c r="C101" s="1">
        <f t="shared" si="32"/>
        <v>0</v>
      </c>
      <c r="D101" s="1">
        <f t="shared" si="33"/>
        <v>0</v>
      </c>
      <c r="E101" s="1">
        <f t="shared" si="34"/>
        <v>0</v>
      </c>
      <c r="F101" s="75"/>
      <c r="G101" s="75"/>
      <c r="H101" s="75"/>
      <c r="I101" s="75"/>
      <c r="J101" s="75"/>
      <c r="K101" s="75"/>
      <c r="L101" s="75"/>
      <c r="M101" s="75"/>
      <c r="N101" s="75"/>
      <c r="O101" s="75"/>
      <c r="P101" s="75"/>
      <c r="Q101" s="1">
        <f t="shared" si="35"/>
        <v>0</v>
      </c>
      <c r="R101" s="1">
        <f t="shared" si="36"/>
        <v>0</v>
      </c>
      <c r="S101" s="1">
        <f t="shared" si="37"/>
        <v>0</v>
      </c>
      <c r="V101" s="63">
        <f t="shared" si="30"/>
        <v>94</v>
      </c>
    </row>
    <row r="102" spans="1:22" x14ac:dyDescent="0.3">
      <c r="A102" s="410"/>
      <c r="B102" s="24" t="str">
        <f>B69</f>
        <v>Intitulé libre 3</v>
      </c>
      <c r="C102" s="1">
        <f t="shared" si="32"/>
        <v>0</v>
      </c>
      <c r="D102" s="1">
        <f t="shared" si="33"/>
        <v>0</v>
      </c>
      <c r="E102" s="1">
        <f t="shared" si="34"/>
        <v>0</v>
      </c>
      <c r="F102" s="75"/>
      <c r="G102" s="75"/>
      <c r="H102" s="75"/>
      <c r="I102" s="75"/>
      <c r="J102" s="75"/>
      <c r="K102" s="75"/>
      <c r="L102" s="75"/>
      <c r="M102" s="75"/>
      <c r="N102" s="75"/>
      <c r="O102" s="75"/>
      <c r="P102" s="75"/>
      <c r="Q102" s="1">
        <f t="shared" si="35"/>
        <v>0</v>
      </c>
      <c r="R102" s="1">
        <f t="shared" si="36"/>
        <v>0</v>
      </c>
      <c r="S102" s="1">
        <f t="shared" si="37"/>
        <v>0</v>
      </c>
      <c r="V102" s="63">
        <f t="shared" si="30"/>
        <v>95</v>
      </c>
    </row>
    <row r="103" spans="1:22" x14ac:dyDescent="0.3">
      <c r="A103" s="410"/>
      <c r="B103" s="24" t="str">
        <f>B70</f>
        <v>Intitulé libre 4</v>
      </c>
      <c r="C103" s="1">
        <f t="shared" si="32"/>
        <v>0</v>
      </c>
      <c r="D103" s="1">
        <f t="shared" si="33"/>
        <v>0</v>
      </c>
      <c r="E103" s="1">
        <f t="shared" si="34"/>
        <v>0</v>
      </c>
      <c r="F103" s="75"/>
      <c r="G103" s="75"/>
      <c r="H103" s="75"/>
      <c r="I103" s="75"/>
      <c r="J103" s="75"/>
      <c r="K103" s="75"/>
      <c r="L103" s="75"/>
      <c r="M103" s="75"/>
      <c r="N103" s="75"/>
      <c r="O103" s="75"/>
      <c r="P103" s="75"/>
      <c r="Q103" s="1">
        <f t="shared" si="35"/>
        <v>0</v>
      </c>
      <c r="R103" s="1">
        <f t="shared" si="36"/>
        <v>0</v>
      </c>
      <c r="S103" s="1">
        <f t="shared" si="37"/>
        <v>0</v>
      </c>
      <c r="V103" s="63">
        <f t="shared" si="30"/>
        <v>96</v>
      </c>
    </row>
    <row r="104" spans="1:22" x14ac:dyDescent="0.3">
      <c r="A104" s="410"/>
      <c r="B104" s="24" t="str">
        <f>B71</f>
        <v>Intitulé libre 5</v>
      </c>
      <c r="C104" s="1">
        <f t="shared" si="32"/>
        <v>0</v>
      </c>
      <c r="D104" s="1">
        <f t="shared" si="33"/>
        <v>0</v>
      </c>
      <c r="E104" s="1">
        <f t="shared" si="34"/>
        <v>0</v>
      </c>
      <c r="F104" s="75"/>
      <c r="G104" s="75"/>
      <c r="H104" s="75"/>
      <c r="I104" s="75"/>
      <c r="J104" s="75"/>
      <c r="K104" s="75"/>
      <c r="L104" s="75"/>
      <c r="M104" s="75"/>
      <c r="N104" s="75"/>
      <c r="O104" s="75"/>
      <c r="P104" s="75"/>
      <c r="Q104" s="1">
        <f t="shared" si="35"/>
        <v>0</v>
      </c>
      <c r="R104" s="1">
        <f t="shared" si="36"/>
        <v>0</v>
      </c>
      <c r="S104" s="1">
        <f t="shared" si="37"/>
        <v>0</v>
      </c>
      <c r="V104" s="63">
        <f t="shared" si="30"/>
        <v>97</v>
      </c>
    </row>
    <row r="105" spans="1:22" ht="14.25" thickBot="1" x14ac:dyDescent="0.35">
      <c r="A105" s="410"/>
      <c r="B105" s="25" t="s">
        <v>50</v>
      </c>
      <c r="C105" s="26">
        <f>SUM(C93:C104)</f>
        <v>0</v>
      </c>
      <c r="D105" s="26">
        <f>SUM(D93:D104)</f>
        <v>0</v>
      </c>
      <c r="E105" s="26">
        <f>SUM(E93:E104)</f>
        <v>0</v>
      </c>
      <c r="F105" s="26">
        <f t="shared" ref="F105:P105" si="38">SUM(F93:F104)</f>
        <v>0</v>
      </c>
      <c r="G105" s="26">
        <f t="shared" si="38"/>
        <v>0</v>
      </c>
      <c r="H105" s="26">
        <f t="shared" si="38"/>
        <v>0</v>
      </c>
      <c r="I105" s="26">
        <f t="shared" si="38"/>
        <v>0</v>
      </c>
      <c r="J105" s="26">
        <f t="shared" si="38"/>
        <v>0</v>
      </c>
      <c r="K105" s="26">
        <f t="shared" si="38"/>
        <v>0</v>
      </c>
      <c r="L105" s="26">
        <f t="shared" si="38"/>
        <v>0</v>
      </c>
      <c r="M105" s="26">
        <f t="shared" si="38"/>
        <v>0</v>
      </c>
      <c r="N105" s="26">
        <f t="shared" si="38"/>
        <v>0</v>
      </c>
      <c r="O105" s="26">
        <f t="shared" si="38"/>
        <v>0</v>
      </c>
      <c r="P105" s="26">
        <f t="shared" si="38"/>
        <v>0</v>
      </c>
      <c r="Q105" s="26">
        <f>SUM(Q93:Q104)</f>
        <v>0</v>
      </c>
      <c r="R105" s="26">
        <f>SUM(R93:R104)</f>
        <v>0</v>
      </c>
      <c r="S105" s="26">
        <f>SUM(S93:S104)</f>
        <v>0</v>
      </c>
      <c r="U105" s="63" t="str">
        <f>RIGHT(A74,4)&amp;"hors reseau"</f>
        <v>2022hors reseau</v>
      </c>
      <c r="V105" s="63">
        <f t="shared" si="30"/>
        <v>98</v>
      </c>
    </row>
    <row r="106" spans="1:22" x14ac:dyDescent="0.3">
      <c r="N106" s="28"/>
      <c r="V106" s="63">
        <f t="shared" si="30"/>
        <v>99</v>
      </c>
    </row>
    <row r="107" spans="1:22" x14ac:dyDescent="0.3">
      <c r="A107" s="410" t="s">
        <v>335</v>
      </c>
      <c r="B107" s="24" t="s">
        <v>148</v>
      </c>
      <c r="C107" s="1">
        <f t="shared" ref="C107:C123" si="39">Q74</f>
        <v>0</v>
      </c>
      <c r="D107" s="1">
        <f t="shared" ref="D107:D123" si="40">R74</f>
        <v>0</v>
      </c>
      <c r="E107" s="1">
        <f t="shared" ref="E107:E123" si="41">S74</f>
        <v>0</v>
      </c>
      <c r="F107" s="75"/>
      <c r="G107" s="75"/>
      <c r="H107" s="75"/>
      <c r="I107" s="75"/>
      <c r="J107" s="75"/>
      <c r="K107" s="75"/>
      <c r="L107" s="75"/>
      <c r="M107" s="75"/>
      <c r="N107" s="75"/>
      <c r="O107" s="75"/>
      <c r="P107" s="75"/>
      <c r="Q107" s="1">
        <f t="shared" ref="Q107:Q110" si="42">SUM(C107,F107:J107,M107:N107)</f>
        <v>0</v>
      </c>
      <c r="R107" s="1">
        <f t="shared" ref="R107:R110" si="43">SUM(D107,K107,O107)</f>
        <v>0</v>
      </c>
      <c r="S107" s="1">
        <f t="shared" ref="S107:S110" si="44">SUM(E107,L107,P107)</f>
        <v>0</v>
      </c>
      <c r="V107" s="63">
        <f>V106+1</f>
        <v>100</v>
      </c>
    </row>
    <row r="108" spans="1:22" x14ac:dyDescent="0.3">
      <c r="A108" s="410"/>
      <c r="B108" s="24" t="s">
        <v>149</v>
      </c>
      <c r="C108" s="1">
        <f t="shared" si="39"/>
        <v>0</v>
      </c>
      <c r="D108" s="1">
        <f t="shared" si="40"/>
        <v>0</v>
      </c>
      <c r="E108" s="1">
        <f t="shared" si="41"/>
        <v>0</v>
      </c>
      <c r="F108" s="75"/>
      <c r="G108" s="75"/>
      <c r="H108" s="75"/>
      <c r="I108" s="75"/>
      <c r="J108" s="75"/>
      <c r="K108" s="75"/>
      <c r="L108" s="75"/>
      <c r="M108" s="75"/>
      <c r="N108" s="75"/>
      <c r="O108" s="75"/>
      <c r="P108" s="75"/>
      <c r="Q108" s="1">
        <f t="shared" si="42"/>
        <v>0</v>
      </c>
      <c r="R108" s="1">
        <f t="shared" si="43"/>
        <v>0</v>
      </c>
      <c r="S108" s="1">
        <f t="shared" si="44"/>
        <v>0</v>
      </c>
      <c r="V108" s="63">
        <f t="shared" si="30"/>
        <v>101</v>
      </c>
    </row>
    <row r="109" spans="1:22" x14ac:dyDescent="0.3">
      <c r="A109" s="410"/>
      <c r="B109" s="24" t="s">
        <v>150</v>
      </c>
      <c r="C109" s="1">
        <f t="shared" si="39"/>
        <v>0</v>
      </c>
      <c r="D109" s="1">
        <f t="shared" si="40"/>
        <v>0</v>
      </c>
      <c r="E109" s="1">
        <f t="shared" si="41"/>
        <v>0</v>
      </c>
      <c r="F109" s="75"/>
      <c r="G109" s="75"/>
      <c r="H109" s="75"/>
      <c r="I109" s="75"/>
      <c r="J109" s="75"/>
      <c r="K109" s="75"/>
      <c r="L109" s="75"/>
      <c r="M109" s="75"/>
      <c r="N109" s="75"/>
      <c r="O109" s="75"/>
      <c r="P109" s="75"/>
      <c r="Q109" s="1">
        <f t="shared" si="42"/>
        <v>0</v>
      </c>
      <c r="R109" s="1">
        <f t="shared" si="43"/>
        <v>0</v>
      </c>
      <c r="S109" s="1">
        <f t="shared" si="44"/>
        <v>0</v>
      </c>
      <c r="V109" s="63">
        <f t="shared" si="30"/>
        <v>102</v>
      </c>
    </row>
    <row r="110" spans="1:22" x14ac:dyDescent="0.3">
      <c r="A110" s="410"/>
      <c r="B110" s="24" t="s">
        <v>151</v>
      </c>
      <c r="C110" s="1">
        <f t="shared" si="39"/>
        <v>0</v>
      </c>
      <c r="D110" s="1">
        <f t="shared" si="40"/>
        <v>0</v>
      </c>
      <c r="E110" s="1">
        <f t="shared" si="41"/>
        <v>0</v>
      </c>
      <c r="F110" s="75"/>
      <c r="G110" s="75"/>
      <c r="H110" s="75"/>
      <c r="I110" s="75"/>
      <c r="J110" s="75"/>
      <c r="K110" s="75"/>
      <c r="L110" s="75"/>
      <c r="M110" s="75"/>
      <c r="N110" s="75"/>
      <c r="O110" s="75"/>
      <c r="P110" s="75"/>
      <c r="Q110" s="1">
        <f t="shared" si="42"/>
        <v>0</v>
      </c>
      <c r="R110" s="1">
        <f t="shared" si="43"/>
        <v>0</v>
      </c>
      <c r="S110" s="1">
        <f t="shared" si="44"/>
        <v>0</v>
      </c>
      <c r="V110" s="63">
        <f t="shared" si="30"/>
        <v>103</v>
      </c>
    </row>
    <row r="111" spans="1:22" x14ac:dyDescent="0.3">
      <c r="A111" s="410"/>
      <c r="B111" s="24" t="s">
        <v>152</v>
      </c>
      <c r="C111" s="1">
        <f t="shared" si="39"/>
        <v>0</v>
      </c>
      <c r="D111" s="1">
        <f t="shared" si="40"/>
        <v>0</v>
      </c>
      <c r="E111" s="1">
        <f t="shared" si="41"/>
        <v>0</v>
      </c>
      <c r="F111" s="75"/>
      <c r="G111" s="75"/>
      <c r="H111" s="75"/>
      <c r="I111" s="75"/>
      <c r="J111" s="75"/>
      <c r="K111" s="75"/>
      <c r="L111" s="75"/>
      <c r="M111" s="75"/>
      <c r="N111" s="75"/>
      <c r="O111" s="75"/>
      <c r="P111" s="75"/>
      <c r="Q111" s="120">
        <f t="shared" ref="Q111" si="45">SUM(C111,F111:J111,M111:N111)</f>
        <v>0</v>
      </c>
      <c r="R111" s="120">
        <f t="shared" ref="R111" si="46">SUM(D111,K111,O111)</f>
        <v>0</v>
      </c>
      <c r="S111" s="120">
        <f t="shared" ref="S111" si="47">SUM(E111,L111,P111)</f>
        <v>0</v>
      </c>
      <c r="V111" s="63">
        <f t="shared" si="30"/>
        <v>104</v>
      </c>
    </row>
    <row r="112" spans="1:22" x14ac:dyDescent="0.3">
      <c r="A112" s="410"/>
      <c r="B112" s="24" t="s">
        <v>153</v>
      </c>
      <c r="C112" s="1">
        <f t="shared" si="39"/>
        <v>0</v>
      </c>
      <c r="D112" s="1">
        <f t="shared" si="40"/>
        <v>0</v>
      </c>
      <c r="E112" s="1">
        <f t="shared" si="41"/>
        <v>0</v>
      </c>
      <c r="F112" s="75"/>
      <c r="G112" s="75"/>
      <c r="H112" s="75"/>
      <c r="I112" s="75"/>
      <c r="J112" s="75"/>
      <c r="K112" s="75"/>
      <c r="L112" s="75"/>
      <c r="M112" s="75"/>
      <c r="N112" s="75"/>
      <c r="O112" s="75"/>
      <c r="P112" s="75"/>
      <c r="Q112" s="1">
        <f t="shared" ref="Q112:Q123" si="48">SUM(C112,F112:J112,M112:N112)</f>
        <v>0</v>
      </c>
      <c r="R112" s="1">
        <f t="shared" ref="R112:R123" si="49">SUM(D112,K112,O112)</f>
        <v>0</v>
      </c>
      <c r="S112" s="1">
        <f t="shared" ref="S112:S123" si="50">SUM(E112,L112,P112)</f>
        <v>0</v>
      </c>
      <c r="V112" s="63">
        <f t="shared" si="30"/>
        <v>105</v>
      </c>
    </row>
    <row r="113" spans="1:22" x14ac:dyDescent="0.3">
      <c r="A113" s="410"/>
      <c r="B113" s="24" t="s">
        <v>154</v>
      </c>
      <c r="C113" s="1">
        <f t="shared" si="39"/>
        <v>0</v>
      </c>
      <c r="D113" s="1">
        <f t="shared" si="40"/>
        <v>0</v>
      </c>
      <c r="E113" s="1">
        <f t="shared" si="41"/>
        <v>0</v>
      </c>
      <c r="F113" s="75"/>
      <c r="G113" s="75"/>
      <c r="H113" s="75"/>
      <c r="I113" s="75"/>
      <c r="J113" s="75"/>
      <c r="K113" s="75"/>
      <c r="L113" s="75"/>
      <c r="M113" s="75"/>
      <c r="N113" s="75"/>
      <c r="O113" s="75"/>
      <c r="P113" s="75"/>
      <c r="Q113" s="1">
        <f t="shared" si="48"/>
        <v>0</v>
      </c>
      <c r="R113" s="1">
        <f t="shared" si="49"/>
        <v>0</v>
      </c>
      <c r="S113" s="1">
        <f t="shared" si="50"/>
        <v>0</v>
      </c>
      <c r="V113" s="63">
        <f t="shared" si="30"/>
        <v>106</v>
      </c>
    </row>
    <row r="114" spans="1:22" x14ac:dyDescent="0.3">
      <c r="A114" s="410"/>
      <c r="B114" s="24" t="s">
        <v>155</v>
      </c>
      <c r="C114" s="1">
        <f t="shared" si="39"/>
        <v>0</v>
      </c>
      <c r="D114" s="1">
        <f t="shared" si="40"/>
        <v>0</v>
      </c>
      <c r="E114" s="1">
        <f t="shared" si="41"/>
        <v>0</v>
      </c>
      <c r="F114" s="75"/>
      <c r="G114" s="75"/>
      <c r="H114" s="75"/>
      <c r="I114" s="75"/>
      <c r="J114" s="75"/>
      <c r="K114" s="75"/>
      <c r="L114" s="75"/>
      <c r="M114" s="75"/>
      <c r="N114" s="75"/>
      <c r="O114" s="75"/>
      <c r="P114" s="75"/>
      <c r="Q114" s="1">
        <f t="shared" si="48"/>
        <v>0</v>
      </c>
      <c r="R114" s="1">
        <f t="shared" si="49"/>
        <v>0</v>
      </c>
      <c r="S114" s="1">
        <f t="shared" si="50"/>
        <v>0</v>
      </c>
      <c r="V114" s="63">
        <f t="shared" si="30"/>
        <v>107</v>
      </c>
    </row>
    <row r="115" spans="1:22" x14ac:dyDescent="0.3">
      <c r="A115" s="410"/>
      <c r="B115" s="24" t="s">
        <v>157</v>
      </c>
      <c r="C115" s="1">
        <f t="shared" si="39"/>
        <v>0</v>
      </c>
      <c r="D115" s="1">
        <f t="shared" si="40"/>
        <v>0</v>
      </c>
      <c r="E115" s="1">
        <f t="shared" si="41"/>
        <v>0</v>
      </c>
      <c r="F115" s="75"/>
      <c r="G115" s="75"/>
      <c r="H115" s="75"/>
      <c r="I115" s="75"/>
      <c r="J115" s="75"/>
      <c r="K115" s="75"/>
      <c r="L115" s="75"/>
      <c r="M115" s="75"/>
      <c r="N115" s="75"/>
      <c r="O115" s="75"/>
      <c r="P115" s="75"/>
      <c r="Q115" s="1">
        <f t="shared" si="48"/>
        <v>0</v>
      </c>
      <c r="R115" s="1">
        <f t="shared" si="49"/>
        <v>0</v>
      </c>
      <c r="S115" s="1">
        <f t="shared" si="50"/>
        <v>0</v>
      </c>
      <c r="V115" s="63">
        <f t="shared" si="30"/>
        <v>108</v>
      </c>
    </row>
    <row r="116" spans="1:22" x14ac:dyDescent="0.3">
      <c r="A116" s="410"/>
      <c r="B116" s="24" t="s">
        <v>156</v>
      </c>
      <c r="C116" s="1">
        <f t="shared" si="39"/>
        <v>0</v>
      </c>
      <c r="D116" s="1">
        <f t="shared" si="40"/>
        <v>0</v>
      </c>
      <c r="E116" s="1">
        <f t="shared" si="41"/>
        <v>0</v>
      </c>
      <c r="F116" s="75"/>
      <c r="G116" s="75"/>
      <c r="H116" s="75"/>
      <c r="I116" s="75"/>
      <c r="J116" s="75"/>
      <c r="K116" s="75"/>
      <c r="L116" s="75"/>
      <c r="M116" s="75"/>
      <c r="N116" s="75"/>
      <c r="O116" s="75"/>
      <c r="P116" s="75"/>
      <c r="Q116" s="1">
        <f t="shared" si="48"/>
        <v>0</v>
      </c>
      <c r="R116" s="1">
        <f t="shared" si="49"/>
        <v>0</v>
      </c>
      <c r="S116" s="1">
        <f t="shared" si="50"/>
        <v>0</v>
      </c>
      <c r="V116" s="63">
        <f t="shared" si="30"/>
        <v>109</v>
      </c>
    </row>
    <row r="117" spans="1:22" x14ac:dyDescent="0.3">
      <c r="A117" s="410"/>
      <c r="B117" s="24" t="s">
        <v>158</v>
      </c>
      <c r="C117" s="1">
        <f t="shared" si="39"/>
        <v>0</v>
      </c>
      <c r="D117" s="1">
        <f t="shared" si="40"/>
        <v>0</v>
      </c>
      <c r="E117" s="1">
        <f t="shared" si="41"/>
        <v>0</v>
      </c>
      <c r="F117" s="75"/>
      <c r="G117" s="75"/>
      <c r="H117" s="75"/>
      <c r="I117" s="75"/>
      <c r="J117" s="75"/>
      <c r="K117" s="75"/>
      <c r="L117" s="75"/>
      <c r="M117" s="75"/>
      <c r="N117" s="75"/>
      <c r="O117" s="75"/>
      <c r="P117" s="75"/>
      <c r="Q117" s="1">
        <f t="shared" si="48"/>
        <v>0</v>
      </c>
      <c r="R117" s="1">
        <f t="shared" si="49"/>
        <v>0</v>
      </c>
      <c r="S117" s="1">
        <f t="shared" si="50"/>
        <v>0</v>
      </c>
      <c r="V117" s="63">
        <f t="shared" si="30"/>
        <v>110</v>
      </c>
    </row>
    <row r="118" spans="1:22" x14ac:dyDescent="0.3">
      <c r="A118" s="410"/>
      <c r="B118" s="24" t="s">
        <v>13</v>
      </c>
      <c r="C118" s="1">
        <f t="shared" si="39"/>
        <v>0</v>
      </c>
      <c r="D118" s="1">
        <f t="shared" si="40"/>
        <v>0</v>
      </c>
      <c r="E118" s="1">
        <f t="shared" si="41"/>
        <v>0</v>
      </c>
      <c r="F118" s="75"/>
      <c r="G118" s="75"/>
      <c r="H118" s="75"/>
      <c r="I118" s="75"/>
      <c r="J118" s="75"/>
      <c r="K118" s="75"/>
      <c r="L118" s="75"/>
      <c r="M118" s="75"/>
      <c r="N118" s="75"/>
      <c r="O118" s="75"/>
      <c r="P118" s="75"/>
      <c r="Q118" s="1">
        <f t="shared" si="48"/>
        <v>0</v>
      </c>
      <c r="R118" s="1">
        <f t="shared" si="49"/>
        <v>0</v>
      </c>
      <c r="S118" s="1">
        <f t="shared" si="50"/>
        <v>0</v>
      </c>
      <c r="V118" s="63">
        <f t="shared" si="30"/>
        <v>111</v>
      </c>
    </row>
    <row r="119" spans="1:22" x14ac:dyDescent="0.3">
      <c r="A119" s="410"/>
      <c r="B119" s="24" t="str">
        <f>B86</f>
        <v>Intitulé libre 1</v>
      </c>
      <c r="C119" s="1">
        <f t="shared" si="39"/>
        <v>0</v>
      </c>
      <c r="D119" s="1">
        <f t="shared" si="40"/>
        <v>0</v>
      </c>
      <c r="E119" s="1">
        <f t="shared" si="41"/>
        <v>0</v>
      </c>
      <c r="F119" s="75"/>
      <c r="G119" s="75"/>
      <c r="H119" s="75"/>
      <c r="I119" s="75"/>
      <c r="J119" s="75"/>
      <c r="K119" s="75"/>
      <c r="L119" s="75"/>
      <c r="M119" s="75"/>
      <c r="N119" s="75"/>
      <c r="O119" s="75"/>
      <c r="P119" s="75"/>
      <c r="Q119" s="1">
        <f t="shared" si="48"/>
        <v>0</v>
      </c>
      <c r="R119" s="1">
        <f t="shared" si="49"/>
        <v>0</v>
      </c>
      <c r="S119" s="1">
        <f t="shared" si="50"/>
        <v>0</v>
      </c>
      <c r="V119" s="63">
        <f t="shared" si="30"/>
        <v>112</v>
      </c>
    </row>
    <row r="120" spans="1:22" x14ac:dyDescent="0.3">
      <c r="A120" s="410"/>
      <c r="B120" s="24" t="str">
        <f>B87</f>
        <v>Intitulé libre 2</v>
      </c>
      <c r="C120" s="1">
        <f t="shared" si="39"/>
        <v>0</v>
      </c>
      <c r="D120" s="1">
        <f t="shared" si="40"/>
        <v>0</v>
      </c>
      <c r="E120" s="1">
        <f t="shared" si="41"/>
        <v>0</v>
      </c>
      <c r="F120" s="75"/>
      <c r="G120" s="75"/>
      <c r="H120" s="75"/>
      <c r="I120" s="75"/>
      <c r="J120" s="75"/>
      <c r="K120" s="75"/>
      <c r="L120" s="75"/>
      <c r="M120" s="75"/>
      <c r="N120" s="75"/>
      <c r="O120" s="75"/>
      <c r="P120" s="75"/>
      <c r="Q120" s="1">
        <f t="shared" si="48"/>
        <v>0</v>
      </c>
      <c r="R120" s="1">
        <f t="shared" si="49"/>
        <v>0</v>
      </c>
      <c r="S120" s="1">
        <f t="shared" si="50"/>
        <v>0</v>
      </c>
      <c r="V120" s="63">
        <f t="shared" si="30"/>
        <v>113</v>
      </c>
    </row>
    <row r="121" spans="1:22" x14ac:dyDescent="0.3">
      <c r="A121" s="410"/>
      <c r="B121" s="24" t="str">
        <f>B88</f>
        <v>Intitulé libre 3</v>
      </c>
      <c r="C121" s="1">
        <f t="shared" si="39"/>
        <v>0</v>
      </c>
      <c r="D121" s="1">
        <f t="shared" si="40"/>
        <v>0</v>
      </c>
      <c r="E121" s="1">
        <f t="shared" si="41"/>
        <v>0</v>
      </c>
      <c r="F121" s="75"/>
      <c r="G121" s="75"/>
      <c r="H121" s="75"/>
      <c r="I121" s="75"/>
      <c r="J121" s="75"/>
      <c r="K121" s="75"/>
      <c r="L121" s="75"/>
      <c r="M121" s="75"/>
      <c r="N121" s="75"/>
      <c r="O121" s="75"/>
      <c r="P121" s="75"/>
      <c r="Q121" s="1">
        <f t="shared" si="48"/>
        <v>0</v>
      </c>
      <c r="R121" s="1">
        <f t="shared" si="49"/>
        <v>0</v>
      </c>
      <c r="S121" s="1">
        <f t="shared" si="50"/>
        <v>0</v>
      </c>
      <c r="V121" s="63">
        <f t="shared" si="30"/>
        <v>114</v>
      </c>
    </row>
    <row r="122" spans="1:22" x14ac:dyDescent="0.3">
      <c r="A122" s="410"/>
      <c r="B122" s="24" t="str">
        <f>B89</f>
        <v>Intitulé libre 4</v>
      </c>
      <c r="C122" s="1">
        <f t="shared" si="39"/>
        <v>0</v>
      </c>
      <c r="D122" s="1">
        <f t="shared" si="40"/>
        <v>0</v>
      </c>
      <c r="E122" s="1">
        <f t="shared" si="41"/>
        <v>0</v>
      </c>
      <c r="F122" s="75"/>
      <c r="G122" s="75"/>
      <c r="H122" s="75"/>
      <c r="I122" s="75"/>
      <c r="J122" s="75"/>
      <c r="K122" s="75"/>
      <c r="L122" s="75"/>
      <c r="M122" s="75"/>
      <c r="N122" s="75"/>
      <c r="O122" s="75"/>
      <c r="P122" s="75"/>
      <c r="Q122" s="1">
        <f t="shared" si="48"/>
        <v>0</v>
      </c>
      <c r="R122" s="1">
        <f t="shared" si="49"/>
        <v>0</v>
      </c>
      <c r="S122" s="1">
        <f t="shared" si="50"/>
        <v>0</v>
      </c>
      <c r="V122" s="63">
        <f t="shared" si="30"/>
        <v>115</v>
      </c>
    </row>
    <row r="123" spans="1:22" x14ac:dyDescent="0.3">
      <c r="A123" s="410"/>
      <c r="B123" s="24" t="str">
        <f>B90</f>
        <v>Intitulé libre 5</v>
      </c>
      <c r="C123" s="1">
        <f t="shared" si="39"/>
        <v>0</v>
      </c>
      <c r="D123" s="1">
        <f t="shared" si="40"/>
        <v>0</v>
      </c>
      <c r="E123" s="1">
        <f t="shared" si="41"/>
        <v>0</v>
      </c>
      <c r="F123" s="75"/>
      <c r="G123" s="75"/>
      <c r="H123" s="75"/>
      <c r="I123" s="75"/>
      <c r="J123" s="75"/>
      <c r="K123" s="75"/>
      <c r="L123" s="75"/>
      <c r="M123" s="75"/>
      <c r="N123" s="75"/>
      <c r="O123" s="75"/>
      <c r="P123" s="75"/>
      <c r="Q123" s="1">
        <f t="shared" si="48"/>
        <v>0</v>
      </c>
      <c r="R123" s="1">
        <f t="shared" si="49"/>
        <v>0</v>
      </c>
      <c r="S123" s="1">
        <f t="shared" si="50"/>
        <v>0</v>
      </c>
      <c r="V123" s="63">
        <f t="shared" si="30"/>
        <v>116</v>
      </c>
    </row>
    <row r="124" spans="1:22" ht="14.25" thickBot="1" x14ac:dyDescent="0.35">
      <c r="A124" s="410"/>
      <c r="B124" s="25" t="s">
        <v>45</v>
      </c>
      <c r="C124" s="26">
        <f t="shared" ref="C124:S124" si="51">SUM(C107:C123)</f>
        <v>0</v>
      </c>
      <c r="D124" s="26">
        <f t="shared" si="51"/>
        <v>0</v>
      </c>
      <c r="E124" s="26">
        <f t="shared" si="51"/>
        <v>0</v>
      </c>
      <c r="F124" s="26">
        <f t="shared" si="51"/>
        <v>0</v>
      </c>
      <c r="G124" s="26">
        <f t="shared" si="51"/>
        <v>0</v>
      </c>
      <c r="H124" s="26">
        <f t="shared" si="51"/>
        <v>0</v>
      </c>
      <c r="I124" s="26">
        <f t="shared" si="51"/>
        <v>0</v>
      </c>
      <c r="J124" s="26">
        <f t="shared" si="51"/>
        <v>0</v>
      </c>
      <c r="K124" s="26">
        <f t="shared" si="51"/>
        <v>0</v>
      </c>
      <c r="L124" s="26">
        <f t="shared" si="51"/>
        <v>0</v>
      </c>
      <c r="M124" s="26">
        <f t="shared" si="51"/>
        <v>0</v>
      </c>
      <c r="N124" s="26">
        <f t="shared" si="51"/>
        <v>0</v>
      </c>
      <c r="O124" s="26">
        <f t="shared" si="51"/>
        <v>0</v>
      </c>
      <c r="P124" s="26">
        <f t="shared" si="51"/>
        <v>0</v>
      </c>
      <c r="Q124" s="26">
        <f t="shared" si="51"/>
        <v>0</v>
      </c>
      <c r="R124" s="26">
        <f t="shared" si="51"/>
        <v>0</v>
      </c>
      <c r="S124" s="26">
        <f t="shared" si="51"/>
        <v>0</v>
      </c>
      <c r="U124" s="63" t="str">
        <f>RIGHT(A107,4)&amp;"reseau"</f>
        <v>2023reseau</v>
      </c>
      <c r="V124" s="63">
        <f t="shared" si="30"/>
        <v>117</v>
      </c>
    </row>
    <row r="125" spans="1:22" x14ac:dyDescent="0.3">
      <c r="A125" s="410"/>
      <c r="B125" s="27"/>
      <c r="V125" s="63">
        <f t="shared" si="30"/>
        <v>118</v>
      </c>
    </row>
    <row r="126" spans="1:22" x14ac:dyDescent="0.3">
      <c r="A126" s="410"/>
      <c r="B126" s="24" t="s">
        <v>148</v>
      </c>
      <c r="C126" s="1">
        <f t="shared" ref="C126:C137" si="52">Q93</f>
        <v>0</v>
      </c>
      <c r="D126" s="1">
        <f t="shared" ref="D126:D137" si="53">R93</f>
        <v>0</v>
      </c>
      <c r="E126" s="1">
        <f t="shared" ref="E126:E137" si="54">S93</f>
        <v>0</v>
      </c>
      <c r="F126" s="75"/>
      <c r="G126" s="75"/>
      <c r="H126" s="75"/>
      <c r="I126" s="75"/>
      <c r="J126" s="75"/>
      <c r="K126" s="75"/>
      <c r="L126" s="75"/>
      <c r="M126" s="75"/>
      <c r="N126" s="75"/>
      <c r="O126" s="75"/>
      <c r="P126" s="75"/>
      <c r="Q126" s="1">
        <f t="shared" ref="Q126:Q137" si="55">SUM(C126,F126:J126,M126:N126)</f>
        <v>0</v>
      </c>
      <c r="R126" s="1">
        <f t="shared" ref="R126:R137" si="56">SUM(D126,K126,O126)</f>
        <v>0</v>
      </c>
      <c r="S126" s="1">
        <f t="shared" ref="S126:S137" si="57">SUM(E126,L126,P126)</f>
        <v>0</v>
      </c>
      <c r="V126" s="63">
        <f t="shared" si="30"/>
        <v>119</v>
      </c>
    </row>
    <row r="127" spans="1:22" x14ac:dyDescent="0.3">
      <c r="A127" s="410"/>
      <c r="B127" s="24" t="s">
        <v>46</v>
      </c>
      <c r="C127" s="1">
        <f t="shared" si="52"/>
        <v>0</v>
      </c>
      <c r="D127" s="1">
        <f t="shared" si="53"/>
        <v>0</v>
      </c>
      <c r="E127" s="1">
        <f t="shared" si="54"/>
        <v>0</v>
      </c>
      <c r="F127" s="75"/>
      <c r="G127" s="75"/>
      <c r="H127" s="75"/>
      <c r="I127" s="75"/>
      <c r="J127" s="75"/>
      <c r="K127" s="75"/>
      <c r="L127" s="75"/>
      <c r="M127" s="75"/>
      <c r="N127" s="75"/>
      <c r="O127" s="75"/>
      <c r="P127" s="75"/>
      <c r="Q127" s="1">
        <f t="shared" si="55"/>
        <v>0</v>
      </c>
      <c r="R127" s="1">
        <f t="shared" si="56"/>
        <v>0</v>
      </c>
      <c r="S127" s="1">
        <f t="shared" si="57"/>
        <v>0</v>
      </c>
      <c r="V127" s="63">
        <f t="shared" si="30"/>
        <v>120</v>
      </c>
    </row>
    <row r="128" spans="1:22" x14ac:dyDescent="0.3">
      <c r="A128" s="410"/>
      <c r="B128" s="24" t="s">
        <v>47</v>
      </c>
      <c r="C128" s="1">
        <f t="shared" si="52"/>
        <v>0</v>
      </c>
      <c r="D128" s="1">
        <f t="shared" si="53"/>
        <v>0</v>
      </c>
      <c r="E128" s="1">
        <f t="shared" si="54"/>
        <v>0</v>
      </c>
      <c r="F128" s="75"/>
      <c r="G128" s="75"/>
      <c r="H128" s="75"/>
      <c r="I128" s="75"/>
      <c r="J128" s="75"/>
      <c r="K128" s="75"/>
      <c r="L128" s="75"/>
      <c r="M128" s="75"/>
      <c r="N128" s="75"/>
      <c r="O128" s="75"/>
      <c r="P128" s="75"/>
      <c r="Q128" s="1">
        <f t="shared" si="55"/>
        <v>0</v>
      </c>
      <c r="R128" s="1">
        <f t="shared" si="56"/>
        <v>0</v>
      </c>
      <c r="S128" s="1">
        <f t="shared" si="57"/>
        <v>0</v>
      </c>
      <c r="V128" s="63">
        <f t="shared" si="30"/>
        <v>121</v>
      </c>
    </row>
    <row r="129" spans="1:22" x14ac:dyDescent="0.3">
      <c r="A129" s="410"/>
      <c r="B129" s="24" t="s">
        <v>43</v>
      </c>
      <c r="C129" s="1">
        <f t="shared" si="52"/>
        <v>0</v>
      </c>
      <c r="D129" s="1">
        <f t="shared" si="53"/>
        <v>0</v>
      </c>
      <c r="E129" s="1">
        <f t="shared" si="54"/>
        <v>0</v>
      </c>
      <c r="F129" s="75"/>
      <c r="G129" s="75"/>
      <c r="H129" s="75"/>
      <c r="I129" s="75"/>
      <c r="J129" s="75"/>
      <c r="K129" s="75"/>
      <c r="L129" s="75"/>
      <c r="M129" s="75"/>
      <c r="N129" s="75"/>
      <c r="O129" s="75"/>
      <c r="P129" s="75"/>
      <c r="Q129" s="1">
        <f t="shared" si="55"/>
        <v>0</v>
      </c>
      <c r="R129" s="1">
        <f t="shared" si="56"/>
        <v>0</v>
      </c>
      <c r="S129" s="1">
        <f t="shared" si="57"/>
        <v>0</v>
      </c>
      <c r="V129" s="63">
        <f t="shared" si="30"/>
        <v>122</v>
      </c>
    </row>
    <row r="130" spans="1:22" x14ac:dyDescent="0.3">
      <c r="A130" s="410"/>
      <c r="B130" s="24" t="s">
        <v>48</v>
      </c>
      <c r="C130" s="1">
        <f t="shared" si="52"/>
        <v>0</v>
      </c>
      <c r="D130" s="1">
        <f t="shared" si="53"/>
        <v>0</v>
      </c>
      <c r="E130" s="1">
        <f t="shared" si="54"/>
        <v>0</v>
      </c>
      <c r="F130" s="75"/>
      <c r="G130" s="75"/>
      <c r="H130" s="75"/>
      <c r="I130" s="75"/>
      <c r="J130" s="75"/>
      <c r="K130" s="75"/>
      <c r="L130" s="75"/>
      <c r="M130" s="75"/>
      <c r="N130" s="75"/>
      <c r="O130" s="75"/>
      <c r="P130" s="75"/>
      <c r="Q130" s="1">
        <f t="shared" si="55"/>
        <v>0</v>
      </c>
      <c r="R130" s="1">
        <f t="shared" si="56"/>
        <v>0</v>
      </c>
      <c r="S130" s="1">
        <f t="shared" si="57"/>
        <v>0</v>
      </c>
      <c r="V130" s="63">
        <f t="shared" si="30"/>
        <v>123</v>
      </c>
    </row>
    <row r="131" spans="1:22" x14ac:dyDescent="0.3">
      <c r="A131" s="410"/>
      <c r="B131" s="24" t="s">
        <v>49</v>
      </c>
      <c r="C131" s="1">
        <f t="shared" si="52"/>
        <v>0</v>
      </c>
      <c r="D131" s="1">
        <f t="shared" si="53"/>
        <v>0</v>
      </c>
      <c r="E131" s="1">
        <f t="shared" si="54"/>
        <v>0</v>
      </c>
      <c r="F131" s="75"/>
      <c r="G131" s="75"/>
      <c r="H131" s="75"/>
      <c r="I131" s="75"/>
      <c r="J131" s="75"/>
      <c r="K131" s="75"/>
      <c r="L131" s="75"/>
      <c r="M131" s="75"/>
      <c r="N131" s="75"/>
      <c r="O131" s="75"/>
      <c r="P131" s="75"/>
      <c r="Q131" s="1">
        <f t="shared" si="55"/>
        <v>0</v>
      </c>
      <c r="R131" s="1">
        <f t="shared" si="56"/>
        <v>0</v>
      </c>
      <c r="S131" s="1">
        <f t="shared" si="57"/>
        <v>0</v>
      </c>
      <c r="V131" s="63">
        <f t="shared" si="30"/>
        <v>124</v>
      </c>
    </row>
    <row r="132" spans="1:22" x14ac:dyDescent="0.3">
      <c r="A132" s="410"/>
      <c r="B132" s="24" t="s">
        <v>44</v>
      </c>
      <c r="C132" s="1">
        <f t="shared" si="52"/>
        <v>0</v>
      </c>
      <c r="D132" s="1">
        <f t="shared" si="53"/>
        <v>0</v>
      </c>
      <c r="E132" s="1">
        <f t="shared" si="54"/>
        <v>0</v>
      </c>
      <c r="F132" s="75"/>
      <c r="G132" s="75"/>
      <c r="H132" s="75"/>
      <c r="I132" s="75"/>
      <c r="J132" s="75"/>
      <c r="K132" s="75"/>
      <c r="L132" s="75"/>
      <c r="M132" s="75"/>
      <c r="N132" s="75"/>
      <c r="O132" s="75"/>
      <c r="P132" s="75"/>
      <c r="Q132" s="1">
        <f t="shared" si="55"/>
        <v>0</v>
      </c>
      <c r="R132" s="1">
        <f t="shared" si="56"/>
        <v>0</v>
      </c>
      <c r="S132" s="1">
        <f t="shared" si="57"/>
        <v>0</v>
      </c>
      <c r="V132" s="63">
        <f t="shared" si="30"/>
        <v>125</v>
      </c>
    </row>
    <row r="133" spans="1:22" x14ac:dyDescent="0.3">
      <c r="A133" s="410"/>
      <c r="B133" s="24" t="str">
        <f>B100</f>
        <v>Intitulé libre 1</v>
      </c>
      <c r="C133" s="1">
        <f t="shared" si="52"/>
        <v>0</v>
      </c>
      <c r="D133" s="1">
        <f t="shared" si="53"/>
        <v>0</v>
      </c>
      <c r="E133" s="1">
        <f t="shared" si="54"/>
        <v>0</v>
      </c>
      <c r="F133" s="75"/>
      <c r="G133" s="75"/>
      <c r="H133" s="75"/>
      <c r="I133" s="75"/>
      <c r="J133" s="75"/>
      <c r="K133" s="75"/>
      <c r="L133" s="75"/>
      <c r="M133" s="75"/>
      <c r="N133" s="75"/>
      <c r="O133" s="75"/>
      <c r="P133" s="75"/>
      <c r="Q133" s="1">
        <f t="shared" si="55"/>
        <v>0</v>
      </c>
      <c r="R133" s="1">
        <f t="shared" si="56"/>
        <v>0</v>
      </c>
      <c r="S133" s="1">
        <f t="shared" si="57"/>
        <v>0</v>
      </c>
      <c r="V133" s="63">
        <f t="shared" si="30"/>
        <v>126</v>
      </c>
    </row>
    <row r="134" spans="1:22" x14ac:dyDescent="0.3">
      <c r="A134" s="410"/>
      <c r="B134" s="24" t="str">
        <f>B101</f>
        <v>Intitulé libre 2</v>
      </c>
      <c r="C134" s="1">
        <f t="shared" si="52"/>
        <v>0</v>
      </c>
      <c r="D134" s="1">
        <f t="shared" si="53"/>
        <v>0</v>
      </c>
      <c r="E134" s="1">
        <f t="shared" si="54"/>
        <v>0</v>
      </c>
      <c r="F134" s="75"/>
      <c r="G134" s="75"/>
      <c r="H134" s="75"/>
      <c r="I134" s="75"/>
      <c r="J134" s="75"/>
      <c r="K134" s="75"/>
      <c r="L134" s="75"/>
      <c r="M134" s="75"/>
      <c r="N134" s="75"/>
      <c r="O134" s="75"/>
      <c r="P134" s="75"/>
      <c r="Q134" s="1">
        <f t="shared" si="55"/>
        <v>0</v>
      </c>
      <c r="R134" s="1">
        <f t="shared" si="56"/>
        <v>0</v>
      </c>
      <c r="S134" s="1">
        <f t="shared" si="57"/>
        <v>0</v>
      </c>
      <c r="V134" s="63">
        <f t="shared" si="30"/>
        <v>127</v>
      </c>
    </row>
    <row r="135" spans="1:22" x14ac:dyDescent="0.3">
      <c r="A135" s="410"/>
      <c r="B135" s="24" t="str">
        <f>B102</f>
        <v>Intitulé libre 3</v>
      </c>
      <c r="C135" s="1">
        <f t="shared" si="52"/>
        <v>0</v>
      </c>
      <c r="D135" s="1">
        <f t="shared" si="53"/>
        <v>0</v>
      </c>
      <c r="E135" s="1">
        <f t="shared" si="54"/>
        <v>0</v>
      </c>
      <c r="F135" s="75"/>
      <c r="G135" s="75"/>
      <c r="H135" s="75"/>
      <c r="I135" s="75"/>
      <c r="J135" s="75"/>
      <c r="K135" s="75"/>
      <c r="L135" s="75"/>
      <c r="M135" s="75"/>
      <c r="N135" s="75"/>
      <c r="O135" s="75"/>
      <c r="P135" s="75"/>
      <c r="Q135" s="1">
        <f t="shared" si="55"/>
        <v>0</v>
      </c>
      <c r="R135" s="1">
        <f t="shared" si="56"/>
        <v>0</v>
      </c>
      <c r="S135" s="1">
        <f t="shared" si="57"/>
        <v>0</v>
      </c>
      <c r="V135" s="63">
        <f t="shared" si="30"/>
        <v>128</v>
      </c>
    </row>
    <row r="136" spans="1:22" x14ac:dyDescent="0.3">
      <c r="A136" s="410"/>
      <c r="B136" s="24" t="str">
        <f>B103</f>
        <v>Intitulé libre 4</v>
      </c>
      <c r="C136" s="1">
        <f t="shared" si="52"/>
        <v>0</v>
      </c>
      <c r="D136" s="1">
        <f t="shared" si="53"/>
        <v>0</v>
      </c>
      <c r="E136" s="1">
        <f t="shared" si="54"/>
        <v>0</v>
      </c>
      <c r="F136" s="75"/>
      <c r="G136" s="75"/>
      <c r="H136" s="75"/>
      <c r="I136" s="75"/>
      <c r="J136" s="75"/>
      <c r="K136" s="75"/>
      <c r="L136" s="75"/>
      <c r="M136" s="75"/>
      <c r="N136" s="75"/>
      <c r="O136" s="75"/>
      <c r="P136" s="75"/>
      <c r="Q136" s="1">
        <f t="shared" si="55"/>
        <v>0</v>
      </c>
      <c r="R136" s="1">
        <f t="shared" si="56"/>
        <v>0</v>
      </c>
      <c r="S136" s="1">
        <f t="shared" si="57"/>
        <v>0</v>
      </c>
      <c r="V136" s="63">
        <f t="shared" si="30"/>
        <v>129</v>
      </c>
    </row>
    <row r="137" spans="1:22" x14ac:dyDescent="0.3">
      <c r="A137" s="410"/>
      <c r="B137" s="24" t="str">
        <f>B104</f>
        <v>Intitulé libre 5</v>
      </c>
      <c r="C137" s="1">
        <f t="shared" si="52"/>
        <v>0</v>
      </c>
      <c r="D137" s="1">
        <f t="shared" si="53"/>
        <v>0</v>
      </c>
      <c r="E137" s="1">
        <f t="shared" si="54"/>
        <v>0</v>
      </c>
      <c r="F137" s="75"/>
      <c r="G137" s="75"/>
      <c r="H137" s="75"/>
      <c r="I137" s="75"/>
      <c r="J137" s="75"/>
      <c r="K137" s="75"/>
      <c r="L137" s="75"/>
      <c r="M137" s="75"/>
      <c r="N137" s="75"/>
      <c r="O137" s="75"/>
      <c r="P137" s="75"/>
      <c r="Q137" s="1">
        <f t="shared" si="55"/>
        <v>0</v>
      </c>
      <c r="R137" s="1">
        <f t="shared" si="56"/>
        <v>0</v>
      </c>
      <c r="S137" s="1">
        <f t="shared" si="57"/>
        <v>0</v>
      </c>
      <c r="V137" s="63">
        <f t="shared" si="30"/>
        <v>130</v>
      </c>
    </row>
    <row r="138" spans="1:22" ht="14.25" thickBot="1" x14ac:dyDescent="0.35">
      <c r="A138" s="410"/>
      <c r="B138" s="25" t="s">
        <v>50</v>
      </c>
      <c r="C138" s="26">
        <f>SUM(C126:C137)</f>
        <v>0</v>
      </c>
      <c r="D138" s="26">
        <f>SUM(D126:D137)</f>
        <v>0</v>
      </c>
      <c r="E138" s="26">
        <f>SUM(E126:E137)</f>
        <v>0</v>
      </c>
      <c r="F138" s="26">
        <f t="shared" ref="F138:S138" si="58">SUM(F126:F137)</f>
        <v>0</v>
      </c>
      <c r="G138" s="26">
        <f t="shared" si="58"/>
        <v>0</v>
      </c>
      <c r="H138" s="26">
        <f t="shared" si="58"/>
        <v>0</v>
      </c>
      <c r="I138" s="26">
        <f t="shared" si="58"/>
        <v>0</v>
      </c>
      <c r="J138" s="26">
        <f t="shared" si="58"/>
        <v>0</v>
      </c>
      <c r="K138" s="26">
        <f t="shared" si="58"/>
        <v>0</v>
      </c>
      <c r="L138" s="26">
        <f t="shared" si="58"/>
        <v>0</v>
      </c>
      <c r="M138" s="26">
        <f t="shared" si="58"/>
        <v>0</v>
      </c>
      <c r="N138" s="26">
        <f t="shared" si="58"/>
        <v>0</v>
      </c>
      <c r="O138" s="26">
        <f t="shared" si="58"/>
        <v>0</v>
      </c>
      <c r="P138" s="26">
        <f t="shared" si="58"/>
        <v>0</v>
      </c>
      <c r="Q138" s="26">
        <f t="shared" si="58"/>
        <v>0</v>
      </c>
      <c r="R138" s="26">
        <f t="shared" si="58"/>
        <v>0</v>
      </c>
      <c r="S138" s="26">
        <f t="shared" si="58"/>
        <v>0</v>
      </c>
      <c r="U138" s="63" t="str">
        <f>RIGHT(A107,4)&amp;"hors reseau"</f>
        <v>2023hors reseau</v>
      </c>
      <c r="V138" s="63">
        <f t="shared" ref="V138:V204" si="59">V137+1</f>
        <v>131</v>
      </c>
    </row>
    <row r="139" spans="1:22" x14ac:dyDescent="0.3">
      <c r="N139" s="28"/>
      <c r="V139" s="63">
        <f t="shared" si="59"/>
        <v>132</v>
      </c>
    </row>
    <row r="140" spans="1:22" x14ac:dyDescent="0.3">
      <c r="A140" s="410" t="s">
        <v>492</v>
      </c>
      <c r="B140" s="24" t="s">
        <v>148</v>
      </c>
      <c r="C140" s="1">
        <f t="shared" ref="C140:C156" si="60">Q107</f>
        <v>0</v>
      </c>
      <c r="D140" s="1">
        <f t="shared" ref="D140:D156" si="61">R107</f>
        <v>0</v>
      </c>
      <c r="E140" s="1">
        <f t="shared" ref="E140:E156" si="62">S107</f>
        <v>0</v>
      </c>
      <c r="F140" s="75"/>
      <c r="G140" s="75"/>
      <c r="H140" s="75"/>
      <c r="I140" s="75"/>
      <c r="J140" s="75"/>
      <c r="K140" s="75"/>
      <c r="L140" s="75"/>
      <c r="M140" s="75"/>
      <c r="N140" s="75"/>
      <c r="O140" s="75"/>
      <c r="P140" s="75"/>
      <c r="Q140" s="1">
        <f t="shared" ref="Q140:Q156" si="63">SUM(C140,F140:J140,M140:N140)</f>
        <v>0</v>
      </c>
      <c r="R140" s="1">
        <f t="shared" ref="R140:R156" si="64">SUM(D140,K140,O140)</f>
        <v>0</v>
      </c>
      <c r="S140" s="1">
        <f t="shared" ref="S140:S156" si="65">SUM(E140,L140,P140)</f>
        <v>0</v>
      </c>
      <c r="V140" s="63">
        <f>V139+1</f>
        <v>133</v>
      </c>
    </row>
    <row r="141" spans="1:22" x14ac:dyDescent="0.3">
      <c r="A141" s="410"/>
      <c r="B141" s="24" t="s">
        <v>149</v>
      </c>
      <c r="C141" s="1">
        <f t="shared" si="60"/>
        <v>0</v>
      </c>
      <c r="D141" s="1">
        <f t="shared" si="61"/>
        <v>0</v>
      </c>
      <c r="E141" s="1">
        <f t="shared" si="62"/>
        <v>0</v>
      </c>
      <c r="F141" s="75"/>
      <c r="G141" s="75"/>
      <c r="H141" s="75"/>
      <c r="I141" s="75"/>
      <c r="J141" s="75"/>
      <c r="K141" s="75"/>
      <c r="L141" s="75"/>
      <c r="M141" s="75"/>
      <c r="N141" s="75"/>
      <c r="O141" s="75"/>
      <c r="P141" s="75"/>
      <c r="Q141" s="1">
        <f t="shared" si="63"/>
        <v>0</v>
      </c>
      <c r="R141" s="1">
        <f t="shared" si="64"/>
        <v>0</v>
      </c>
      <c r="S141" s="1">
        <f t="shared" si="65"/>
        <v>0</v>
      </c>
      <c r="V141" s="63">
        <f t="shared" ref="V141:V170" si="66">V140+1</f>
        <v>134</v>
      </c>
    </row>
    <row r="142" spans="1:22" x14ac:dyDescent="0.3">
      <c r="A142" s="410"/>
      <c r="B142" s="24" t="s">
        <v>150</v>
      </c>
      <c r="C142" s="1">
        <f t="shared" si="60"/>
        <v>0</v>
      </c>
      <c r="D142" s="1">
        <f t="shared" si="61"/>
        <v>0</v>
      </c>
      <c r="E142" s="1">
        <f t="shared" si="62"/>
        <v>0</v>
      </c>
      <c r="F142" s="75"/>
      <c r="G142" s="75"/>
      <c r="H142" s="75"/>
      <c r="I142" s="75"/>
      <c r="J142" s="75"/>
      <c r="K142" s="75"/>
      <c r="L142" s="75"/>
      <c r="M142" s="75"/>
      <c r="N142" s="75"/>
      <c r="O142" s="75"/>
      <c r="P142" s="75"/>
      <c r="Q142" s="1">
        <f t="shared" si="63"/>
        <v>0</v>
      </c>
      <c r="R142" s="1">
        <f t="shared" si="64"/>
        <v>0</v>
      </c>
      <c r="S142" s="1">
        <f t="shared" si="65"/>
        <v>0</v>
      </c>
      <c r="V142" s="63">
        <f t="shared" si="66"/>
        <v>135</v>
      </c>
    </row>
    <row r="143" spans="1:22" x14ac:dyDescent="0.3">
      <c r="A143" s="410"/>
      <c r="B143" s="24" t="s">
        <v>151</v>
      </c>
      <c r="C143" s="1">
        <f t="shared" si="60"/>
        <v>0</v>
      </c>
      <c r="D143" s="1">
        <f t="shared" si="61"/>
        <v>0</v>
      </c>
      <c r="E143" s="1">
        <f t="shared" si="62"/>
        <v>0</v>
      </c>
      <c r="F143" s="75"/>
      <c r="G143" s="75"/>
      <c r="H143" s="75"/>
      <c r="I143" s="75"/>
      <c r="J143" s="75"/>
      <c r="K143" s="75"/>
      <c r="L143" s="75"/>
      <c r="M143" s="75"/>
      <c r="N143" s="75"/>
      <c r="O143" s="75"/>
      <c r="P143" s="75"/>
      <c r="Q143" s="1">
        <f t="shared" si="63"/>
        <v>0</v>
      </c>
      <c r="R143" s="1">
        <f t="shared" si="64"/>
        <v>0</v>
      </c>
      <c r="S143" s="1">
        <f t="shared" si="65"/>
        <v>0</v>
      </c>
      <c r="V143" s="63">
        <f t="shared" si="66"/>
        <v>136</v>
      </c>
    </row>
    <row r="144" spans="1:22" x14ac:dyDescent="0.3">
      <c r="A144" s="410"/>
      <c r="B144" s="24" t="s">
        <v>152</v>
      </c>
      <c r="C144" s="1">
        <f t="shared" si="60"/>
        <v>0</v>
      </c>
      <c r="D144" s="1">
        <f t="shared" si="61"/>
        <v>0</v>
      </c>
      <c r="E144" s="1">
        <f t="shared" si="62"/>
        <v>0</v>
      </c>
      <c r="F144" s="75"/>
      <c r="G144" s="75"/>
      <c r="H144" s="75"/>
      <c r="I144" s="75"/>
      <c r="J144" s="75"/>
      <c r="K144" s="75"/>
      <c r="L144" s="75"/>
      <c r="M144" s="75"/>
      <c r="N144" s="75"/>
      <c r="O144" s="75"/>
      <c r="P144" s="75"/>
      <c r="Q144" s="120">
        <f t="shared" si="63"/>
        <v>0</v>
      </c>
      <c r="R144" s="120">
        <f t="shared" si="64"/>
        <v>0</v>
      </c>
      <c r="S144" s="120">
        <f t="shared" si="65"/>
        <v>0</v>
      </c>
      <c r="V144" s="63">
        <f t="shared" si="66"/>
        <v>137</v>
      </c>
    </row>
    <row r="145" spans="1:22" x14ac:dyDescent="0.3">
      <c r="A145" s="410"/>
      <c r="B145" s="24" t="s">
        <v>153</v>
      </c>
      <c r="C145" s="1">
        <f t="shared" si="60"/>
        <v>0</v>
      </c>
      <c r="D145" s="1">
        <f t="shared" si="61"/>
        <v>0</v>
      </c>
      <c r="E145" s="1">
        <f t="shared" si="62"/>
        <v>0</v>
      </c>
      <c r="F145" s="75"/>
      <c r="G145" s="75"/>
      <c r="H145" s="75"/>
      <c r="I145" s="75"/>
      <c r="J145" s="75"/>
      <c r="K145" s="75"/>
      <c r="L145" s="75"/>
      <c r="M145" s="75"/>
      <c r="N145" s="75"/>
      <c r="O145" s="75"/>
      <c r="P145" s="75"/>
      <c r="Q145" s="1">
        <f t="shared" si="63"/>
        <v>0</v>
      </c>
      <c r="R145" s="1">
        <f t="shared" si="64"/>
        <v>0</v>
      </c>
      <c r="S145" s="1">
        <f t="shared" si="65"/>
        <v>0</v>
      </c>
      <c r="V145" s="63">
        <f t="shared" si="66"/>
        <v>138</v>
      </c>
    </row>
    <row r="146" spans="1:22" x14ac:dyDescent="0.3">
      <c r="A146" s="410"/>
      <c r="B146" s="24" t="s">
        <v>154</v>
      </c>
      <c r="C146" s="1">
        <f t="shared" si="60"/>
        <v>0</v>
      </c>
      <c r="D146" s="1">
        <f t="shared" si="61"/>
        <v>0</v>
      </c>
      <c r="E146" s="1">
        <f t="shared" si="62"/>
        <v>0</v>
      </c>
      <c r="F146" s="75"/>
      <c r="G146" s="75"/>
      <c r="H146" s="75"/>
      <c r="I146" s="75"/>
      <c r="J146" s="75"/>
      <c r="K146" s="75"/>
      <c r="L146" s="75"/>
      <c r="M146" s="75"/>
      <c r="N146" s="75"/>
      <c r="O146" s="75"/>
      <c r="P146" s="75"/>
      <c r="Q146" s="1">
        <f t="shared" si="63"/>
        <v>0</v>
      </c>
      <c r="R146" s="1">
        <f t="shared" si="64"/>
        <v>0</v>
      </c>
      <c r="S146" s="1">
        <f t="shared" si="65"/>
        <v>0</v>
      </c>
      <c r="V146" s="63">
        <f t="shared" si="66"/>
        <v>139</v>
      </c>
    </row>
    <row r="147" spans="1:22" x14ac:dyDescent="0.3">
      <c r="A147" s="410"/>
      <c r="B147" s="24" t="s">
        <v>155</v>
      </c>
      <c r="C147" s="1">
        <f t="shared" si="60"/>
        <v>0</v>
      </c>
      <c r="D147" s="1">
        <f t="shared" si="61"/>
        <v>0</v>
      </c>
      <c r="E147" s="1">
        <f t="shared" si="62"/>
        <v>0</v>
      </c>
      <c r="F147" s="75"/>
      <c r="G147" s="75"/>
      <c r="H147" s="75"/>
      <c r="I147" s="75"/>
      <c r="J147" s="75"/>
      <c r="K147" s="75"/>
      <c r="L147" s="75"/>
      <c r="M147" s="75"/>
      <c r="N147" s="75"/>
      <c r="O147" s="75"/>
      <c r="P147" s="75"/>
      <c r="Q147" s="1">
        <f t="shared" si="63"/>
        <v>0</v>
      </c>
      <c r="R147" s="1">
        <f t="shared" si="64"/>
        <v>0</v>
      </c>
      <c r="S147" s="1">
        <f t="shared" si="65"/>
        <v>0</v>
      </c>
      <c r="V147" s="63">
        <f t="shared" si="66"/>
        <v>140</v>
      </c>
    </row>
    <row r="148" spans="1:22" x14ac:dyDescent="0.3">
      <c r="A148" s="410"/>
      <c r="B148" s="24" t="s">
        <v>157</v>
      </c>
      <c r="C148" s="1">
        <f t="shared" si="60"/>
        <v>0</v>
      </c>
      <c r="D148" s="1">
        <f t="shared" si="61"/>
        <v>0</v>
      </c>
      <c r="E148" s="1">
        <f t="shared" si="62"/>
        <v>0</v>
      </c>
      <c r="F148" s="75"/>
      <c r="G148" s="75"/>
      <c r="H148" s="75"/>
      <c r="I148" s="75"/>
      <c r="J148" s="75"/>
      <c r="K148" s="75"/>
      <c r="L148" s="75"/>
      <c r="M148" s="75"/>
      <c r="N148" s="75"/>
      <c r="O148" s="75"/>
      <c r="P148" s="75"/>
      <c r="Q148" s="1">
        <f t="shared" si="63"/>
        <v>0</v>
      </c>
      <c r="R148" s="1">
        <f t="shared" si="64"/>
        <v>0</v>
      </c>
      <c r="S148" s="1">
        <f t="shared" si="65"/>
        <v>0</v>
      </c>
      <c r="V148" s="63">
        <f t="shared" si="66"/>
        <v>141</v>
      </c>
    </row>
    <row r="149" spans="1:22" x14ac:dyDescent="0.3">
      <c r="A149" s="410"/>
      <c r="B149" s="24" t="s">
        <v>156</v>
      </c>
      <c r="C149" s="1">
        <f t="shared" si="60"/>
        <v>0</v>
      </c>
      <c r="D149" s="1">
        <f t="shared" si="61"/>
        <v>0</v>
      </c>
      <c r="E149" s="1">
        <f t="shared" si="62"/>
        <v>0</v>
      </c>
      <c r="F149" s="75"/>
      <c r="G149" s="75"/>
      <c r="H149" s="75"/>
      <c r="I149" s="75"/>
      <c r="J149" s="75"/>
      <c r="K149" s="75"/>
      <c r="L149" s="75"/>
      <c r="M149" s="75"/>
      <c r="N149" s="75"/>
      <c r="O149" s="75"/>
      <c r="P149" s="75"/>
      <c r="Q149" s="1">
        <f t="shared" si="63"/>
        <v>0</v>
      </c>
      <c r="R149" s="1">
        <f t="shared" si="64"/>
        <v>0</v>
      </c>
      <c r="S149" s="1">
        <f t="shared" si="65"/>
        <v>0</v>
      </c>
      <c r="V149" s="63">
        <f t="shared" si="66"/>
        <v>142</v>
      </c>
    </row>
    <row r="150" spans="1:22" x14ac:dyDescent="0.3">
      <c r="A150" s="410"/>
      <c r="B150" s="24" t="s">
        <v>158</v>
      </c>
      <c r="C150" s="1">
        <f t="shared" si="60"/>
        <v>0</v>
      </c>
      <c r="D150" s="1">
        <f t="shared" si="61"/>
        <v>0</v>
      </c>
      <c r="E150" s="1">
        <f t="shared" si="62"/>
        <v>0</v>
      </c>
      <c r="F150" s="75"/>
      <c r="G150" s="75"/>
      <c r="H150" s="75"/>
      <c r="I150" s="75"/>
      <c r="J150" s="75"/>
      <c r="K150" s="75"/>
      <c r="L150" s="75"/>
      <c r="M150" s="75"/>
      <c r="N150" s="75"/>
      <c r="O150" s="75"/>
      <c r="P150" s="75"/>
      <c r="Q150" s="1">
        <f t="shared" si="63"/>
        <v>0</v>
      </c>
      <c r="R150" s="1">
        <f t="shared" si="64"/>
        <v>0</v>
      </c>
      <c r="S150" s="1">
        <f t="shared" si="65"/>
        <v>0</v>
      </c>
      <c r="V150" s="63">
        <f t="shared" si="66"/>
        <v>143</v>
      </c>
    </row>
    <row r="151" spans="1:22" x14ac:dyDescent="0.3">
      <c r="A151" s="410"/>
      <c r="B151" s="24" t="s">
        <v>13</v>
      </c>
      <c r="C151" s="1">
        <f t="shared" si="60"/>
        <v>0</v>
      </c>
      <c r="D151" s="1">
        <f t="shared" si="61"/>
        <v>0</v>
      </c>
      <c r="E151" s="1">
        <f t="shared" si="62"/>
        <v>0</v>
      </c>
      <c r="F151" s="75"/>
      <c r="G151" s="75"/>
      <c r="H151" s="75"/>
      <c r="I151" s="75"/>
      <c r="J151" s="75"/>
      <c r="K151" s="75"/>
      <c r="L151" s="75"/>
      <c r="M151" s="75"/>
      <c r="N151" s="75"/>
      <c r="O151" s="75"/>
      <c r="P151" s="75"/>
      <c r="Q151" s="1">
        <f t="shared" si="63"/>
        <v>0</v>
      </c>
      <c r="R151" s="1">
        <f t="shared" si="64"/>
        <v>0</v>
      </c>
      <c r="S151" s="1">
        <f t="shared" si="65"/>
        <v>0</v>
      </c>
      <c r="V151" s="63">
        <f t="shared" si="66"/>
        <v>144</v>
      </c>
    </row>
    <row r="152" spans="1:22" x14ac:dyDescent="0.3">
      <c r="A152" s="410"/>
      <c r="B152" s="24" t="str">
        <f>B119</f>
        <v>Intitulé libre 1</v>
      </c>
      <c r="C152" s="1">
        <f t="shared" si="60"/>
        <v>0</v>
      </c>
      <c r="D152" s="1">
        <f t="shared" si="61"/>
        <v>0</v>
      </c>
      <c r="E152" s="1">
        <f t="shared" si="62"/>
        <v>0</v>
      </c>
      <c r="F152" s="75"/>
      <c r="G152" s="75"/>
      <c r="H152" s="75"/>
      <c r="I152" s="75"/>
      <c r="J152" s="75"/>
      <c r="K152" s="75"/>
      <c r="L152" s="75"/>
      <c r="M152" s="75"/>
      <c r="N152" s="75"/>
      <c r="O152" s="75"/>
      <c r="P152" s="75"/>
      <c r="Q152" s="1">
        <f t="shared" si="63"/>
        <v>0</v>
      </c>
      <c r="R152" s="1">
        <f t="shared" si="64"/>
        <v>0</v>
      </c>
      <c r="S152" s="1">
        <f t="shared" si="65"/>
        <v>0</v>
      </c>
      <c r="V152" s="63">
        <f t="shared" si="66"/>
        <v>145</v>
      </c>
    </row>
    <row r="153" spans="1:22" x14ac:dyDescent="0.3">
      <c r="A153" s="410"/>
      <c r="B153" s="24" t="str">
        <f>B120</f>
        <v>Intitulé libre 2</v>
      </c>
      <c r="C153" s="1">
        <f t="shared" si="60"/>
        <v>0</v>
      </c>
      <c r="D153" s="1">
        <f t="shared" si="61"/>
        <v>0</v>
      </c>
      <c r="E153" s="1">
        <f t="shared" si="62"/>
        <v>0</v>
      </c>
      <c r="F153" s="75"/>
      <c r="G153" s="75"/>
      <c r="H153" s="75"/>
      <c r="I153" s="75"/>
      <c r="J153" s="75"/>
      <c r="K153" s="75"/>
      <c r="L153" s="75"/>
      <c r="M153" s="75"/>
      <c r="N153" s="75"/>
      <c r="O153" s="75"/>
      <c r="P153" s="75"/>
      <c r="Q153" s="1">
        <f t="shared" si="63"/>
        <v>0</v>
      </c>
      <c r="R153" s="1">
        <f t="shared" si="64"/>
        <v>0</v>
      </c>
      <c r="S153" s="1">
        <f t="shared" si="65"/>
        <v>0</v>
      </c>
      <c r="V153" s="63">
        <f t="shared" si="66"/>
        <v>146</v>
      </c>
    </row>
    <row r="154" spans="1:22" x14ac:dyDescent="0.3">
      <c r="A154" s="410"/>
      <c r="B154" s="24" t="str">
        <f>B121</f>
        <v>Intitulé libre 3</v>
      </c>
      <c r="C154" s="1">
        <f t="shared" si="60"/>
        <v>0</v>
      </c>
      <c r="D154" s="1">
        <f t="shared" si="61"/>
        <v>0</v>
      </c>
      <c r="E154" s="1">
        <f t="shared" si="62"/>
        <v>0</v>
      </c>
      <c r="F154" s="75"/>
      <c r="G154" s="75"/>
      <c r="H154" s="75"/>
      <c r="I154" s="75"/>
      <c r="J154" s="75"/>
      <c r="K154" s="75"/>
      <c r="L154" s="75"/>
      <c r="M154" s="75"/>
      <c r="N154" s="75"/>
      <c r="O154" s="75"/>
      <c r="P154" s="75"/>
      <c r="Q154" s="1">
        <f t="shared" si="63"/>
        <v>0</v>
      </c>
      <c r="R154" s="1">
        <f t="shared" si="64"/>
        <v>0</v>
      </c>
      <c r="S154" s="1">
        <f t="shared" si="65"/>
        <v>0</v>
      </c>
      <c r="V154" s="63">
        <f t="shared" si="66"/>
        <v>147</v>
      </c>
    </row>
    <row r="155" spans="1:22" x14ac:dyDescent="0.3">
      <c r="A155" s="410"/>
      <c r="B155" s="24" t="str">
        <f>B122</f>
        <v>Intitulé libre 4</v>
      </c>
      <c r="C155" s="1">
        <f t="shared" si="60"/>
        <v>0</v>
      </c>
      <c r="D155" s="1">
        <f t="shared" si="61"/>
        <v>0</v>
      </c>
      <c r="E155" s="1">
        <f t="shared" si="62"/>
        <v>0</v>
      </c>
      <c r="F155" s="75"/>
      <c r="G155" s="75"/>
      <c r="H155" s="75"/>
      <c r="I155" s="75"/>
      <c r="J155" s="75"/>
      <c r="K155" s="75"/>
      <c r="L155" s="75"/>
      <c r="M155" s="75"/>
      <c r="N155" s="75"/>
      <c r="O155" s="75"/>
      <c r="P155" s="75"/>
      <c r="Q155" s="1">
        <f t="shared" si="63"/>
        <v>0</v>
      </c>
      <c r="R155" s="1">
        <f t="shared" si="64"/>
        <v>0</v>
      </c>
      <c r="S155" s="1">
        <f t="shared" si="65"/>
        <v>0</v>
      </c>
      <c r="V155" s="63">
        <f t="shared" si="66"/>
        <v>148</v>
      </c>
    </row>
    <row r="156" spans="1:22" x14ac:dyDescent="0.3">
      <c r="A156" s="410"/>
      <c r="B156" s="24" t="str">
        <f>B123</f>
        <v>Intitulé libre 5</v>
      </c>
      <c r="C156" s="1">
        <f t="shared" si="60"/>
        <v>0</v>
      </c>
      <c r="D156" s="1">
        <f t="shared" si="61"/>
        <v>0</v>
      </c>
      <c r="E156" s="1">
        <f t="shared" si="62"/>
        <v>0</v>
      </c>
      <c r="F156" s="75"/>
      <c r="G156" s="75"/>
      <c r="H156" s="75"/>
      <c r="I156" s="75"/>
      <c r="J156" s="75"/>
      <c r="K156" s="75"/>
      <c r="L156" s="75"/>
      <c r="M156" s="75"/>
      <c r="N156" s="75"/>
      <c r="O156" s="75"/>
      <c r="P156" s="75"/>
      <c r="Q156" s="1">
        <f t="shared" si="63"/>
        <v>0</v>
      </c>
      <c r="R156" s="1">
        <f t="shared" si="64"/>
        <v>0</v>
      </c>
      <c r="S156" s="1">
        <f t="shared" si="65"/>
        <v>0</v>
      </c>
      <c r="V156" s="63">
        <f t="shared" si="66"/>
        <v>149</v>
      </c>
    </row>
    <row r="157" spans="1:22" ht="14.25" thickBot="1" x14ac:dyDescent="0.35">
      <c r="A157" s="410"/>
      <c r="B157" s="25" t="s">
        <v>45</v>
      </c>
      <c r="C157" s="26">
        <f t="shared" ref="C157:S157" si="67">SUM(C140:C156)</f>
        <v>0</v>
      </c>
      <c r="D157" s="26">
        <f t="shared" si="67"/>
        <v>0</v>
      </c>
      <c r="E157" s="26">
        <f t="shared" si="67"/>
        <v>0</v>
      </c>
      <c r="F157" s="26">
        <f t="shared" si="67"/>
        <v>0</v>
      </c>
      <c r="G157" s="26">
        <f t="shared" si="67"/>
        <v>0</v>
      </c>
      <c r="H157" s="26">
        <f t="shared" si="67"/>
        <v>0</v>
      </c>
      <c r="I157" s="26">
        <f t="shared" si="67"/>
        <v>0</v>
      </c>
      <c r="J157" s="26">
        <f t="shared" si="67"/>
        <v>0</v>
      </c>
      <c r="K157" s="26">
        <f t="shared" si="67"/>
        <v>0</v>
      </c>
      <c r="L157" s="26">
        <f t="shared" si="67"/>
        <v>0</v>
      </c>
      <c r="M157" s="26">
        <f t="shared" si="67"/>
        <v>0</v>
      </c>
      <c r="N157" s="26">
        <f t="shared" si="67"/>
        <v>0</v>
      </c>
      <c r="O157" s="26">
        <f t="shared" si="67"/>
        <v>0</v>
      </c>
      <c r="P157" s="26">
        <f t="shared" si="67"/>
        <v>0</v>
      </c>
      <c r="Q157" s="26">
        <f t="shared" si="67"/>
        <v>0</v>
      </c>
      <c r="R157" s="26">
        <f t="shared" si="67"/>
        <v>0</v>
      </c>
      <c r="S157" s="26">
        <f t="shared" si="67"/>
        <v>0</v>
      </c>
      <c r="U157" s="63" t="str">
        <f>RIGHT(A140,4)&amp;"reseau"</f>
        <v>2024reseau</v>
      </c>
      <c r="V157" s="63">
        <f t="shared" si="66"/>
        <v>150</v>
      </c>
    </row>
    <row r="158" spans="1:22" x14ac:dyDescent="0.3">
      <c r="A158" s="410"/>
      <c r="B158" s="27"/>
      <c r="V158" s="63">
        <f t="shared" si="66"/>
        <v>151</v>
      </c>
    </row>
    <row r="159" spans="1:22" x14ac:dyDescent="0.3">
      <c r="A159" s="410"/>
      <c r="B159" s="24" t="s">
        <v>148</v>
      </c>
      <c r="C159" s="1">
        <f t="shared" ref="C159:C170" si="68">Q126</f>
        <v>0</v>
      </c>
      <c r="D159" s="1">
        <f t="shared" ref="D159:D170" si="69">R126</f>
        <v>0</v>
      </c>
      <c r="E159" s="1">
        <f t="shared" ref="E159:E170" si="70">S126</f>
        <v>0</v>
      </c>
      <c r="F159" s="75"/>
      <c r="G159" s="75"/>
      <c r="H159" s="75"/>
      <c r="I159" s="75"/>
      <c r="J159" s="75"/>
      <c r="K159" s="75"/>
      <c r="L159" s="75"/>
      <c r="M159" s="75"/>
      <c r="N159" s="75"/>
      <c r="O159" s="75"/>
      <c r="P159" s="75"/>
      <c r="Q159" s="1">
        <f t="shared" ref="Q159:Q170" si="71">SUM(C159,F159:J159,M159:N159)</f>
        <v>0</v>
      </c>
      <c r="R159" s="1">
        <f t="shared" ref="R159:R170" si="72">SUM(D159,K159,O159)</f>
        <v>0</v>
      </c>
      <c r="S159" s="1">
        <f t="shared" ref="S159:S170" si="73">SUM(E159,L159,P159)</f>
        <v>0</v>
      </c>
      <c r="V159" s="63">
        <f t="shared" si="66"/>
        <v>152</v>
      </c>
    </row>
    <row r="160" spans="1:22" x14ac:dyDescent="0.3">
      <c r="A160" s="410"/>
      <c r="B160" s="24" t="s">
        <v>46</v>
      </c>
      <c r="C160" s="1">
        <f t="shared" si="68"/>
        <v>0</v>
      </c>
      <c r="D160" s="1">
        <f t="shared" si="69"/>
        <v>0</v>
      </c>
      <c r="E160" s="1">
        <f t="shared" si="70"/>
        <v>0</v>
      </c>
      <c r="F160" s="75"/>
      <c r="G160" s="75"/>
      <c r="H160" s="75"/>
      <c r="I160" s="75"/>
      <c r="J160" s="75"/>
      <c r="K160" s="75"/>
      <c r="L160" s="75"/>
      <c r="M160" s="75"/>
      <c r="N160" s="75"/>
      <c r="O160" s="75"/>
      <c r="P160" s="75"/>
      <c r="Q160" s="1">
        <f t="shared" si="71"/>
        <v>0</v>
      </c>
      <c r="R160" s="1">
        <f t="shared" si="72"/>
        <v>0</v>
      </c>
      <c r="S160" s="1">
        <f t="shared" si="73"/>
        <v>0</v>
      </c>
      <c r="V160" s="63">
        <f t="shared" si="66"/>
        <v>153</v>
      </c>
    </row>
    <row r="161" spans="1:22" x14ac:dyDescent="0.3">
      <c r="A161" s="410"/>
      <c r="B161" s="24" t="s">
        <v>47</v>
      </c>
      <c r="C161" s="1">
        <f t="shared" si="68"/>
        <v>0</v>
      </c>
      <c r="D161" s="1">
        <f t="shared" si="69"/>
        <v>0</v>
      </c>
      <c r="E161" s="1">
        <f t="shared" si="70"/>
        <v>0</v>
      </c>
      <c r="F161" s="75"/>
      <c r="G161" s="75"/>
      <c r="H161" s="75"/>
      <c r="I161" s="75"/>
      <c r="J161" s="75"/>
      <c r="K161" s="75"/>
      <c r="L161" s="75"/>
      <c r="M161" s="75"/>
      <c r="N161" s="75"/>
      <c r="O161" s="75"/>
      <c r="P161" s="75"/>
      <c r="Q161" s="1">
        <f t="shared" si="71"/>
        <v>0</v>
      </c>
      <c r="R161" s="1">
        <f t="shared" si="72"/>
        <v>0</v>
      </c>
      <c r="S161" s="1">
        <f t="shared" si="73"/>
        <v>0</v>
      </c>
      <c r="V161" s="63">
        <f t="shared" si="66"/>
        <v>154</v>
      </c>
    </row>
    <row r="162" spans="1:22" x14ac:dyDescent="0.3">
      <c r="A162" s="410"/>
      <c r="B162" s="24" t="s">
        <v>43</v>
      </c>
      <c r="C162" s="1">
        <f t="shared" si="68"/>
        <v>0</v>
      </c>
      <c r="D162" s="1">
        <f t="shared" si="69"/>
        <v>0</v>
      </c>
      <c r="E162" s="1">
        <f t="shared" si="70"/>
        <v>0</v>
      </c>
      <c r="F162" s="75"/>
      <c r="G162" s="75"/>
      <c r="H162" s="75"/>
      <c r="I162" s="75"/>
      <c r="J162" s="75"/>
      <c r="K162" s="75"/>
      <c r="L162" s="75"/>
      <c r="M162" s="75"/>
      <c r="N162" s="75"/>
      <c r="O162" s="75"/>
      <c r="P162" s="75"/>
      <c r="Q162" s="1">
        <f t="shared" si="71"/>
        <v>0</v>
      </c>
      <c r="R162" s="1">
        <f t="shared" si="72"/>
        <v>0</v>
      </c>
      <c r="S162" s="1">
        <f t="shared" si="73"/>
        <v>0</v>
      </c>
      <c r="V162" s="63">
        <f t="shared" si="66"/>
        <v>155</v>
      </c>
    </row>
    <row r="163" spans="1:22" x14ac:dyDescent="0.3">
      <c r="A163" s="410"/>
      <c r="B163" s="24" t="s">
        <v>48</v>
      </c>
      <c r="C163" s="1">
        <f t="shared" si="68"/>
        <v>0</v>
      </c>
      <c r="D163" s="1">
        <f t="shared" si="69"/>
        <v>0</v>
      </c>
      <c r="E163" s="1">
        <f t="shared" si="70"/>
        <v>0</v>
      </c>
      <c r="F163" s="75"/>
      <c r="G163" s="75"/>
      <c r="H163" s="75"/>
      <c r="I163" s="75"/>
      <c r="J163" s="75"/>
      <c r="K163" s="75"/>
      <c r="L163" s="75"/>
      <c r="M163" s="75"/>
      <c r="N163" s="75"/>
      <c r="O163" s="75"/>
      <c r="P163" s="75"/>
      <c r="Q163" s="1">
        <f t="shared" si="71"/>
        <v>0</v>
      </c>
      <c r="R163" s="1">
        <f t="shared" si="72"/>
        <v>0</v>
      </c>
      <c r="S163" s="1">
        <f t="shared" si="73"/>
        <v>0</v>
      </c>
      <c r="V163" s="63">
        <f t="shared" si="66"/>
        <v>156</v>
      </c>
    </row>
    <row r="164" spans="1:22" x14ac:dyDescent="0.3">
      <c r="A164" s="410"/>
      <c r="B164" s="24" t="s">
        <v>49</v>
      </c>
      <c r="C164" s="1">
        <f t="shared" si="68"/>
        <v>0</v>
      </c>
      <c r="D164" s="1">
        <f t="shared" si="69"/>
        <v>0</v>
      </c>
      <c r="E164" s="1">
        <f t="shared" si="70"/>
        <v>0</v>
      </c>
      <c r="F164" s="75"/>
      <c r="G164" s="75"/>
      <c r="H164" s="75"/>
      <c r="I164" s="75"/>
      <c r="J164" s="75"/>
      <c r="K164" s="75"/>
      <c r="L164" s="75"/>
      <c r="M164" s="75"/>
      <c r="N164" s="75"/>
      <c r="O164" s="75"/>
      <c r="P164" s="75"/>
      <c r="Q164" s="1">
        <f t="shared" si="71"/>
        <v>0</v>
      </c>
      <c r="R164" s="1">
        <f t="shared" si="72"/>
        <v>0</v>
      </c>
      <c r="S164" s="1">
        <f t="shared" si="73"/>
        <v>0</v>
      </c>
      <c r="V164" s="63">
        <f t="shared" si="66"/>
        <v>157</v>
      </c>
    </row>
    <row r="165" spans="1:22" x14ac:dyDescent="0.3">
      <c r="A165" s="410"/>
      <c r="B165" s="24" t="s">
        <v>44</v>
      </c>
      <c r="C165" s="1">
        <f t="shared" si="68"/>
        <v>0</v>
      </c>
      <c r="D165" s="1">
        <f t="shared" si="69"/>
        <v>0</v>
      </c>
      <c r="E165" s="1">
        <f t="shared" si="70"/>
        <v>0</v>
      </c>
      <c r="F165" s="75"/>
      <c r="G165" s="75"/>
      <c r="H165" s="75"/>
      <c r="I165" s="75"/>
      <c r="J165" s="75"/>
      <c r="K165" s="75"/>
      <c r="L165" s="75"/>
      <c r="M165" s="75"/>
      <c r="N165" s="75"/>
      <c r="O165" s="75"/>
      <c r="P165" s="75"/>
      <c r="Q165" s="1">
        <f t="shared" si="71"/>
        <v>0</v>
      </c>
      <c r="R165" s="1">
        <f t="shared" si="72"/>
        <v>0</v>
      </c>
      <c r="S165" s="1">
        <f t="shared" si="73"/>
        <v>0</v>
      </c>
      <c r="V165" s="63">
        <f t="shared" si="66"/>
        <v>158</v>
      </c>
    </row>
    <row r="166" spans="1:22" x14ac:dyDescent="0.3">
      <c r="A166" s="410"/>
      <c r="B166" s="24" t="str">
        <f>B133</f>
        <v>Intitulé libre 1</v>
      </c>
      <c r="C166" s="1">
        <f t="shared" si="68"/>
        <v>0</v>
      </c>
      <c r="D166" s="1">
        <f t="shared" si="69"/>
        <v>0</v>
      </c>
      <c r="E166" s="1">
        <f t="shared" si="70"/>
        <v>0</v>
      </c>
      <c r="F166" s="75"/>
      <c r="G166" s="75"/>
      <c r="H166" s="75"/>
      <c r="I166" s="75"/>
      <c r="J166" s="75"/>
      <c r="K166" s="75"/>
      <c r="L166" s="75"/>
      <c r="M166" s="75"/>
      <c r="N166" s="75"/>
      <c r="O166" s="75"/>
      <c r="P166" s="75"/>
      <c r="Q166" s="1">
        <f t="shared" si="71"/>
        <v>0</v>
      </c>
      <c r="R166" s="1">
        <f t="shared" si="72"/>
        <v>0</v>
      </c>
      <c r="S166" s="1">
        <f t="shared" si="73"/>
        <v>0</v>
      </c>
      <c r="V166" s="63">
        <f t="shared" si="66"/>
        <v>159</v>
      </c>
    </row>
    <row r="167" spans="1:22" x14ac:dyDescent="0.3">
      <c r="A167" s="410"/>
      <c r="B167" s="24" t="str">
        <f>B134</f>
        <v>Intitulé libre 2</v>
      </c>
      <c r="C167" s="1">
        <f t="shared" si="68"/>
        <v>0</v>
      </c>
      <c r="D167" s="1">
        <f t="shared" si="69"/>
        <v>0</v>
      </c>
      <c r="E167" s="1">
        <f t="shared" si="70"/>
        <v>0</v>
      </c>
      <c r="F167" s="75"/>
      <c r="G167" s="75"/>
      <c r="H167" s="75"/>
      <c r="I167" s="75"/>
      <c r="J167" s="75"/>
      <c r="K167" s="75"/>
      <c r="L167" s="75"/>
      <c r="M167" s="75"/>
      <c r="N167" s="75"/>
      <c r="O167" s="75"/>
      <c r="P167" s="75"/>
      <c r="Q167" s="1">
        <f t="shared" si="71"/>
        <v>0</v>
      </c>
      <c r="R167" s="1">
        <f t="shared" si="72"/>
        <v>0</v>
      </c>
      <c r="S167" s="1">
        <f t="shared" si="73"/>
        <v>0</v>
      </c>
      <c r="V167" s="63">
        <f t="shared" si="66"/>
        <v>160</v>
      </c>
    </row>
    <row r="168" spans="1:22" x14ac:dyDescent="0.3">
      <c r="A168" s="410"/>
      <c r="B168" s="24" t="str">
        <f>B135</f>
        <v>Intitulé libre 3</v>
      </c>
      <c r="C168" s="1">
        <f t="shared" si="68"/>
        <v>0</v>
      </c>
      <c r="D168" s="1">
        <f t="shared" si="69"/>
        <v>0</v>
      </c>
      <c r="E168" s="1">
        <f t="shared" si="70"/>
        <v>0</v>
      </c>
      <c r="F168" s="75"/>
      <c r="G168" s="75"/>
      <c r="H168" s="75"/>
      <c r="I168" s="75"/>
      <c r="J168" s="75"/>
      <c r="K168" s="75"/>
      <c r="L168" s="75"/>
      <c r="M168" s="75"/>
      <c r="N168" s="75"/>
      <c r="O168" s="75"/>
      <c r="P168" s="75"/>
      <c r="Q168" s="1">
        <f t="shared" si="71"/>
        <v>0</v>
      </c>
      <c r="R168" s="1">
        <f t="shared" si="72"/>
        <v>0</v>
      </c>
      <c r="S168" s="1">
        <f t="shared" si="73"/>
        <v>0</v>
      </c>
      <c r="V168" s="63">
        <f t="shared" si="66"/>
        <v>161</v>
      </c>
    </row>
    <row r="169" spans="1:22" x14ac:dyDescent="0.3">
      <c r="A169" s="410"/>
      <c r="B169" s="24" t="str">
        <f>B136</f>
        <v>Intitulé libre 4</v>
      </c>
      <c r="C169" s="1">
        <f t="shared" si="68"/>
        <v>0</v>
      </c>
      <c r="D169" s="1">
        <f t="shared" si="69"/>
        <v>0</v>
      </c>
      <c r="E169" s="1">
        <f t="shared" si="70"/>
        <v>0</v>
      </c>
      <c r="F169" s="75"/>
      <c r="G169" s="75"/>
      <c r="H169" s="75"/>
      <c r="I169" s="75"/>
      <c r="J169" s="75"/>
      <c r="K169" s="75"/>
      <c r="L169" s="75"/>
      <c r="M169" s="75"/>
      <c r="N169" s="75"/>
      <c r="O169" s="75"/>
      <c r="P169" s="75"/>
      <c r="Q169" s="1">
        <f t="shared" si="71"/>
        <v>0</v>
      </c>
      <c r="R169" s="1">
        <f t="shared" si="72"/>
        <v>0</v>
      </c>
      <c r="S169" s="1">
        <f t="shared" si="73"/>
        <v>0</v>
      </c>
      <c r="V169" s="63">
        <f t="shared" si="66"/>
        <v>162</v>
      </c>
    </row>
    <row r="170" spans="1:22" x14ac:dyDescent="0.3">
      <c r="A170" s="410"/>
      <c r="B170" s="24" t="str">
        <f>B137</f>
        <v>Intitulé libre 5</v>
      </c>
      <c r="C170" s="1">
        <f t="shared" si="68"/>
        <v>0</v>
      </c>
      <c r="D170" s="1">
        <f t="shared" si="69"/>
        <v>0</v>
      </c>
      <c r="E170" s="1">
        <f t="shared" si="70"/>
        <v>0</v>
      </c>
      <c r="F170" s="75"/>
      <c r="G170" s="75"/>
      <c r="H170" s="75"/>
      <c r="I170" s="75"/>
      <c r="J170" s="75"/>
      <c r="K170" s="75"/>
      <c r="L170" s="75"/>
      <c r="M170" s="75"/>
      <c r="N170" s="75"/>
      <c r="O170" s="75"/>
      <c r="P170" s="75"/>
      <c r="Q170" s="1">
        <f t="shared" si="71"/>
        <v>0</v>
      </c>
      <c r="R170" s="1">
        <f t="shared" si="72"/>
        <v>0</v>
      </c>
      <c r="S170" s="1">
        <f t="shared" si="73"/>
        <v>0</v>
      </c>
      <c r="V170" s="63">
        <f t="shared" si="66"/>
        <v>163</v>
      </c>
    </row>
    <row r="171" spans="1:22" ht="14.25" thickBot="1" x14ac:dyDescent="0.35">
      <c r="A171" s="410"/>
      <c r="B171" s="25" t="s">
        <v>50</v>
      </c>
      <c r="C171" s="26">
        <f>SUM(C159:C170)</f>
        <v>0</v>
      </c>
      <c r="D171" s="26">
        <f>SUM(D159:D170)</f>
        <v>0</v>
      </c>
      <c r="E171" s="26">
        <f>SUM(E159:E170)</f>
        <v>0</v>
      </c>
      <c r="F171" s="26">
        <f t="shared" ref="F171:S171" si="74">SUM(F159:F170)</f>
        <v>0</v>
      </c>
      <c r="G171" s="26">
        <f t="shared" si="74"/>
        <v>0</v>
      </c>
      <c r="H171" s="26">
        <f t="shared" si="74"/>
        <v>0</v>
      </c>
      <c r="I171" s="26">
        <f t="shared" si="74"/>
        <v>0</v>
      </c>
      <c r="J171" s="26">
        <f t="shared" si="74"/>
        <v>0</v>
      </c>
      <c r="K171" s="26">
        <f t="shared" si="74"/>
        <v>0</v>
      </c>
      <c r="L171" s="26">
        <f t="shared" si="74"/>
        <v>0</v>
      </c>
      <c r="M171" s="26">
        <f t="shared" si="74"/>
        <v>0</v>
      </c>
      <c r="N171" s="26">
        <f t="shared" si="74"/>
        <v>0</v>
      </c>
      <c r="O171" s="26">
        <f t="shared" si="74"/>
        <v>0</v>
      </c>
      <c r="P171" s="26">
        <f t="shared" si="74"/>
        <v>0</v>
      </c>
      <c r="Q171" s="26">
        <f t="shared" si="74"/>
        <v>0</v>
      </c>
      <c r="R171" s="26">
        <f t="shared" si="74"/>
        <v>0</v>
      </c>
      <c r="S171" s="26">
        <f t="shared" si="74"/>
        <v>0</v>
      </c>
      <c r="U171" s="63" t="str">
        <f>RIGHT(A140,4)&amp;"hors reseau"</f>
        <v>2024hors reseau</v>
      </c>
      <c r="V171" s="63">
        <f t="shared" si="59"/>
        <v>164</v>
      </c>
    </row>
    <row r="172" spans="1:22" x14ac:dyDescent="0.3">
      <c r="N172" s="28"/>
    </row>
    <row r="173" spans="1:22" x14ac:dyDescent="0.3">
      <c r="A173" s="410" t="s">
        <v>320</v>
      </c>
      <c r="B173" s="24" t="s">
        <v>148</v>
      </c>
      <c r="C173" s="1">
        <f t="shared" ref="C173:C189" si="75">Q107</f>
        <v>0</v>
      </c>
      <c r="D173" s="1">
        <f t="shared" ref="D173:D189" si="76">R107</f>
        <v>0</v>
      </c>
      <c r="E173" s="1">
        <f t="shared" ref="E173:E189" si="77">S107</f>
        <v>0</v>
      </c>
      <c r="F173" s="75"/>
      <c r="G173" s="75"/>
      <c r="H173" s="75"/>
      <c r="I173" s="75"/>
      <c r="J173" s="75"/>
      <c r="K173" s="75"/>
      <c r="L173" s="75"/>
      <c r="M173" s="75"/>
      <c r="N173" s="75"/>
      <c r="O173" s="75"/>
      <c r="P173" s="75"/>
      <c r="Q173" s="1">
        <f t="shared" ref="Q173:Q189" si="78">SUM(C173,F173:J173,M173:N173)</f>
        <v>0</v>
      </c>
      <c r="R173" s="1">
        <f t="shared" ref="R173:R189" si="79">SUM(D173,K173,O173)</f>
        <v>0</v>
      </c>
      <c r="S173" s="1">
        <f t="shared" ref="S173:S189" si="80">SUM(E173,L173,P173)</f>
        <v>0</v>
      </c>
      <c r="V173" s="63">
        <f>V139+1</f>
        <v>133</v>
      </c>
    </row>
    <row r="174" spans="1:22" x14ac:dyDescent="0.3">
      <c r="A174" s="410"/>
      <c r="B174" s="24" t="s">
        <v>149</v>
      </c>
      <c r="C174" s="1">
        <f t="shared" si="75"/>
        <v>0</v>
      </c>
      <c r="D174" s="1">
        <f t="shared" si="76"/>
        <v>0</v>
      </c>
      <c r="E174" s="1">
        <f t="shared" si="77"/>
        <v>0</v>
      </c>
      <c r="F174" s="75"/>
      <c r="G174" s="75"/>
      <c r="H174" s="75"/>
      <c r="I174" s="75"/>
      <c r="J174" s="75"/>
      <c r="K174" s="75"/>
      <c r="L174" s="75"/>
      <c r="M174" s="75"/>
      <c r="N174" s="75"/>
      <c r="O174" s="75"/>
      <c r="P174" s="75"/>
      <c r="Q174" s="1">
        <f t="shared" si="78"/>
        <v>0</v>
      </c>
      <c r="R174" s="1">
        <f t="shared" si="79"/>
        <v>0</v>
      </c>
      <c r="S174" s="1">
        <f t="shared" si="80"/>
        <v>0</v>
      </c>
      <c r="V174" s="63">
        <f t="shared" si="59"/>
        <v>134</v>
      </c>
    </row>
    <row r="175" spans="1:22" x14ac:dyDescent="0.3">
      <c r="A175" s="410"/>
      <c r="B175" s="24" t="s">
        <v>150</v>
      </c>
      <c r="C175" s="1">
        <f t="shared" si="75"/>
        <v>0</v>
      </c>
      <c r="D175" s="1">
        <f t="shared" si="76"/>
        <v>0</v>
      </c>
      <c r="E175" s="1">
        <f t="shared" si="77"/>
        <v>0</v>
      </c>
      <c r="F175" s="75"/>
      <c r="G175" s="75"/>
      <c r="H175" s="75"/>
      <c r="I175" s="75"/>
      <c r="J175" s="75"/>
      <c r="K175" s="75"/>
      <c r="L175" s="75"/>
      <c r="M175" s="75"/>
      <c r="N175" s="75"/>
      <c r="O175" s="75"/>
      <c r="P175" s="75"/>
      <c r="Q175" s="1">
        <f t="shared" si="78"/>
        <v>0</v>
      </c>
      <c r="R175" s="1">
        <f t="shared" si="79"/>
        <v>0</v>
      </c>
      <c r="S175" s="1">
        <f t="shared" si="80"/>
        <v>0</v>
      </c>
      <c r="V175" s="63">
        <f t="shared" si="59"/>
        <v>135</v>
      </c>
    </row>
    <row r="176" spans="1:22" x14ac:dyDescent="0.3">
      <c r="A176" s="410"/>
      <c r="B176" s="24" t="s">
        <v>151</v>
      </c>
      <c r="C176" s="1">
        <f t="shared" si="75"/>
        <v>0</v>
      </c>
      <c r="D176" s="1">
        <f t="shared" si="76"/>
        <v>0</v>
      </c>
      <c r="E176" s="1">
        <f t="shared" si="77"/>
        <v>0</v>
      </c>
      <c r="F176" s="75"/>
      <c r="G176" s="75"/>
      <c r="H176" s="75"/>
      <c r="I176" s="75"/>
      <c r="J176" s="75"/>
      <c r="K176" s="75"/>
      <c r="L176" s="75"/>
      <c r="M176" s="75"/>
      <c r="N176" s="75"/>
      <c r="O176" s="75"/>
      <c r="P176" s="75"/>
      <c r="Q176" s="1">
        <f t="shared" si="78"/>
        <v>0</v>
      </c>
      <c r="R176" s="1">
        <f t="shared" si="79"/>
        <v>0</v>
      </c>
      <c r="S176" s="1">
        <f t="shared" si="80"/>
        <v>0</v>
      </c>
      <c r="V176" s="63">
        <f t="shared" si="59"/>
        <v>136</v>
      </c>
    </row>
    <row r="177" spans="1:22" x14ac:dyDescent="0.3">
      <c r="A177" s="410"/>
      <c r="B177" s="24" t="s">
        <v>152</v>
      </c>
      <c r="C177" s="1">
        <f t="shared" si="75"/>
        <v>0</v>
      </c>
      <c r="D177" s="1">
        <f t="shared" si="76"/>
        <v>0</v>
      </c>
      <c r="E177" s="1">
        <f t="shared" si="77"/>
        <v>0</v>
      </c>
      <c r="F177" s="75"/>
      <c r="G177" s="75"/>
      <c r="H177" s="75"/>
      <c r="I177" s="75"/>
      <c r="J177" s="75"/>
      <c r="K177" s="75"/>
      <c r="L177" s="75"/>
      <c r="M177" s="75"/>
      <c r="N177" s="75"/>
      <c r="O177" s="75"/>
      <c r="P177" s="75"/>
      <c r="Q177" s="1">
        <f t="shared" si="78"/>
        <v>0</v>
      </c>
      <c r="R177" s="1">
        <f t="shared" si="79"/>
        <v>0</v>
      </c>
      <c r="S177" s="1">
        <f t="shared" si="80"/>
        <v>0</v>
      </c>
      <c r="V177" s="63">
        <f t="shared" si="59"/>
        <v>137</v>
      </c>
    </row>
    <row r="178" spans="1:22" x14ac:dyDescent="0.3">
      <c r="A178" s="410"/>
      <c r="B178" s="24" t="s">
        <v>153</v>
      </c>
      <c r="C178" s="1">
        <f t="shared" si="75"/>
        <v>0</v>
      </c>
      <c r="D178" s="1">
        <f t="shared" si="76"/>
        <v>0</v>
      </c>
      <c r="E178" s="1">
        <f t="shared" si="77"/>
        <v>0</v>
      </c>
      <c r="F178" s="75"/>
      <c r="G178" s="75"/>
      <c r="H178" s="75"/>
      <c r="I178" s="75"/>
      <c r="J178" s="75"/>
      <c r="K178" s="75"/>
      <c r="L178" s="75"/>
      <c r="M178" s="75"/>
      <c r="N178" s="75"/>
      <c r="O178" s="75"/>
      <c r="P178" s="75"/>
      <c r="Q178" s="1">
        <f t="shared" si="78"/>
        <v>0</v>
      </c>
      <c r="R178" s="1">
        <f t="shared" si="79"/>
        <v>0</v>
      </c>
      <c r="S178" s="1">
        <f t="shared" si="80"/>
        <v>0</v>
      </c>
      <c r="V178" s="63">
        <f t="shared" si="59"/>
        <v>138</v>
      </c>
    </row>
    <row r="179" spans="1:22" x14ac:dyDescent="0.3">
      <c r="A179" s="410"/>
      <c r="B179" s="24" t="s">
        <v>154</v>
      </c>
      <c r="C179" s="1">
        <f t="shared" si="75"/>
        <v>0</v>
      </c>
      <c r="D179" s="1">
        <f t="shared" si="76"/>
        <v>0</v>
      </c>
      <c r="E179" s="1">
        <f t="shared" si="77"/>
        <v>0</v>
      </c>
      <c r="F179" s="75"/>
      <c r="G179" s="75"/>
      <c r="H179" s="75"/>
      <c r="I179" s="75"/>
      <c r="J179" s="75"/>
      <c r="K179" s="75"/>
      <c r="L179" s="75"/>
      <c r="M179" s="75"/>
      <c r="N179" s="75"/>
      <c r="O179" s="75"/>
      <c r="P179" s="75"/>
      <c r="Q179" s="1">
        <f t="shared" si="78"/>
        <v>0</v>
      </c>
      <c r="R179" s="1">
        <f t="shared" si="79"/>
        <v>0</v>
      </c>
      <c r="S179" s="1">
        <f t="shared" si="80"/>
        <v>0</v>
      </c>
      <c r="V179" s="63">
        <f t="shared" si="59"/>
        <v>139</v>
      </c>
    </row>
    <row r="180" spans="1:22" x14ac:dyDescent="0.3">
      <c r="A180" s="410"/>
      <c r="B180" s="24" t="s">
        <v>155</v>
      </c>
      <c r="C180" s="1">
        <f t="shared" si="75"/>
        <v>0</v>
      </c>
      <c r="D180" s="1">
        <f t="shared" si="76"/>
        <v>0</v>
      </c>
      <c r="E180" s="1">
        <f t="shared" si="77"/>
        <v>0</v>
      </c>
      <c r="F180" s="75"/>
      <c r="G180" s="75"/>
      <c r="H180" s="75"/>
      <c r="I180" s="75"/>
      <c r="J180" s="75"/>
      <c r="K180" s="75"/>
      <c r="L180" s="75"/>
      <c r="M180" s="75"/>
      <c r="N180" s="75"/>
      <c r="O180" s="75"/>
      <c r="P180" s="75"/>
      <c r="Q180" s="1">
        <f t="shared" si="78"/>
        <v>0</v>
      </c>
      <c r="R180" s="1">
        <f t="shared" si="79"/>
        <v>0</v>
      </c>
      <c r="S180" s="1">
        <f t="shared" si="80"/>
        <v>0</v>
      </c>
      <c r="V180" s="63">
        <f t="shared" si="59"/>
        <v>140</v>
      </c>
    </row>
    <row r="181" spans="1:22" x14ac:dyDescent="0.3">
      <c r="A181" s="410"/>
      <c r="B181" s="24" t="s">
        <v>157</v>
      </c>
      <c r="C181" s="1">
        <f t="shared" si="75"/>
        <v>0</v>
      </c>
      <c r="D181" s="1">
        <f t="shared" si="76"/>
        <v>0</v>
      </c>
      <c r="E181" s="1">
        <f t="shared" si="77"/>
        <v>0</v>
      </c>
      <c r="F181" s="75"/>
      <c r="G181" s="75"/>
      <c r="H181" s="75"/>
      <c r="I181" s="75"/>
      <c r="J181" s="75"/>
      <c r="K181" s="75"/>
      <c r="L181" s="75"/>
      <c r="M181" s="75"/>
      <c r="N181" s="75"/>
      <c r="O181" s="75"/>
      <c r="P181" s="75"/>
      <c r="Q181" s="1">
        <f t="shared" si="78"/>
        <v>0</v>
      </c>
      <c r="R181" s="1">
        <f t="shared" si="79"/>
        <v>0</v>
      </c>
      <c r="S181" s="1">
        <f t="shared" si="80"/>
        <v>0</v>
      </c>
      <c r="V181" s="63">
        <f t="shared" si="59"/>
        <v>141</v>
      </c>
    </row>
    <row r="182" spans="1:22" x14ac:dyDescent="0.3">
      <c r="A182" s="410"/>
      <c r="B182" s="24" t="s">
        <v>156</v>
      </c>
      <c r="C182" s="1">
        <f t="shared" si="75"/>
        <v>0</v>
      </c>
      <c r="D182" s="1">
        <f t="shared" si="76"/>
        <v>0</v>
      </c>
      <c r="E182" s="1">
        <f t="shared" si="77"/>
        <v>0</v>
      </c>
      <c r="F182" s="75"/>
      <c r="G182" s="75"/>
      <c r="H182" s="75"/>
      <c r="I182" s="75"/>
      <c r="J182" s="75"/>
      <c r="K182" s="75"/>
      <c r="L182" s="75"/>
      <c r="M182" s="75"/>
      <c r="N182" s="75"/>
      <c r="O182" s="75"/>
      <c r="P182" s="75"/>
      <c r="Q182" s="1">
        <f t="shared" si="78"/>
        <v>0</v>
      </c>
      <c r="R182" s="1">
        <f t="shared" si="79"/>
        <v>0</v>
      </c>
      <c r="S182" s="1">
        <f t="shared" si="80"/>
        <v>0</v>
      </c>
      <c r="V182" s="63">
        <f t="shared" si="59"/>
        <v>142</v>
      </c>
    </row>
    <row r="183" spans="1:22" x14ac:dyDescent="0.3">
      <c r="A183" s="410"/>
      <c r="B183" s="24" t="s">
        <v>158</v>
      </c>
      <c r="C183" s="1">
        <f t="shared" si="75"/>
        <v>0</v>
      </c>
      <c r="D183" s="1">
        <f t="shared" si="76"/>
        <v>0</v>
      </c>
      <c r="E183" s="1">
        <f t="shared" si="77"/>
        <v>0</v>
      </c>
      <c r="F183" s="75"/>
      <c r="G183" s="75"/>
      <c r="H183" s="75"/>
      <c r="I183" s="75"/>
      <c r="J183" s="75"/>
      <c r="K183" s="75"/>
      <c r="L183" s="75"/>
      <c r="M183" s="75"/>
      <c r="N183" s="75"/>
      <c r="O183" s="75"/>
      <c r="P183" s="75"/>
      <c r="Q183" s="1">
        <f t="shared" si="78"/>
        <v>0</v>
      </c>
      <c r="R183" s="1">
        <f t="shared" si="79"/>
        <v>0</v>
      </c>
      <c r="S183" s="1">
        <f t="shared" si="80"/>
        <v>0</v>
      </c>
      <c r="V183" s="63">
        <f t="shared" si="59"/>
        <v>143</v>
      </c>
    </row>
    <row r="184" spans="1:22" x14ac:dyDescent="0.3">
      <c r="A184" s="410"/>
      <c r="B184" s="24" t="s">
        <v>13</v>
      </c>
      <c r="C184" s="1">
        <f t="shared" si="75"/>
        <v>0</v>
      </c>
      <c r="D184" s="1">
        <f t="shared" si="76"/>
        <v>0</v>
      </c>
      <c r="E184" s="1">
        <f t="shared" si="77"/>
        <v>0</v>
      </c>
      <c r="F184" s="75"/>
      <c r="G184" s="75"/>
      <c r="H184" s="75"/>
      <c r="I184" s="75"/>
      <c r="J184" s="75"/>
      <c r="K184" s="75"/>
      <c r="L184" s="75"/>
      <c r="M184" s="75"/>
      <c r="N184" s="75"/>
      <c r="O184" s="75"/>
      <c r="P184" s="75"/>
      <c r="Q184" s="1">
        <f t="shared" si="78"/>
        <v>0</v>
      </c>
      <c r="R184" s="1">
        <f t="shared" si="79"/>
        <v>0</v>
      </c>
      <c r="S184" s="1">
        <f t="shared" si="80"/>
        <v>0</v>
      </c>
      <c r="V184" s="63">
        <f t="shared" si="59"/>
        <v>144</v>
      </c>
    </row>
    <row r="185" spans="1:22" x14ac:dyDescent="0.3">
      <c r="A185" s="410"/>
      <c r="B185" s="24" t="str">
        <f>B119</f>
        <v>Intitulé libre 1</v>
      </c>
      <c r="C185" s="1">
        <f t="shared" si="75"/>
        <v>0</v>
      </c>
      <c r="D185" s="1">
        <f t="shared" si="76"/>
        <v>0</v>
      </c>
      <c r="E185" s="1">
        <f t="shared" si="77"/>
        <v>0</v>
      </c>
      <c r="F185" s="75"/>
      <c r="G185" s="75"/>
      <c r="H185" s="75"/>
      <c r="I185" s="75"/>
      <c r="J185" s="75"/>
      <c r="K185" s="75"/>
      <c r="L185" s="75"/>
      <c r="M185" s="75"/>
      <c r="N185" s="75"/>
      <c r="O185" s="75"/>
      <c r="P185" s="75"/>
      <c r="Q185" s="1">
        <f t="shared" si="78"/>
        <v>0</v>
      </c>
      <c r="R185" s="1">
        <f t="shared" si="79"/>
        <v>0</v>
      </c>
      <c r="S185" s="1">
        <f t="shared" si="80"/>
        <v>0</v>
      </c>
      <c r="V185" s="63">
        <f t="shared" si="59"/>
        <v>145</v>
      </c>
    </row>
    <row r="186" spans="1:22" x14ac:dyDescent="0.3">
      <c r="A186" s="410"/>
      <c r="B186" s="24" t="str">
        <f>B120</f>
        <v>Intitulé libre 2</v>
      </c>
      <c r="C186" s="1">
        <f t="shared" si="75"/>
        <v>0</v>
      </c>
      <c r="D186" s="1">
        <f t="shared" si="76"/>
        <v>0</v>
      </c>
      <c r="E186" s="1">
        <f t="shared" si="77"/>
        <v>0</v>
      </c>
      <c r="F186" s="75"/>
      <c r="G186" s="75"/>
      <c r="H186" s="75"/>
      <c r="I186" s="75"/>
      <c r="J186" s="75"/>
      <c r="K186" s="75"/>
      <c r="L186" s="75"/>
      <c r="M186" s="75"/>
      <c r="N186" s="75"/>
      <c r="O186" s="75"/>
      <c r="P186" s="75"/>
      <c r="Q186" s="1">
        <f t="shared" si="78"/>
        <v>0</v>
      </c>
      <c r="R186" s="1">
        <f t="shared" si="79"/>
        <v>0</v>
      </c>
      <c r="S186" s="1">
        <f t="shared" si="80"/>
        <v>0</v>
      </c>
      <c r="V186" s="63">
        <f t="shared" si="59"/>
        <v>146</v>
      </c>
    </row>
    <row r="187" spans="1:22" x14ac:dyDescent="0.3">
      <c r="A187" s="410"/>
      <c r="B187" s="24" t="str">
        <f>B121</f>
        <v>Intitulé libre 3</v>
      </c>
      <c r="C187" s="1">
        <f t="shared" si="75"/>
        <v>0</v>
      </c>
      <c r="D187" s="1">
        <f t="shared" si="76"/>
        <v>0</v>
      </c>
      <c r="E187" s="1">
        <f t="shared" si="77"/>
        <v>0</v>
      </c>
      <c r="F187" s="75"/>
      <c r="G187" s="75"/>
      <c r="H187" s="75"/>
      <c r="I187" s="75"/>
      <c r="J187" s="75"/>
      <c r="K187" s="75"/>
      <c r="L187" s="75"/>
      <c r="M187" s="75"/>
      <c r="N187" s="75"/>
      <c r="O187" s="75"/>
      <c r="P187" s="75"/>
      <c r="Q187" s="1">
        <f t="shared" si="78"/>
        <v>0</v>
      </c>
      <c r="R187" s="1">
        <f t="shared" si="79"/>
        <v>0</v>
      </c>
      <c r="S187" s="1">
        <f t="shared" si="80"/>
        <v>0</v>
      </c>
      <c r="V187" s="63">
        <f t="shared" si="59"/>
        <v>147</v>
      </c>
    </row>
    <row r="188" spans="1:22" x14ac:dyDescent="0.3">
      <c r="A188" s="410"/>
      <c r="B188" s="24" t="str">
        <f>B122</f>
        <v>Intitulé libre 4</v>
      </c>
      <c r="C188" s="1">
        <f t="shared" si="75"/>
        <v>0</v>
      </c>
      <c r="D188" s="1">
        <f t="shared" si="76"/>
        <v>0</v>
      </c>
      <c r="E188" s="1">
        <f t="shared" si="77"/>
        <v>0</v>
      </c>
      <c r="F188" s="75"/>
      <c r="G188" s="75"/>
      <c r="H188" s="75"/>
      <c r="I188" s="75"/>
      <c r="J188" s="75"/>
      <c r="K188" s="75"/>
      <c r="L188" s="75"/>
      <c r="M188" s="75"/>
      <c r="N188" s="75"/>
      <c r="O188" s="75"/>
      <c r="P188" s="75"/>
      <c r="Q188" s="1">
        <f t="shared" si="78"/>
        <v>0</v>
      </c>
      <c r="R188" s="1">
        <f t="shared" si="79"/>
        <v>0</v>
      </c>
      <c r="S188" s="1">
        <f t="shared" si="80"/>
        <v>0</v>
      </c>
      <c r="V188" s="63">
        <f t="shared" si="59"/>
        <v>148</v>
      </c>
    </row>
    <row r="189" spans="1:22" x14ac:dyDescent="0.3">
      <c r="A189" s="410"/>
      <c r="B189" s="24" t="str">
        <f>B123</f>
        <v>Intitulé libre 5</v>
      </c>
      <c r="C189" s="1">
        <f t="shared" si="75"/>
        <v>0</v>
      </c>
      <c r="D189" s="1">
        <f t="shared" si="76"/>
        <v>0</v>
      </c>
      <c r="E189" s="1">
        <f t="shared" si="77"/>
        <v>0</v>
      </c>
      <c r="F189" s="75"/>
      <c r="G189" s="75"/>
      <c r="H189" s="75"/>
      <c r="I189" s="75"/>
      <c r="J189" s="75"/>
      <c r="K189" s="75"/>
      <c r="L189" s="75"/>
      <c r="M189" s="75"/>
      <c r="N189" s="75"/>
      <c r="O189" s="75"/>
      <c r="P189" s="75"/>
      <c r="Q189" s="1">
        <f t="shared" si="78"/>
        <v>0</v>
      </c>
      <c r="R189" s="1">
        <f t="shared" si="79"/>
        <v>0</v>
      </c>
      <c r="S189" s="1">
        <f t="shared" si="80"/>
        <v>0</v>
      </c>
      <c r="V189" s="63">
        <f t="shared" si="59"/>
        <v>149</v>
      </c>
    </row>
    <row r="190" spans="1:22" ht="14.25" thickBot="1" x14ac:dyDescent="0.35">
      <c r="A190" s="410"/>
      <c r="B190" s="25" t="s">
        <v>45</v>
      </c>
      <c r="C190" s="26">
        <f t="shared" ref="C190:S190" si="81">SUM(C173:C189)</f>
        <v>0</v>
      </c>
      <c r="D190" s="26">
        <f t="shared" si="81"/>
        <v>0</v>
      </c>
      <c r="E190" s="26">
        <f t="shared" si="81"/>
        <v>0</v>
      </c>
      <c r="F190" s="26">
        <f t="shared" si="81"/>
        <v>0</v>
      </c>
      <c r="G190" s="26">
        <f t="shared" si="81"/>
        <v>0</v>
      </c>
      <c r="H190" s="26">
        <f t="shared" si="81"/>
        <v>0</v>
      </c>
      <c r="I190" s="26">
        <f t="shared" si="81"/>
        <v>0</v>
      </c>
      <c r="J190" s="26">
        <f t="shared" si="81"/>
        <v>0</v>
      </c>
      <c r="K190" s="26">
        <f t="shared" si="81"/>
        <v>0</v>
      </c>
      <c r="L190" s="26">
        <f t="shared" si="81"/>
        <v>0</v>
      </c>
      <c r="M190" s="26">
        <f t="shared" si="81"/>
        <v>0</v>
      </c>
      <c r="N190" s="26">
        <f t="shared" si="81"/>
        <v>0</v>
      </c>
      <c r="O190" s="26">
        <f t="shared" si="81"/>
        <v>0</v>
      </c>
      <c r="P190" s="26">
        <f t="shared" si="81"/>
        <v>0</v>
      </c>
      <c r="Q190" s="26">
        <f t="shared" si="81"/>
        <v>0</v>
      </c>
      <c r="R190" s="26">
        <f t="shared" si="81"/>
        <v>0</v>
      </c>
      <c r="S190" s="26">
        <f t="shared" si="81"/>
        <v>0</v>
      </c>
      <c r="U190" s="63" t="str">
        <f>RIGHT(A173,4)&amp;"reseau"</f>
        <v>2025reseau</v>
      </c>
      <c r="V190" s="63">
        <f t="shared" si="59"/>
        <v>150</v>
      </c>
    </row>
    <row r="191" spans="1:22" x14ac:dyDescent="0.3">
      <c r="A191" s="410"/>
      <c r="B191" s="27"/>
      <c r="V191" s="63">
        <f t="shared" si="59"/>
        <v>151</v>
      </c>
    </row>
    <row r="192" spans="1:22" x14ac:dyDescent="0.3">
      <c r="A192" s="410"/>
      <c r="B192" s="24" t="s">
        <v>148</v>
      </c>
      <c r="C192" s="1">
        <f t="shared" ref="C192:C203" si="82">Q126</f>
        <v>0</v>
      </c>
      <c r="D192" s="1">
        <f t="shared" ref="D192:D203" si="83">R126</f>
        <v>0</v>
      </c>
      <c r="E192" s="1">
        <f t="shared" ref="E192:E203" si="84">S126</f>
        <v>0</v>
      </c>
      <c r="F192" s="75"/>
      <c r="G192" s="75"/>
      <c r="H192" s="75"/>
      <c r="I192" s="75"/>
      <c r="J192" s="75"/>
      <c r="K192" s="75"/>
      <c r="L192" s="75"/>
      <c r="M192" s="75"/>
      <c r="N192" s="75"/>
      <c r="O192" s="75"/>
      <c r="P192" s="75"/>
      <c r="Q192" s="1">
        <f t="shared" ref="Q192:Q203" si="85">SUM(C192,F192:J192,M192:N192)</f>
        <v>0</v>
      </c>
      <c r="R192" s="1">
        <f t="shared" ref="R192:R203" si="86">SUM(D192,K192,O192)</f>
        <v>0</v>
      </c>
      <c r="S192" s="1">
        <f t="shared" ref="S192:S203" si="87">SUM(E192,L192,P192)</f>
        <v>0</v>
      </c>
      <c r="V192" s="63">
        <f t="shared" si="59"/>
        <v>152</v>
      </c>
    </row>
    <row r="193" spans="1:22" x14ac:dyDescent="0.3">
      <c r="A193" s="410"/>
      <c r="B193" s="24" t="s">
        <v>46</v>
      </c>
      <c r="C193" s="1">
        <f t="shared" si="82"/>
        <v>0</v>
      </c>
      <c r="D193" s="1">
        <f t="shared" si="83"/>
        <v>0</v>
      </c>
      <c r="E193" s="1">
        <f t="shared" si="84"/>
        <v>0</v>
      </c>
      <c r="F193" s="75"/>
      <c r="G193" s="75"/>
      <c r="H193" s="75"/>
      <c r="I193" s="75"/>
      <c r="J193" s="75"/>
      <c r="K193" s="75"/>
      <c r="L193" s="75"/>
      <c r="M193" s="75"/>
      <c r="N193" s="75"/>
      <c r="O193" s="75"/>
      <c r="P193" s="75"/>
      <c r="Q193" s="1">
        <f t="shared" si="85"/>
        <v>0</v>
      </c>
      <c r="R193" s="1">
        <f t="shared" si="86"/>
        <v>0</v>
      </c>
      <c r="S193" s="1">
        <f t="shared" si="87"/>
        <v>0</v>
      </c>
      <c r="V193" s="63">
        <f t="shared" si="59"/>
        <v>153</v>
      </c>
    </row>
    <row r="194" spans="1:22" x14ac:dyDescent="0.3">
      <c r="A194" s="410"/>
      <c r="B194" s="24" t="s">
        <v>47</v>
      </c>
      <c r="C194" s="1">
        <f t="shared" si="82"/>
        <v>0</v>
      </c>
      <c r="D194" s="1">
        <f t="shared" si="83"/>
        <v>0</v>
      </c>
      <c r="E194" s="1">
        <f t="shared" si="84"/>
        <v>0</v>
      </c>
      <c r="F194" s="75"/>
      <c r="G194" s="75"/>
      <c r="H194" s="75"/>
      <c r="I194" s="75"/>
      <c r="J194" s="75"/>
      <c r="K194" s="75"/>
      <c r="L194" s="75"/>
      <c r="M194" s="75"/>
      <c r="N194" s="75"/>
      <c r="O194" s="75"/>
      <c r="P194" s="75"/>
      <c r="Q194" s="1">
        <f t="shared" si="85"/>
        <v>0</v>
      </c>
      <c r="R194" s="1">
        <f t="shared" si="86"/>
        <v>0</v>
      </c>
      <c r="S194" s="1">
        <f t="shared" si="87"/>
        <v>0</v>
      </c>
      <c r="V194" s="63">
        <f t="shared" si="59"/>
        <v>154</v>
      </c>
    </row>
    <row r="195" spans="1:22" x14ac:dyDescent="0.3">
      <c r="A195" s="410"/>
      <c r="B195" s="24" t="s">
        <v>43</v>
      </c>
      <c r="C195" s="1">
        <f t="shared" si="82"/>
        <v>0</v>
      </c>
      <c r="D195" s="1">
        <f t="shared" si="83"/>
        <v>0</v>
      </c>
      <c r="E195" s="1">
        <f t="shared" si="84"/>
        <v>0</v>
      </c>
      <c r="F195" s="75"/>
      <c r="G195" s="75"/>
      <c r="H195" s="75"/>
      <c r="I195" s="75"/>
      <c r="J195" s="75"/>
      <c r="K195" s="75"/>
      <c r="L195" s="75"/>
      <c r="M195" s="75"/>
      <c r="N195" s="75"/>
      <c r="O195" s="75"/>
      <c r="P195" s="75"/>
      <c r="Q195" s="1">
        <f t="shared" si="85"/>
        <v>0</v>
      </c>
      <c r="R195" s="1">
        <f t="shared" si="86"/>
        <v>0</v>
      </c>
      <c r="S195" s="1">
        <f t="shared" si="87"/>
        <v>0</v>
      </c>
      <c r="V195" s="63">
        <f t="shared" si="59"/>
        <v>155</v>
      </c>
    </row>
    <row r="196" spans="1:22" x14ac:dyDescent="0.3">
      <c r="A196" s="410"/>
      <c r="B196" s="24" t="s">
        <v>48</v>
      </c>
      <c r="C196" s="1">
        <f t="shared" si="82"/>
        <v>0</v>
      </c>
      <c r="D196" s="1">
        <f t="shared" si="83"/>
        <v>0</v>
      </c>
      <c r="E196" s="1">
        <f t="shared" si="84"/>
        <v>0</v>
      </c>
      <c r="F196" s="75"/>
      <c r="G196" s="75"/>
      <c r="H196" s="75"/>
      <c r="I196" s="75"/>
      <c r="J196" s="75"/>
      <c r="K196" s="75"/>
      <c r="L196" s="75"/>
      <c r="M196" s="75"/>
      <c r="N196" s="75"/>
      <c r="O196" s="75"/>
      <c r="P196" s="75"/>
      <c r="Q196" s="1">
        <f t="shared" si="85"/>
        <v>0</v>
      </c>
      <c r="R196" s="1">
        <f t="shared" si="86"/>
        <v>0</v>
      </c>
      <c r="S196" s="1">
        <f t="shared" si="87"/>
        <v>0</v>
      </c>
      <c r="V196" s="63">
        <f t="shared" si="59"/>
        <v>156</v>
      </c>
    </row>
    <row r="197" spans="1:22" x14ac:dyDescent="0.3">
      <c r="A197" s="410"/>
      <c r="B197" s="24" t="s">
        <v>49</v>
      </c>
      <c r="C197" s="1">
        <f t="shared" si="82"/>
        <v>0</v>
      </c>
      <c r="D197" s="1">
        <f t="shared" si="83"/>
        <v>0</v>
      </c>
      <c r="E197" s="1">
        <f t="shared" si="84"/>
        <v>0</v>
      </c>
      <c r="F197" s="75"/>
      <c r="G197" s="75"/>
      <c r="H197" s="75"/>
      <c r="I197" s="75"/>
      <c r="J197" s="75"/>
      <c r="K197" s="75"/>
      <c r="L197" s="75"/>
      <c r="M197" s="75"/>
      <c r="N197" s="75"/>
      <c r="O197" s="75"/>
      <c r="P197" s="75"/>
      <c r="Q197" s="1">
        <f t="shared" si="85"/>
        <v>0</v>
      </c>
      <c r="R197" s="1">
        <f t="shared" si="86"/>
        <v>0</v>
      </c>
      <c r="S197" s="1">
        <f t="shared" si="87"/>
        <v>0</v>
      </c>
      <c r="V197" s="63">
        <f t="shared" si="59"/>
        <v>157</v>
      </c>
    </row>
    <row r="198" spans="1:22" x14ac:dyDescent="0.3">
      <c r="A198" s="410"/>
      <c r="B198" s="24" t="s">
        <v>44</v>
      </c>
      <c r="C198" s="1">
        <f t="shared" si="82"/>
        <v>0</v>
      </c>
      <c r="D198" s="1">
        <f t="shared" si="83"/>
        <v>0</v>
      </c>
      <c r="E198" s="1">
        <f t="shared" si="84"/>
        <v>0</v>
      </c>
      <c r="F198" s="75"/>
      <c r="G198" s="75"/>
      <c r="H198" s="75"/>
      <c r="I198" s="75"/>
      <c r="J198" s="75"/>
      <c r="K198" s="75"/>
      <c r="L198" s="75"/>
      <c r="M198" s="75"/>
      <c r="N198" s="75"/>
      <c r="O198" s="75"/>
      <c r="P198" s="75"/>
      <c r="Q198" s="1">
        <f t="shared" si="85"/>
        <v>0</v>
      </c>
      <c r="R198" s="1">
        <f t="shared" si="86"/>
        <v>0</v>
      </c>
      <c r="S198" s="1">
        <f t="shared" si="87"/>
        <v>0</v>
      </c>
      <c r="V198" s="63">
        <f t="shared" si="59"/>
        <v>158</v>
      </c>
    </row>
    <row r="199" spans="1:22" x14ac:dyDescent="0.3">
      <c r="A199" s="410"/>
      <c r="B199" s="24" t="str">
        <f>B133</f>
        <v>Intitulé libre 1</v>
      </c>
      <c r="C199" s="1">
        <f t="shared" si="82"/>
        <v>0</v>
      </c>
      <c r="D199" s="1">
        <f t="shared" si="83"/>
        <v>0</v>
      </c>
      <c r="E199" s="1">
        <f t="shared" si="84"/>
        <v>0</v>
      </c>
      <c r="F199" s="75"/>
      <c r="G199" s="75"/>
      <c r="H199" s="75"/>
      <c r="I199" s="75"/>
      <c r="J199" s="75"/>
      <c r="K199" s="75"/>
      <c r="L199" s="75"/>
      <c r="M199" s="75"/>
      <c r="N199" s="75"/>
      <c r="O199" s="75"/>
      <c r="P199" s="75"/>
      <c r="Q199" s="1">
        <f t="shared" si="85"/>
        <v>0</v>
      </c>
      <c r="R199" s="1">
        <f t="shared" si="86"/>
        <v>0</v>
      </c>
      <c r="S199" s="1">
        <f t="shared" si="87"/>
        <v>0</v>
      </c>
      <c r="V199" s="63">
        <f t="shared" si="59"/>
        <v>159</v>
      </c>
    </row>
    <row r="200" spans="1:22" x14ac:dyDescent="0.3">
      <c r="A200" s="410"/>
      <c r="B200" s="24" t="str">
        <f>B134</f>
        <v>Intitulé libre 2</v>
      </c>
      <c r="C200" s="1">
        <f t="shared" si="82"/>
        <v>0</v>
      </c>
      <c r="D200" s="1">
        <f t="shared" si="83"/>
        <v>0</v>
      </c>
      <c r="E200" s="1">
        <f t="shared" si="84"/>
        <v>0</v>
      </c>
      <c r="F200" s="75"/>
      <c r="G200" s="75"/>
      <c r="H200" s="75"/>
      <c r="I200" s="75"/>
      <c r="J200" s="75"/>
      <c r="K200" s="75"/>
      <c r="L200" s="75"/>
      <c r="M200" s="75"/>
      <c r="N200" s="75"/>
      <c r="O200" s="75"/>
      <c r="P200" s="75"/>
      <c r="Q200" s="1">
        <f t="shared" si="85"/>
        <v>0</v>
      </c>
      <c r="R200" s="1">
        <f t="shared" si="86"/>
        <v>0</v>
      </c>
      <c r="S200" s="1">
        <f t="shared" si="87"/>
        <v>0</v>
      </c>
      <c r="V200" s="63">
        <f t="shared" si="59"/>
        <v>160</v>
      </c>
    </row>
    <row r="201" spans="1:22" x14ac:dyDescent="0.3">
      <c r="A201" s="410"/>
      <c r="B201" s="24" t="str">
        <f>B135</f>
        <v>Intitulé libre 3</v>
      </c>
      <c r="C201" s="1">
        <f t="shared" si="82"/>
        <v>0</v>
      </c>
      <c r="D201" s="1">
        <f t="shared" si="83"/>
        <v>0</v>
      </c>
      <c r="E201" s="1">
        <f t="shared" si="84"/>
        <v>0</v>
      </c>
      <c r="F201" s="75"/>
      <c r="G201" s="75"/>
      <c r="H201" s="75"/>
      <c r="I201" s="75"/>
      <c r="J201" s="75"/>
      <c r="K201" s="75"/>
      <c r="L201" s="75"/>
      <c r="M201" s="75"/>
      <c r="N201" s="75"/>
      <c r="O201" s="75"/>
      <c r="P201" s="75"/>
      <c r="Q201" s="1">
        <f t="shared" si="85"/>
        <v>0</v>
      </c>
      <c r="R201" s="1">
        <f t="shared" si="86"/>
        <v>0</v>
      </c>
      <c r="S201" s="1">
        <f t="shared" si="87"/>
        <v>0</v>
      </c>
      <c r="V201" s="63">
        <f t="shared" si="59"/>
        <v>161</v>
      </c>
    </row>
    <row r="202" spans="1:22" x14ac:dyDescent="0.3">
      <c r="A202" s="410"/>
      <c r="B202" s="24" t="str">
        <f>B136</f>
        <v>Intitulé libre 4</v>
      </c>
      <c r="C202" s="1">
        <f t="shared" si="82"/>
        <v>0</v>
      </c>
      <c r="D202" s="1">
        <f t="shared" si="83"/>
        <v>0</v>
      </c>
      <c r="E202" s="1">
        <f t="shared" si="84"/>
        <v>0</v>
      </c>
      <c r="F202" s="75"/>
      <c r="G202" s="75"/>
      <c r="H202" s="75"/>
      <c r="I202" s="75"/>
      <c r="J202" s="75"/>
      <c r="K202" s="75"/>
      <c r="L202" s="75"/>
      <c r="M202" s="75"/>
      <c r="N202" s="75"/>
      <c r="O202" s="75"/>
      <c r="P202" s="75"/>
      <c r="Q202" s="1">
        <f t="shared" si="85"/>
        <v>0</v>
      </c>
      <c r="R202" s="1">
        <f t="shared" si="86"/>
        <v>0</v>
      </c>
      <c r="S202" s="1">
        <f t="shared" si="87"/>
        <v>0</v>
      </c>
      <c r="V202" s="63">
        <f t="shared" si="59"/>
        <v>162</v>
      </c>
    </row>
    <row r="203" spans="1:22" x14ac:dyDescent="0.3">
      <c r="A203" s="410"/>
      <c r="B203" s="24" t="str">
        <f>B137</f>
        <v>Intitulé libre 5</v>
      </c>
      <c r="C203" s="1">
        <f t="shared" si="82"/>
        <v>0</v>
      </c>
      <c r="D203" s="1">
        <f t="shared" si="83"/>
        <v>0</v>
      </c>
      <c r="E203" s="1">
        <f t="shared" si="84"/>
        <v>0</v>
      </c>
      <c r="F203" s="75"/>
      <c r="G203" s="75"/>
      <c r="H203" s="75"/>
      <c r="I203" s="75"/>
      <c r="J203" s="75"/>
      <c r="K203" s="75"/>
      <c r="L203" s="75"/>
      <c r="M203" s="75"/>
      <c r="N203" s="75"/>
      <c r="O203" s="75"/>
      <c r="P203" s="75"/>
      <c r="Q203" s="1">
        <f t="shared" si="85"/>
        <v>0</v>
      </c>
      <c r="R203" s="1">
        <f t="shared" si="86"/>
        <v>0</v>
      </c>
      <c r="S203" s="1">
        <f t="shared" si="87"/>
        <v>0</v>
      </c>
      <c r="V203" s="63">
        <f t="shared" si="59"/>
        <v>163</v>
      </c>
    </row>
    <row r="204" spans="1:22" ht="14.25" thickBot="1" x14ac:dyDescent="0.35">
      <c r="A204" s="410"/>
      <c r="B204" s="25" t="s">
        <v>50</v>
      </c>
      <c r="C204" s="26">
        <f>SUM(C192:C203)</f>
        <v>0</v>
      </c>
      <c r="D204" s="26">
        <f>SUM(D192:D203)</f>
        <v>0</v>
      </c>
      <c r="E204" s="26">
        <f>SUM(E192:E203)</f>
        <v>0</v>
      </c>
      <c r="F204" s="26">
        <f t="shared" ref="F204:S204" si="88">SUM(F192:F203)</f>
        <v>0</v>
      </c>
      <c r="G204" s="26">
        <f t="shared" si="88"/>
        <v>0</v>
      </c>
      <c r="H204" s="26">
        <f t="shared" si="88"/>
        <v>0</v>
      </c>
      <c r="I204" s="26">
        <f t="shared" si="88"/>
        <v>0</v>
      </c>
      <c r="J204" s="26">
        <f t="shared" si="88"/>
        <v>0</v>
      </c>
      <c r="K204" s="26">
        <f t="shared" si="88"/>
        <v>0</v>
      </c>
      <c r="L204" s="26">
        <f t="shared" si="88"/>
        <v>0</v>
      </c>
      <c r="M204" s="26">
        <f t="shared" si="88"/>
        <v>0</v>
      </c>
      <c r="N204" s="26">
        <f t="shared" si="88"/>
        <v>0</v>
      </c>
      <c r="O204" s="26">
        <f t="shared" si="88"/>
        <v>0</v>
      </c>
      <c r="P204" s="26">
        <f t="shared" si="88"/>
        <v>0</v>
      </c>
      <c r="Q204" s="26">
        <f t="shared" si="88"/>
        <v>0</v>
      </c>
      <c r="R204" s="26">
        <f t="shared" si="88"/>
        <v>0</v>
      </c>
      <c r="S204" s="26">
        <f t="shared" si="88"/>
        <v>0</v>
      </c>
      <c r="U204" s="63" t="str">
        <f>RIGHT(A173,4)&amp;"hors reseau"</f>
        <v>2025hors reseau</v>
      </c>
      <c r="V204" s="63">
        <f t="shared" si="59"/>
        <v>164</v>
      </c>
    </row>
  </sheetData>
  <mergeCells count="11">
    <mergeCell ref="A107:A138"/>
    <mergeCell ref="A173:A204"/>
    <mergeCell ref="C5:E5"/>
    <mergeCell ref="Q5:S5"/>
    <mergeCell ref="A41:A72"/>
    <mergeCell ref="A74:A105"/>
    <mergeCell ref="A8:A39"/>
    <mergeCell ref="J5:L5"/>
    <mergeCell ref="M5:P5"/>
    <mergeCell ref="F5:I5"/>
    <mergeCell ref="A140:A171"/>
  </mergeCells>
  <conditionalFormatting sqref="C8:P24">
    <cfRule type="containsText" dxfId="186" priority="61" operator="containsText" text="ntitulé">
      <formula>NOT(ISERROR(SEARCH("ntitulé",C8)))</formula>
    </cfRule>
    <cfRule type="containsBlanks" dxfId="185" priority="62">
      <formula>LEN(TRIM(C8))=0</formula>
    </cfRule>
  </conditionalFormatting>
  <conditionalFormatting sqref="C8:P24">
    <cfRule type="containsText" dxfId="184" priority="60" operator="containsText" text="libre">
      <formula>NOT(ISERROR(SEARCH("libre",C8)))</formula>
    </cfRule>
  </conditionalFormatting>
  <conditionalFormatting sqref="B20">
    <cfRule type="containsText" dxfId="183" priority="58" operator="containsText" text="ntitulé">
      <formula>NOT(ISERROR(SEARCH("ntitulé",B20)))</formula>
    </cfRule>
    <cfRule type="containsBlanks" dxfId="182" priority="59">
      <formula>LEN(TRIM(B20))=0</formula>
    </cfRule>
  </conditionalFormatting>
  <conditionalFormatting sqref="B21:B24">
    <cfRule type="containsText" dxfId="181" priority="56" operator="containsText" text="ntitulé">
      <formula>NOT(ISERROR(SEARCH("ntitulé",B21)))</formula>
    </cfRule>
    <cfRule type="containsBlanks" dxfId="180" priority="57">
      <formula>LEN(TRIM(B21))=0</formula>
    </cfRule>
  </conditionalFormatting>
  <conditionalFormatting sqref="C27:P27">
    <cfRule type="containsText" dxfId="179" priority="54" operator="containsText" text="ntitulé">
      <formula>NOT(ISERROR(SEARCH("ntitulé",C27)))</formula>
    </cfRule>
    <cfRule type="containsBlanks" dxfId="178" priority="55">
      <formula>LEN(TRIM(C27))=0</formula>
    </cfRule>
  </conditionalFormatting>
  <conditionalFormatting sqref="C27:P27">
    <cfRule type="containsText" dxfId="177" priority="53" operator="containsText" text="libre">
      <formula>NOT(ISERROR(SEARCH("libre",C27)))</formula>
    </cfRule>
  </conditionalFormatting>
  <conditionalFormatting sqref="C28:P28">
    <cfRule type="containsText" dxfId="176" priority="51" operator="containsText" text="ntitulé">
      <formula>NOT(ISERROR(SEARCH("ntitulé",C28)))</formula>
    </cfRule>
    <cfRule type="containsBlanks" dxfId="175" priority="52">
      <formula>LEN(TRIM(C28))=0</formula>
    </cfRule>
  </conditionalFormatting>
  <conditionalFormatting sqref="C28:P28">
    <cfRule type="containsText" dxfId="174" priority="50" operator="containsText" text="libre">
      <formula>NOT(ISERROR(SEARCH("libre",C28)))</formula>
    </cfRule>
  </conditionalFormatting>
  <conditionalFormatting sqref="C29:P29">
    <cfRule type="containsText" dxfId="173" priority="48" operator="containsText" text="ntitulé">
      <formula>NOT(ISERROR(SEARCH("ntitulé",C29)))</formula>
    </cfRule>
    <cfRule type="containsBlanks" dxfId="172" priority="49">
      <formula>LEN(TRIM(C29))=0</formula>
    </cfRule>
  </conditionalFormatting>
  <conditionalFormatting sqref="C29:P29">
    <cfRule type="containsText" dxfId="171" priority="47" operator="containsText" text="libre">
      <formula>NOT(ISERROR(SEARCH("libre",C29)))</formula>
    </cfRule>
  </conditionalFormatting>
  <conditionalFormatting sqref="C30:P30">
    <cfRule type="containsText" dxfId="170" priority="45" operator="containsText" text="ntitulé">
      <formula>NOT(ISERROR(SEARCH("ntitulé",C30)))</formula>
    </cfRule>
    <cfRule type="containsBlanks" dxfId="169" priority="46">
      <formula>LEN(TRIM(C30))=0</formula>
    </cfRule>
  </conditionalFormatting>
  <conditionalFormatting sqref="C30:P30">
    <cfRule type="containsText" dxfId="168" priority="44" operator="containsText" text="libre">
      <formula>NOT(ISERROR(SEARCH("libre",C30)))</formula>
    </cfRule>
  </conditionalFormatting>
  <conditionalFormatting sqref="C31:P31">
    <cfRule type="containsText" dxfId="167" priority="42" operator="containsText" text="ntitulé">
      <formula>NOT(ISERROR(SEARCH("ntitulé",C31)))</formula>
    </cfRule>
    <cfRule type="containsBlanks" dxfId="166" priority="43">
      <formula>LEN(TRIM(C31))=0</formula>
    </cfRule>
  </conditionalFormatting>
  <conditionalFormatting sqref="C31:P31">
    <cfRule type="containsText" dxfId="165" priority="41" operator="containsText" text="libre">
      <formula>NOT(ISERROR(SEARCH("libre",C31)))</formula>
    </cfRule>
  </conditionalFormatting>
  <conditionalFormatting sqref="C32:P32">
    <cfRule type="containsText" dxfId="164" priority="39" operator="containsText" text="ntitulé">
      <formula>NOT(ISERROR(SEARCH("ntitulé",C32)))</formula>
    </cfRule>
    <cfRule type="containsBlanks" dxfId="163" priority="40">
      <formula>LEN(TRIM(C32))=0</formula>
    </cfRule>
  </conditionalFormatting>
  <conditionalFormatting sqref="C32:P32">
    <cfRule type="containsText" dxfId="162" priority="38" operator="containsText" text="libre">
      <formula>NOT(ISERROR(SEARCH("libre",C32)))</formula>
    </cfRule>
  </conditionalFormatting>
  <conditionalFormatting sqref="C33:P33">
    <cfRule type="containsText" dxfId="161" priority="36" operator="containsText" text="ntitulé">
      <formula>NOT(ISERROR(SEARCH("ntitulé",C33)))</formula>
    </cfRule>
    <cfRule type="containsBlanks" dxfId="160" priority="37">
      <formula>LEN(TRIM(C33))=0</formula>
    </cfRule>
  </conditionalFormatting>
  <conditionalFormatting sqref="C33:P33">
    <cfRule type="containsText" dxfId="159" priority="35" operator="containsText" text="libre">
      <formula>NOT(ISERROR(SEARCH("libre",C33)))</formula>
    </cfRule>
  </conditionalFormatting>
  <conditionalFormatting sqref="F192:P203 F173:P189 F126:P137">
    <cfRule type="containsText" dxfId="158" priority="8" operator="containsText" text="ntitulé">
      <formula>NOT(ISERROR(SEARCH("ntitulé",F126)))</formula>
    </cfRule>
    <cfRule type="containsBlanks" dxfId="157" priority="9">
      <formula>LEN(TRIM(F126))=0</formula>
    </cfRule>
  </conditionalFormatting>
  <conditionalFormatting sqref="F192:P203 F173:P189 F126:P137">
    <cfRule type="containsText" dxfId="156" priority="7" operator="containsText" text="libre">
      <formula>NOT(ISERROR(SEARCH("libre",F126)))</formula>
    </cfRule>
  </conditionalFormatting>
  <conditionalFormatting sqref="C34:P38">
    <cfRule type="containsText" dxfId="155" priority="30" operator="containsText" text="ntitulé">
      <formula>NOT(ISERROR(SEARCH("ntitulé",C34)))</formula>
    </cfRule>
    <cfRule type="containsBlanks" dxfId="154" priority="31">
      <formula>LEN(TRIM(C34))=0</formula>
    </cfRule>
  </conditionalFormatting>
  <conditionalFormatting sqref="C34:P38">
    <cfRule type="containsText" dxfId="153" priority="29" operator="containsText" text="libre">
      <formula>NOT(ISERROR(SEARCH("libre",C34)))</formula>
    </cfRule>
  </conditionalFormatting>
  <conditionalFormatting sqref="B34">
    <cfRule type="containsText" dxfId="152" priority="27" operator="containsText" text="ntitulé">
      <formula>NOT(ISERROR(SEARCH("ntitulé",B34)))</formula>
    </cfRule>
    <cfRule type="containsBlanks" dxfId="151" priority="28">
      <formula>LEN(TRIM(B34))=0</formula>
    </cfRule>
  </conditionalFormatting>
  <conditionalFormatting sqref="B35:B38">
    <cfRule type="containsText" dxfId="150" priority="25" operator="containsText" text="ntitulé">
      <formula>NOT(ISERROR(SEARCH("ntitulé",B35)))</formula>
    </cfRule>
    <cfRule type="containsBlanks" dxfId="149" priority="26">
      <formula>LEN(TRIM(B35))=0</formula>
    </cfRule>
  </conditionalFormatting>
  <conditionalFormatting sqref="F41:P57">
    <cfRule type="containsText" dxfId="148" priority="23" operator="containsText" text="ntitulé">
      <formula>NOT(ISERROR(SEARCH("ntitulé",F41)))</formula>
    </cfRule>
    <cfRule type="containsBlanks" dxfId="147" priority="24">
      <formula>LEN(TRIM(F41))=0</formula>
    </cfRule>
  </conditionalFormatting>
  <conditionalFormatting sqref="F41:P57">
    <cfRule type="containsText" dxfId="146" priority="22" operator="containsText" text="libre">
      <formula>NOT(ISERROR(SEARCH("libre",F41)))</formula>
    </cfRule>
  </conditionalFormatting>
  <conditionalFormatting sqref="F60:P71">
    <cfRule type="containsText" dxfId="145" priority="20" operator="containsText" text="ntitulé">
      <formula>NOT(ISERROR(SEARCH("ntitulé",F60)))</formula>
    </cfRule>
    <cfRule type="containsBlanks" dxfId="144" priority="21">
      <formula>LEN(TRIM(F60))=0</formula>
    </cfRule>
  </conditionalFormatting>
  <conditionalFormatting sqref="F60:P71">
    <cfRule type="containsText" dxfId="143" priority="19" operator="containsText" text="libre">
      <formula>NOT(ISERROR(SEARCH("libre",F60)))</formula>
    </cfRule>
  </conditionalFormatting>
  <conditionalFormatting sqref="F74:P90">
    <cfRule type="containsText" dxfId="142" priority="17" operator="containsText" text="ntitulé">
      <formula>NOT(ISERROR(SEARCH("ntitulé",F74)))</formula>
    </cfRule>
    <cfRule type="containsBlanks" dxfId="141" priority="18">
      <formula>LEN(TRIM(F74))=0</formula>
    </cfRule>
  </conditionalFormatting>
  <conditionalFormatting sqref="F74:P90">
    <cfRule type="containsText" dxfId="140" priority="16" operator="containsText" text="libre">
      <formula>NOT(ISERROR(SEARCH("libre",F74)))</formula>
    </cfRule>
  </conditionalFormatting>
  <conditionalFormatting sqref="F93:P104">
    <cfRule type="containsText" dxfId="139" priority="14" operator="containsText" text="ntitulé">
      <formula>NOT(ISERROR(SEARCH("ntitulé",F93)))</formula>
    </cfRule>
    <cfRule type="containsBlanks" dxfId="138" priority="15">
      <formula>LEN(TRIM(F93))=0</formula>
    </cfRule>
  </conditionalFormatting>
  <conditionalFormatting sqref="F93:P104">
    <cfRule type="containsText" dxfId="137" priority="13" operator="containsText" text="libre">
      <formula>NOT(ISERROR(SEARCH("libre",F93)))</formula>
    </cfRule>
  </conditionalFormatting>
  <conditionalFormatting sqref="F107:P123">
    <cfRule type="containsText" dxfId="136" priority="11" operator="containsText" text="ntitulé">
      <formula>NOT(ISERROR(SEARCH("ntitulé",F107)))</formula>
    </cfRule>
    <cfRule type="containsBlanks" dxfId="135" priority="12">
      <formula>LEN(TRIM(F107))=0</formula>
    </cfRule>
  </conditionalFormatting>
  <conditionalFormatting sqref="F107:P123">
    <cfRule type="containsText" dxfId="134" priority="10" operator="containsText" text="libre">
      <formula>NOT(ISERROR(SEARCH("libre",F107)))</formula>
    </cfRule>
  </conditionalFormatting>
  <conditionalFormatting sqref="F159:P170">
    <cfRule type="containsText" dxfId="133" priority="2" operator="containsText" text="ntitulé">
      <formula>NOT(ISERROR(SEARCH("ntitulé",F159)))</formula>
    </cfRule>
    <cfRule type="containsBlanks" dxfId="132" priority="3">
      <formula>LEN(TRIM(F159))=0</formula>
    </cfRule>
  </conditionalFormatting>
  <conditionalFormatting sqref="F159:P170">
    <cfRule type="containsText" dxfId="131" priority="1" operator="containsText" text="libre">
      <formula>NOT(ISERROR(SEARCH("libre",F159)))</formula>
    </cfRule>
  </conditionalFormatting>
  <conditionalFormatting sqref="F140:P156">
    <cfRule type="containsText" dxfId="130" priority="5" operator="containsText" text="ntitulé">
      <formula>NOT(ISERROR(SEARCH("ntitulé",F140)))</formula>
    </cfRule>
    <cfRule type="containsBlanks" dxfId="129" priority="6">
      <formula>LEN(TRIM(F140))=0</formula>
    </cfRule>
  </conditionalFormatting>
  <conditionalFormatting sqref="F140:P156">
    <cfRule type="containsText" dxfId="128" priority="4" operator="containsText" text="libre">
      <formula>NOT(ISERROR(SEARCH("libre",F140)))</formula>
    </cfRule>
  </conditionalFormatting>
  <hyperlinks>
    <hyperlink ref="A1" location="TAB00!A1" display="Retour page de garde" xr:uid="{00000000-0004-0000-1D00-000000000000}"/>
    <hyperlink ref="A2" location="'TAB5'!A1" display="Retour TAB5" xr:uid="{00000000-0004-0000-1D00-000001000000}"/>
  </hyperlinks>
  <pageMargins left="0.7" right="0.7" top="0.75" bottom="0.75" header="0.3" footer="0.3"/>
  <pageSetup paperSize="8" scale="76" orientation="landscape" verticalDpi="300" r:id="rId1"/>
  <rowBreaks count="2" manualBreakCount="2">
    <brk id="73" max="18" man="1"/>
    <brk id="172" max="1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J171"/>
  <sheetViews>
    <sheetView topLeftCell="A134" zoomScaleNormal="100" workbookViewId="0">
      <selection activeCell="F58" sqref="F58"/>
    </sheetView>
  </sheetViews>
  <sheetFormatPr baseColWidth="10" defaultColWidth="9.1640625" defaultRowHeight="13.5" x14ac:dyDescent="0.3"/>
  <cols>
    <col min="1" max="1" width="9.1640625" style="3"/>
    <col min="2" max="2" width="53.5" style="5" customWidth="1"/>
    <col min="3" max="19" width="16.6640625" style="1" customWidth="1"/>
    <col min="20" max="20" width="9.1640625" style="1"/>
    <col min="21" max="22" width="9.1640625" style="63"/>
    <col min="23" max="36" width="9.1640625" style="1"/>
    <col min="37" max="16384" width="9.1640625" style="3"/>
  </cols>
  <sheetData>
    <row r="1" spans="1:36" ht="15" x14ac:dyDescent="0.3">
      <c r="A1" s="8" t="s">
        <v>55</v>
      </c>
    </row>
    <row r="2" spans="1:36" ht="15" x14ac:dyDescent="0.3">
      <c r="A2" s="2" t="s">
        <v>136</v>
      </c>
    </row>
    <row r="3" spans="1:36" ht="21" x14ac:dyDescent="0.35">
      <c r="A3" s="76" t="str">
        <f>TAB00!B69&amp;" : "&amp;TAB00!C69</f>
        <v>TAB5.2 : Evolution des actifs régulés sur la période 2025-2029</v>
      </c>
      <c r="B3" s="92"/>
      <c r="C3" s="76"/>
      <c r="D3" s="76"/>
      <c r="E3" s="76"/>
      <c r="F3" s="76"/>
      <c r="G3" s="76"/>
      <c r="H3" s="76"/>
      <c r="I3" s="76"/>
      <c r="J3" s="76"/>
      <c r="K3" s="76"/>
      <c r="L3" s="76"/>
      <c r="M3" s="76"/>
      <c r="N3" s="76"/>
      <c r="O3" s="76"/>
      <c r="P3" s="76"/>
      <c r="Q3" s="76"/>
      <c r="R3" s="76"/>
      <c r="S3" s="76"/>
    </row>
    <row r="4" spans="1:36" ht="15" x14ac:dyDescent="0.3">
      <c r="A4" s="2"/>
    </row>
    <row r="5" spans="1:36" s="20" customFormat="1" x14ac:dyDescent="0.3">
      <c r="C5" s="411" t="str">
        <f>'TAB5.1'!C5</f>
        <v>Valeur des actifs régulés au 01/01/N</v>
      </c>
      <c r="D5" s="411"/>
      <c r="E5" s="411"/>
      <c r="F5" s="412" t="str">
        <f>'TAB5.1'!F5</f>
        <v>Investissements de l'année</v>
      </c>
      <c r="G5" s="413"/>
      <c r="H5" s="413"/>
      <c r="I5" s="414"/>
      <c r="J5" s="411" t="str">
        <f>'TAB5.1'!J5</f>
        <v>Désinvestissements de l'année</v>
      </c>
      <c r="K5" s="411"/>
      <c r="L5" s="411"/>
      <c r="M5" s="411" t="str">
        <f>'TAB5.1'!M5</f>
        <v>Amortissements et réductions de valeur de l'année</v>
      </c>
      <c r="N5" s="411"/>
      <c r="O5" s="411"/>
      <c r="P5" s="411"/>
      <c r="Q5" s="411" t="str">
        <f>'TAB5.1'!Q5</f>
        <v>Valeur des actifs régulés au 31/12/N</v>
      </c>
      <c r="R5" s="411"/>
      <c r="S5" s="411"/>
      <c r="T5" s="21"/>
      <c r="U5" s="132"/>
      <c r="V5" s="132"/>
      <c r="W5" s="21"/>
      <c r="X5" s="21"/>
      <c r="Y5" s="21"/>
      <c r="Z5" s="21"/>
      <c r="AA5" s="21"/>
      <c r="AB5" s="21"/>
      <c r="AC5" s="21"/>
      <c r="AD5" s="21"/>
      <c r="AE5" s="21"/>
      <c r="AF5" s="21"/>
      <c r="AG5" s="21"/>
      <c r="AH5" s="21"/>
      <c r="AI5" s="21"/>
      <c r="AJ5" s="21"/>
    </row>
    <row r="6" spans="1:36" s="20" customFormat="1" ht="54" x14ac:dyDescent="0.3">
      <c r="C6" s="95" t="str">
        <f>'TAB5.1'!C6</f>
        <v>Actifs nets des subsides et intervention URD</v>
      </c>
      <c r="D6" s="95" t="str">
        <f>'TAB5.1'!D6</f>
        <v>Plus-value indexation historique</v>
      </c>
      <c r="E6" s="95" t="str">
        <f>'TAB5.1'!E6</f>
        <v>Plus-value iRAB</v>
      </c>
      <c r="F6" s="95" t="str">
        <f>'TAB5.1'!F6</f>
        <v>Investissements de remplacement
(signe positif)</v>
      </c>
      <c r="G6" s="95" t="str">
        <f>'TAB5.1'!G6</f>
        <v>Investissements d'extension
(signe positif)</v>
      </c>
      <c r="H6" s="95" t="str">
        <f>'TAB5.1'!H6</f>
        <v>Interventions d'utilisateurs du réseau (signe négatif)</v>
      </c>
      <c r="I6" s="95" t="str">
        <f>'TAB5.1'!I6</f>
        <v>Subsides 
(signe négatif)</v>
      </c>
      <c r="J6" s="95" t="str">
        <f>'TAB5.1'!J6</f>
        <v>Actifs (signe négatif)</v>
      </c>
      <c r="K6" s="95" t="str">
        <f>'TAB5.1'!K6</f>
        <v>Plus-value indexation historique (signe négatif)</v>
      </c>
      <c r="L6" s="95" t="str">
        <f>'TAB5.1'!L6</f>
        <v>Plus-value iRAB (signe négatif)</v>
      </c>
      <c r="M6" s="95" t="str">
        <f>'TAB5.1'!M6</f>
        <v>Actifs (signe négatif)</v>
      </c>
      <c r="N6" s="95" t="str">
        <f>'TAB5.1'!N6</f>
        <v>Subsides (prise en résultat)</v>
      </c>
      <c r="O6" s="95" t="str">
        <f>'TAB5.1'!O6</f>
        <v>Plus-value indexation historique (signe négatif)</v>
      </c>
      <c r="P6" s="95" t="str">
        <f>'TAB5.1'!P6</f>
        <v>Plus-value iRAB (signe négatif)</v>
      </c>
      <c r="Q6" s="95" t="str">
        <f>'TAB5.1'!Q6</f>
        <v>Actifs nets des subsides et intervention URD</v>
      </c>
      <c r="R6" s="95" t="str">
        <f>'TAB5.1'!R6</f>
        <v>Plus-value indexation historique</v>
      </c>
      <c r="S6" s="95" t="str">
        <f>'TAB5.1'!S6</f>
        <v>Plus-value iRAB</v>
      </c>
      <c r="T6" s="21"/>
      <c r="U6" s="132"/>
      <c r="V6" s="132"/>
      <c r="W6" s="21"/>
      <c r="X6" s="21"/>
      <c r="Y6" s="21"/>
      <c r="Z6" s="21"/>
      <c r="AA6" s="21"/>
      <c r="AB6" s="21"/>
      <c r="AC6" s="21"/>
      <c r="AD6" s="21"/>
      <c r="AE6" s="21"/>
      <c r="AF6" s="21"/>
      <c r="AG6" s="21"/>
      <c r="AH6" s="21"/>
      <c r="AI6" s="21"/>
      <c r="AJ6" s="21"/>
    </row>
    <row r="7" spans="1:36" s="22" customFormat="1" x14ac:dyDescent="0.3">
      <c r="C7" s="23"/>
      <c r="D7" s="23"/>
      <c r="E7" s="23"/>
      <c r="F7" s="23"/>
      <c r="G7" s="23"/>
      <c r="H7" s="23"/>
      <c r="I7" s="23"/>
      <c r="J7" s="23"/>
      <c r="K7" s="23"/>
      <c r="L7" s="23"/>
      <c r="M7" s="23"/>
      <c r="N7" s="23"/>
      <c r="O7" s="23"/>
      <c r="P7" s="23"/>
      <c r="Q7" s="23"/>
      <c r="R7" s="23"/>
      <c r="S7" s="23"/>
      <c r="T7" s="23"/>
      <c r="U7" s="133"/>
      <c r="V7" s="133"/>
      <c r="W7" s="23"/>
      <c r="X7" s="23"/>
      <c r="Y7" s="23"/>
      <c r="Z7" s="23"/>
      <c r="AA7" s="23"/>
      <c r="AB7" s="23"/>
      <c r="AC7" s="23"/>
      <c r="AD7" s="23"/>
      <c r="AE7" s="23"/>
      <c r="AF7" s="23"/>
      <c r="AG7" s="23"/>
      <c r="AH7" s="23"/>
      <c r="AI7" s="23"/>
      <c r="AJ7" s="23"/>
    </row>
    <row r="8" spans="1:36" x14ac:dyDescent="0.3">
      <c r="A8" s="415" t="s">
        <v>325</v>
      </c>
      <c r="B8" s="178" t="s">
        <v>148</v>
      </c>
      <c r="C8" s="1">
        <f>'TAB5.1'!C173</f>
        <v>0</v>
      </c>
      <c r="D8" s="1">
        <f>'TAB5.1'!D173</f>
        <v>0</v>
      </c>
      <c r="E8" s="1">
        <f>'TAB5.1'!E173</f>
        <v>0</v>
      </c>
      <c r="F8" s="1">
        <f>'TAB5.1'!F173</f>
        <v>0</v>
      </c>
      <c r="G8" s="1">
        <f>'TAB5.1'!G173</f>
        <v>0</v>
      </c>
      <c r="H8" s="1">
        <f>'TAB5.1'!H173</f>
        <v>0</v>
      </c>
      <c r="I8" s="1">
        <f>'TAB5.1'!I173</f>
        <v>0</v>
      </c>
      <c r="J8" s="1">
        <f>'TAB5.1'!J173</f>
        <v>0</v>
      </c>
      <c r="K8" s="1">
        <f>'TAB5.1'!K173</f>
        <v>0</v>
      </c>
      <c r="L8" s="1">
        <f>'TAB5.1'!L173</f>
        <v>0</v>
      </c>
      <c r="M8" s="1">
        <f>'TAB5.1'!M173</f>
        <v>0</v>
      </c>
      <c r="N8" s="1">
        <f>'TAB5.1'!N173</f>
        <v>0</v>
      </c>
      <c r="O8" s="1">
        <f>'TAB5.1'!O173</f>
        <v>0</v>
      </c>
      <c r="P8" s="1">
        <f>'TAB5.1'!P173</f>
        <v>0</v>
      </c>
      <c r="Q8" s="1">
        <f>'TAB5.1'!Q173</f>
        <v>0</v>
      </c>
      <c r="R8" s="1">
        <f>'TAB5.1'!R173</f>
        <v>0</v>
      </c>
      <c r="S8" s="1">
        <f>'TAB5.1'!S173</f>
        <v>0</v>
      </c>
      <c r="V8" s="63">
        <v>1</v>
      </c>
    </row>
    <row r="9" spans="1:36" x14ac:dyDescent="0.3">
      <c r="A9" s="415"/>
      <c r="B9" s="178" t="s">
        <v>149</v>
      </c>
      <c r="C9" s="1">
        <f>'TAB5.1'!C174</f>
        <v>0</v>
      </c>
      <c r="D9" s="1">
        <f>'TAB5.1'!D174</f>
        <v>0</v>
      </c>
      <c r="E9" s="1">
        <f>'TAB5.1'!E174</f>
        <v>0</v>
      </c>
      <c r="F9" s="1">
        <f>'TAB5.1'!F174</f>
        <v>0</v>
      </c>
      <c r="G9" s="1">
        <f>'TAB5.1'!G174</f>
        <v>0</v>
      </c>
      <c r="H9" s="1">
        <f>'TAB5.1'!H174</f>
        <v>0</v>
      </c>
      <c r="I9" s="1">
        <f>'TAB5.1'!I174</f>
        <v>0</v>
      </c>
      <c r="J9" s="1">
        <f>'TAB5.1'!J174</f>
        <v>0</v>
      </c>
      <c r="K9" s="1">
        <f>'TAB5.1'!K174</f>
        <v>0</v>
      </c>
      <c r="L9" s="1">
        <f>'TAB5.1'!L174</f>
        <v>0</v>
      </c>
      <c r="M9" s="1">
        <f>'TAB5.1'!M174</f>
        <v>0</v>
      </c>
      <c r="N9" s="1">
        <f>'TAB5.1'!N174</f>
        <v>0</v>
      </c>
      <c r="O9" s="1">
        <f>'TAB5.1'!O174</f>
        <v>0</v>
      </c>
      <c r="P9" s="1">
        <f>'TAB5.1'!P174</f>
        <v>0</v>
      </c>
      <c r="Q9" s="1">
        <f>'TAB5.1'!Q174</f>
        <v>0</v>
      </c>
      <c r="R9" s="1">
        <f>'TAB5.1'!R174</f>
        <v>0</v>
      </c>
      <c r="S9" s="1">
        <f>'TAB5.1'!S174</f>
        <v>0</v>
      </c>
      <c r="V9" s="63">
        <f>V8+1</f>
        <v>2</v>
      </c>
    </row>
    <row r="10" spans="1:36" x14ac:dyDescent="0.3">
      <c r="A10" s="415"/>
      <c r="B10" s="178" t="s">
        <v>150</v>
      </c>
      <c r="C10" s="1">
        <f>'TAB5.1'!C175</f>
        <v>0</v>
      </c>
      <c r="D10" s="1">
        <f>'TAB5.1'!D175</f>
        <v>0</v>
      </c>
      <c r="E10" s="1">
        <f>'TAB5.1'!E175</f>
        <v>0</v>
      </c>
      <c r="F10" s="1">
        <f>'TAB5.1'!F175</f>
        <v>0</v>
      </c>
      <c r="G10" s="1">
        <f>'TAB5.1'!G175</f>
        <v>0</v>
      </c>
      <c r="H10" s="1">
        <f>'TAB5.1'!H175</f>
        <v>0</v>
      </c>
      <c r="I10" s="1">
        <f>'TAB5.1'!I175</f>
        <v>0</v>
      </c>
      <c r="J10" s="1">
        <f>'TAB5.1'!J175</f>
        <v>0</v>
      </c>
      <c r="K10" s="1">
        <f>'TAB5.1'!K175</f>
        <v>0</v>
      </c>
      <c r="L10" s="1">
        <f>'TAB5.1'!L175</f>
        <v>0</v>
      </c>
      <c r="M10" s="1">
        <f>'TAB5.1'!M175</f>
        <v>0</v>
      </c>
      <c r="N10" s="1">
        <f>'TAB5.1'!N175</f>
        <v>0</v>
      </c>
      <c r="O10" s="1">
        <f>'TAB5.1'!O175</f>
        <v>0</v>
      </c>
      <c r="P10" s="1">
        <f>'TAB5.1'!P175</f>
        <v>0</v>
      </c>
      <c r="Q10" s="1">
        <f>'TAB5.1'!Q175</f>
        <v>0</v>
      </c>
      <c r="R10" s="1">
        <f>'TAB5.1'!R175</f>
        <v>0</v>
      </c>
      <c r="S10" s="1">
        <f>'TAB5.1'!S175</f>
        <v>0</v>
      </c>
      <c r="V10" s="63">
        <f t="shared" ref="V10:V73" si="0">V9+1</f>
        <v>3</v>
      </c>
    </row>
    <row r="11" spans="1:36" x14ac:dyDescent="0.3">
      <c r="A11" s="415"/>
      <c r="B11" s="178" t="s">
        <v>151</v>
      </c>
      <c r="C11" s="1">
        <f>'TAB5.1'!C176</f>
        <v>0</v>
      </c>
      <c r="D11" s="1">
        <f>'TAB5.1'!D176</f>
        <v>0</v>
      </c>
      <c r="E11" s="1">
        <f>'TAB5.1'!E176</f>
        <v>0</v>
      </c>
      <c r="F11" s="1">
        <f>'TAB5.1'!F176</f>
        <v>0</v>
      </c>
      <c r="G11" s="1">
        <f>'TAB5.1'!G176</f>
        <v>0</v>
      </c>
      <c r="H11" s="1">
        <f>'TAB5.1'!H176</f>
        <v>0</v>
      </c>
      <c r="I11" s="1">
        <f>'TAB5.1'!I176</f>
        <v>0</v>
      </c>
      <c r="J11" s="1">
        <f>'TAB5.1'!J176</f>
        <v>0</v>
      </c>
      <c r="K11" s="1">
        <f>'TAB5.1'!K176</f>
        <v>0</v>
      </c>
      <c r="L11" s="1">
        <f>'TAB5.1'!L176</f>
        <v>0</v>
      </c>
      <c r="M11" s="1">
        <f>'TAB5.1'!M176</f>
        <v>0</v>
      </c>
      <c r="N11" s="1">
        <f>'TAB5.1'!N176</f>
        <v>0</v>
      </c>
      <c r="O11" s="1">
        <f>'TAB5.1'!O176</f>
        <v>0</v>
      </c>
      <c r="P11" s="1">
        <f>'TAB5.1'!P176</f>
        <v>0</v>
      </c>
      <c r="Q11" s="1">
        <f>'TAB5.1'!Q176</f>
        <v>0</v>
      </c>
      <c r="R11" s="1">
        <f>'TAB5.1'!R176</f>
        <v>0</v>
      </c>
      <c r="S11" s="1">
        <f>'TAB5.1'!S176</f>
        <v>0</v>
      </c>
      <c r="V11" s="63">
        <f t="shared" si="0"/>
        <v>4</v>
      </c>
    </row>
    <row r="12" spans="1:36" x14ac:dyDescent="0.3">
      <c r="A12" s="415"/>
      <c r="B12" s="178" t="s">
        <v>152</v>
      </c>
      <c r="C12" s="1">
        <f>'TAB5.1'!C177</f>
        <v>0</v>
      </c>
      <c r="D12" s="1">
        <f>'TAB5.1'!D177</f>
        <v>0</v>
      </c>
      <c r="E12" s="1">
        <f>'TAB5.1'!E177</f>
        <v>0</v>
      </c>
      <c r="F12" s="1">
        <f>'TAB5.1'!F177</f>
        <v>0</v>
      </c>
      <c r="G12" s="1">
        <f>'TAB5.1'!G177</f>
        <v>0</v>
      </c>
      <c r="H12" s="1">
        <f>'TAB5.1'!H177</f>
        <v>0</v>
      </c>
      <c r="I12" s="1">
        <f>'TAB5.1'!I177</f>
        <v>0</v>
      </c>
      <c r="J12" s="1">
        <f>'TAB5.1'!J177</f>
        <v>0</v>
      </c>
      <c r="K12" s="1">
        <f>'TAB5.1'!K177</f>
        <v>0</v>
      </c>
      <c r="L12" s="1">
        <f>'TAB5.1'!L177</f>
        <v>0</v>
      </c>
      <c r="M12" s="1">
        <f>'TAB5.1'!M177</f>
        <v>0</v>
      </c>
      <c r="N12" s="1">
        <f>'TAB5.1'!N177</f>
        <v>0</v>
      </c>
      <c r="O12" s="1">
        <f>'TAB5.1'!O177</f>
        <v>0</v>
      </c>
      <c r="P12" s="1">
        <f>'TAB5.1'!P177</f>
        <v>0</v>
      </c>
      <c r="Q12" s="1">
        <f>'TAB5.1'!Q177</f>
        <v>0</v>
      </c>
      <c r="R12" s="1">
        <f>'TAB5.1'!R177</f>
        <v>0</v>
      </c>
      <c r="S12" s="1">
        <f>'TAB5.1'!S177</f>
        <v>0</v>
      </c>
      <c r="V12" s="63">
        <f t="shared" si="0"/>
        <v>5</v>
      </c>
    </row>
    <row r="13" spans="1:36" x14ac:dyDescent="0.3">
      <c r="A13" s="415"/>
      <c r="B13" s="178" t="s">
        <v>153</v>
      </c>
      <c r="C13" s="1">
        <f>'TAB5.1'!C178</f>
        <v>0</v>
      </c>
      <c r="D13" s="1">
        <f>'TAB5.1'!D178</f>
        <v>0</v>
      </c>
      <c r="E13" s="1">
        <f>'TAB5.1'!E178</f>
        <v>0</v>
      </c>
      <c r="F13" s="1">
        <f>'TAB5.1'!F178</f>
        <v>0</v>
      </c>
      <c r="G13" s="1">
        <f>'TAB5.1'!G178</f>
        <v>0</v>
      </c>
      <c r="H13" s="1">
        <f>'TAB5.1'!H178</f>
        <v>0</v>
      </c>
      <c r="I13" s="1">
        <f>'TAB5.1'!I178</f>
        <v>0</v>
      </c>
      <c r="J13" s="1">
        <f>'TAB5.1'!J178</f>
        <v>0</v>
      </c>
      <c r="K13" s="1">
        <f>'TAB5.1'!K178</f>
        <v>0</v>
      </c>
      <c r="L13" s="1">
        <f>'TAB5.1'!L178</f>
        <v>0</v>
      </c>
      <c r="M13" s="1">
        <f>'TAB5.1'!M178</f>
        <v>0</v>
      </c>
      <c r="N13" s="1">
        <f>'TAB5.1'!N178</f>
        <v>0</v>
      </c>
      <c r="O13" s="1">
        <f>'TAB5.1'!O178</f>
        <v>0</v>
      </c>
      <c r="P13" s="1">
        <f>'TAB5.1'!P178</f>
        <v>0</v>
      </c>
      <c r="Q13" s="1">
        <f>'TAB5.1'!Q178</f>
        <v>0</v>
      </c>
      <c r="R13" s="1">
        <f>'TAB5.1'!R178</f>
        <v>0</v>
      </c>
      <c r="S13" s="1">
        <f>'TAB5.1'!S178</f>
        <v>0</v>
      </c>
      <c r="V13" s="63">
        <f t="shared" si="0"/>
        <v>6</v>
      </c>
    </row>
    <row r="14" spans="1:36" x14ac:dyDescent="0.3">
      <c r="A14" s="415"/>
      <c r="B14" s="178" t="s">
        <v>154</v>
      </c>
      <c r="C14" s="1">
        <f>'TAB5.1'!C179</f>
        <v>0</v>
      </c>
      <c r="D14" s="1">
        <f>'TAB5.1'!D179</f>
        <v>0</v>
      </c>
      <c r="E14" s="1">
        <f>'TAB5.1'!E179</f>
        <v>0</v>
      </c>
      <c r="F14" s="1">
        <f>'TAB5.1'!F179</f>
        <v>0</v>
      </c>
      <c r="G14" s="1">
        <f>'TAB5.1'!G179</f>
        <v>0</v>
      </c>
      <c r="H14" s="1">
        <f>'TAB5.1'!H179</f>
        <v>0</v>
      </c>
      <c r="I14" s="1">
        <f>'TAB5.1'!I179</f>
        <v>0</v>
      </c>
      <c r="J14" s="1">
        <f>'TAB5.1'!J179</f>
        <v>0</v>
      </c>
      <c r="K14" s="1">
        <f>'TAB5.1'!K179</f>
        <v>0</v>
      </c>
      <c r="L14" s="1">
        <f>'TAB5.1'!L179</f>
        <v>0</v>
      </c>
      <c r="M14" s="1">
        <f>'TAB5.1'!M179</f>
        <v>0</v>
      </c>
      <c r="N14" s="1">
        <f>'TAB5.1'!N179</f>
        <v>0</v>
      </c>
      <c r="O14" s="1">
        <f>'TAB5.1'!O179</f>
        <v>0</v>
      </c>
      <c r="P14" s="1">
        <f>'TAB5.1'!P179</f>
        <v>0</v>
      </c>
      <c r="Q14" s="1">
        <f>'TAB5.1'!Q179</f>
        <v>0</v>
      </c>
      <c r="R14" s="1">
        <f>'TAB5.1'!R179</f>
        <v>0</v>
      </c>
      <c r="S14" s="1">
        <f>'TAB5.1'!S179</f>
        <v>0</v>
      </c>
      <c r="V14" s="63">
        <f t="shared" si="0"/>
        <v>7</v>
      </c>
    </row>
    <row r="15" spans="1:36" x14ac:dyDescent="0.3">
      <c r="A15" s="415"/>
      <c r="B15" s="178" t="s">
        <v>155</v>
      </c>
      <c r="C15" s="1">
        <f>'TAB5.1'!C180</f>
        <v>0</v>
      </c>
      <c r="D15" s="1">
        <f>'TAB5.1'!D180</f>
        <v>0</v>
      </c>
      <c r="E15" s="1">
        <f>'TAB5.1'!E180</f>
        <v>0</v>
      </c>
      <c r="F15" s="1">
        <f>'TAB5.1'!F180</f>
        <v>0</v>
      </c>
      <c r="G15" s="1">
        <f>'TAB5.1'!G180</f>
        <v>0</v>
      </c>
      <c r="H15" s="1">
        <f>'TAB5.1'!H180</f>
        <v>0</v>
      </c>
      <c r="I15" s="1">
        <f>'TAB5.1'!I180</f>
        <v>0</v>
      </c>
      <c r="J15" s="1">
        <f>'TAB5.1'!J180</f>
        <v>0</v>
      </c>
      <c r="K15" s="1">
        <f>'TAB5.1'!K180</f>
        <v>0</v>
      </c>
      <c r="L15" s="1">
        <f>'TAB5.1'!L180</f>
        <v>0</v>
      </c>
      <c r="M15" s="1">
        <f>'TAB5.1'!M180</f>
        <v>0</v>
      </c>
      <c r="N15" s="1">
        <f>'TAB5.1'!N180</f>
        <v>0</v>
      </c>
      <c r="O15" s="1">
        <f>'TAB5.1'!O180</f>
        <v>0</v>
      </c>
      <c r="P15" s="1">
        <f>'TAB5.1'!P180</f>
        <v>0</v>
      </c>
      <c r="Q15" s="1">
        <f>'TAB5.1'!Q180</f>
        <v>0</v>
      </c>
      <c r="R15" s="1">
        <f>'TAB5.1'!R180</f>
        <v>0</v>
      </c>
      <c r="S15" s="1">
        <f>'TAB5.1'!S180</f>
        <v>0</v>
      </c>
      <c r="V15" s="63">
        <f t="shared" si="0"/>
        <v>8</v>
      </c>
    </row>
    <row r="16" spans="1:36" x14ac:dyDescent="0.3">
      <c r="A16" s="415"/>
      <c r="B16" s="178" t="s">
        <v>157</v>
      </c>
      <c r="C16" s="1">
        <f>'TAB5.1'!C181</f>
        <v>0</v>
      </c>
      <c r="D16" s="1">
        <f>'TAB5.1'!D181</f>
        <v>0</v>
      </c>
      <c r="E16" s="1">
        <f>'TAB5.1'!E181</f>
        <v>0</v>
      </c>
      <c r="F16" s="1">
        <f>'TAB5.1'!F181</f>
        <v>0</v>
      </c>
      <c r="G16" s="1">
        <f>'TAB5.1'!G181</f>
        <v>0</v>
      </c>
      <c r="H16" s="1">
        <f>'TAB5.1'!H181</f>
        <v>0</v>
      </c>
      <c r="I16" s="1">
        <f>'TAB5.1'!I181</f>
        <v>0</v>
      </c>
      <c r="J16" s="1">
        <f>'TAB5.1'!J181</f>
        <v>0</v>
      </c>
      <c r="K16" s="1">
        <f>'TAB5.1'!K181</f>
        <v>0</v>
      </c>
      <c r="L16" s="1">
        <f>'TAB5.1'!L181</f>
        <v>0</v>
      </c>
      <c r="M16" s="1">
        <f>'TAB5.1'!M181</f>
        <v>0</v>
      </c>
      <c r="N16" s="1">
        <f>'TAB5.1'!N181</f>
        <v>0</v>
      </c>
      <c r="O16" s="1">
        <f>'TAB5.1'!O181</f>
        <v>0</v>
      </c>
      <c r="P16" s="1">
        <f>'TAB5.1'!P181</f>
        <v>0</v>
      </c>
      <c r="Q16" s="1">
        <f>'TAB5.1'!Q181</f>
        <v>0</v>
      </c>
      <c r="R16" s="1">
        <f>'TAB5.1'!R181</f>
        <v>0</v>
      </c>
      <c r="S16" s="1">
        <f>'TAB5.1'!S181</f>
        <v>0</v>
      </c>
      <c r="V16" s="63">
        <f t="shared" si="0"/>
        <v>9</v>
      </c>
    </row>
    <row r="17" spans="1:22" x14ac:dyDescent="0.3">
      <c r="A17" s="415"/>
      <c r="B17" s="178" t="s">
        <v>156</v>
      </c>
      <c r="C17" s="1">
        <f>'TAB5.1'!C182</f>
        <v>0</v>
      </c>
      <c r="D17" s="1">
        <f>'TAB5.1'!D182</f>
        <v>0</v>
      </c>
      <c r="E17" s="1">
        <f>'TAB5.1'!E182</f>
        <v>0</v>
      </c>
      <c r="F17" s="1">
        <f>'TAB5.1'!F182</f>
        <v>0</v>
      </c>
      <c r="G17" s="1">
        <f>'TAB5.1'!G182</f>
        <v>0</v>
      </c>
      <c r="H17" s="1">
        <f>'TAB5.1'!H182</f>
        <v>0</v>
      </c>
      <c r="I17" s="1">
        <f>'TAB5.1'!I182</f>
        <v>0</v>
      </c>
      <c r="J17" s="1">
        <f>'TAB5.1'!J182</f>
        <v>0</v>
      </c>
      <c r="K17" s="1">
        <f>'TAB5.1'!K182</f>
        <v>0</v>
      </c>
      <c r="L17" s="1">
        <f>'TAB5.1'!L182</f>
        <v>0</v>
      </c>
      <c r="M17" s="1">
        <f>'TAB5.1'!M182</f>
        <v>0</v>
      </c>
      <c r="N17" s="1">
        <f>'TAB5.1'!N182</f>
        <v>0</v>
      </c>
      <c r="O17" s="1">
        <f>'TAB5.1'!O182</f>
        <v>0</v>
      </c>
      <c r="P17" s="1">
        <f>'TAB5.1'!P182</f>
        <v>0</v>
      </c>
      <c r="Q17" s="1">
        <f>'TAB5.1'!Q182</f>
        <v>0</v>
      </c>
      <c r="R17" s="1">
        <f>'TAB5.1'!R182</f>
        <v>0</v>
      </c>
      <c r="S17" s="1">
        <f>'TAB5.1'!S182</f>
        <v>0</v>
      </c>
      <c r="V17" s="63">
        <f t="shared" si="0"/>
        <v>10</v>
      </c>
    </row>
    <row r="18" spans="1:22" x14ac:dyDescent="0.3">
      <c r="A18" s="415"/>
      <c r="B18" s="178" t="s">
        <v>158</v>
      </c>
      <c r="C18" s="1">
        <f>'TAB5.1'!C183</f>
        <v>0</v>
      </c>
      <c r="D18" s="1">
        <f>'TAB5.1'!D183</f>
        <v>0</v>
      </c>
      <c r="E18" s="1">
        <f>'TAB5.1'!E183</f>
        <v>0</v>
      </c>
      <c r="F18" s="1">
        <f>'TAB5.1'!F183</f>
        <v>0</v>
      </c>
      <c r="G18" s="1">
        <f>'TAB5.1'!G183</f>
        <v>0</v>
      </c>
      <c r="H18" s="1">
        <f>'TAB5.1'!H183</f>
        <v>0</v>
      </c>
      <c r="I18" s="1">
        <f>'TAB5.1'!I183</f>
        <v>0</v>
      </c>
      <c r="J18" s="1">
        <f>'TAB5.1'!J183</f>
        <v>0</v>
      </c>
      <c r="K18" s="1">
        <f>'TAB5.1'!K183</f>
        <v>0</v>
      </c>
      <c r="L18" s="1">
        <f>'TAB5.1'!L183</f>
        <v>0</v>
      </c>
      <c r="M18" s="1">
        <f>'TAB5.1'!M183</f>
        <v>0</v>
      </c>
      <c r="N18" s="1">
        <f>'TAB5.1'!N183</f>
        <v>0</v>
      </c>
      <c r="O18" s="1">
        <f>'TAB5.1'!O183</f>
        <v>0</v>
      </c>
      <c r="P18" s="1">
        <f>'TAB5.1'!P183</f>
        <v>0</v>
      </c>
      <c r="Q18" s="1">
        <f>'TAB5.1'!Q183</f>
        <v>0</v>
      </c>
      <c r="R18" s="1">
        <f>'TAB5.1'!R183</f>
        <v>0</v>
      </c>
      <c r="S18" s="1">
        <f>'TAB5.1'!S183</f>
        <v>0</v>
      </c>
      <c r="V18" s="63">
        <f t="shared" si="0"/>
        <v>11</v>
      </c>
    </row>
    <row r="19" spans="1:22" x14ac:dyDescent="0.3">
      <c r="A19" s="415"/>
      <c r="B19" s="178" t="s">
        <v>13</v>
      </c>
      <c r="C19" s="1">
        <f>'TAB5.1'!C184</f>
        <v>0</v>
      </c>
      <c r="D19" s="1">
        <f>'TAB5.1'!D184</f>
        <v>0</v>
      </c>
      <c r="E19" s="1">
        <f>'TAB5.1'!E184</f>
        <v>0</v>
      </c>
      <c r="F19" s="1">
        <f>'TAB5.1'!F184</f>
        <v>0</v>
      </c>
      <c r="G19" s="1">
        <f>'TAB5.1'!G184</f>
        <v>0</v>
      </c>
      <c r="H19" s="1">
        <f>'TAB5.1'!H184</f>
        <v>0</v>
      </c>
      <c r="I19" s="1">
        <f>'TAB5.1'!I184</f>
        <v>0</v>
      </c>
      <c r="J19" s="1">
        <f>'TAB5.1'!J184</f>
        <v>0</v>
      </c>
      <c r="K19" s="1">
        <f>'TAB5.1'!K184</f>
        <v>0</v>
      </c>
      <c r="L19" s="1">
        <f>'TAB5.1'!L184</f>
        <v>0</v>
      </c>
      <c r="M19" s="1">
        <f>'TAB5.1'!M184</f>
        <v>0</v>
      </c>
      <c r="N19" s="1">
        <f>'TAB5.1'!N184</f>
        <v>0</v>
      </c>
      <c r="O19" s="1">
        <f>'TAB5.1'!O184</f>
        <v>0</v>
      </c>
      <c r="P19" s="1">
        <f>'TAB5.1'!P184</f>
        <v>0</v>
      </c>
      <c r="Q19" s="1">
        <f>'TAB5.1'!Q184</f>
        <v>0</v>
      </c>
      <c r="R19" s="1">
        <f>'TAB5.1'!R184</f>
        <v>0</v>
      </c>
      <c r="S19" s="1">
        <f>'TAB5.1'!S184</f>
        <v>0</v>
      </c>
      <c r="V19" s="63">
        <f t="shared" si="0"/>
        <v>12</v>
      </c>
    </row>
    <row r="20" spans="1:22" x14ac:dyDescent="0.3">
      <c r="A20" s="415"/>
      <c r="B20" s="178" t="str">
        <f>'TAB5.1'!B20</f>
        <v>Intitulé libre 1</v>
      </c>
      <c r="C20" s="1">
        <f>'TAB5.1'!C185</f>
        <v>0</v>
      </c>
      <c r="D20" s="1">
        <f>'TAB5.1'!D185</f>
        <v>0</v>
      </c>
      <c r="E20" s="1">
        <f>'TAB5.1'!E185</f>
        <v>0</v>
      </c>
      <c r="F20" s="1">
        <f>'TAB5.1'!F185</f>
        <v>0</v>
      </c>
      <c r="G20" s="1">
        <f>'TAB5.1'!G185</f>
        <v>0</v>
      </c>
      <c r="H20" s="1">
        <f>'TAB5.1'!H185</f>
        <v>0</v>
      </c>
      <c r="I20" s="1">
        <f>'TAB5.1'!I185</f>
        <v>0</v>
      </c>
      <c r="J20" s="1">
        <f>'TAB5.1'!J185</f>
        <v>0</v>
      </c>
      <c r="K20" s="1">
        <f>'TAB5.1'!K185</f>
        <v>0</v>
      </c>
      <c r="L20" s="1">
        <f>'TAB5.1'!L185</f>
        <v>0</v>
      </c>
      <c r="M20" s="1">
        <f>'TAB5.1'!M185</f>
        <v>0</v>
      </c>
      <c r="N20" s="1">
        <f>'TAB5.1'!N185</f>
        <v>0</v>
      </c>
      <c r="O20" s="1">
        <f>'TAB5.1'!O185</f>
        <v>0</v>
      </c>
      <c r="P20" s="1">
        <f>'TAB5.1'!P185</f>
        <v>0</v>
      </c>
      <c r="Q20" s="1">
        <f>'TAB5.1'!Q185</f>
        <v>0</v>
      </c>
      <c r="R20" s="1">
        <f>'TAB5.1'!R185</f>
        <v>0</v>
      </c>
      <c r="S20" s="1">
        <f>'TAB5.1'!S185</f>
        <v>0</v>
      </c>
      <c r="V20" s="63">
        <f t="shared" si="0"/>
        <v>13</v>
      </c>
    </row>
    <row r="21" spans="1:22" x14ac:dyDescent="0.3">
      <c r="A21" s="415"/>
      <c r="B21" s="178" t="str">
        <f>'TAB5.1'!B21</f>
        <v>Intitulé libre 2</v>
      </c>
      <c r="C21" s="1">
        <f>'TAB5.1'!C186</f>
        <v>0</v>
      </c>
      <c r="D21" s="1">
        <f>'TAB5.1'!D186</f>
        <v>0</v>
      </c>
      <c r="E21" s="1">
        <f>'TAB5.1'!E186</f>
        <v>0</v>
      </c>
      <c r="F21" s="1">
        <f>'TAB5.1'!F186</f>
        <v>0</v>
      </c>
      <c r="G21" s="1">
        <f>'TAB5.1'!G186</f>
        <v>0</v>
      </c>
      <c r="H21" s="1">
        <f>'TAB5.1'!H186</f>
        <v>0</v>
      </c>
      <c r="I21" s="1">
        <f>'TAB5.1'!I186</f>
        <v>0</v>
      </c>
      <c r="J21" s="1">
        <f>'TAB5.1'!J186</f>
        <v>0</v>
      </c>
      <c r="K21" s="1">
        <f>'TAB5.1'!K186</f>
        <v>0</v>
      </c>
      <c r="L21" s="1">
        <f>'TAB5.1'!L186</f>
        <v>0</v>
      </c>
      <c r="M21" s="1">
        <f>'TAB5.1'!M186</f>
        <v>0</v>
      </c>
      <c r="N21" s="1">
        <f>'TAB5.1'!N186</f>
        <v>0</v>
      </c>
      <c r="O21" s="1">
        <f>'TAB5.1'!O186</f>
        <v>0</v>
      </c>
      <c r="P21" s="1">
        <f>'TAB5.1'!P186</f>
        <v>0</v>
      </c>
      <c r="Q21" s="1">
        <f>'TAB5.1'!Q186</f>
        <v>0</v>
      </c>
      <c r="R21" s="1">
        <f>'TAB5.1'!R186</f>
        <v>0</v>
      </c>
      <c r="S21" s="1">
        <f>'TAB5.1'!S186</f>
        <v>0</v>
      </c>
      <c r="V21" s="63">
        <f t="shared" si="0"/>
        <v>14</v>
      </c>
    </row>
    <row r="22" spans="1:22" x14ac:dyDescent="0.3">
      <c r="A22" s="415"/>
      <c r="B22" s="178" t="str">
        <f>'TAB5.1'!B22</f>
        <v>Intitulé libre 3</v>
      </c>
      <c r="C22" s="1">
        <f>'TAB5.1'!C187</f>
        <v>0</v>
      </c>
      <c r="D22" s="1">
        <f>'TAB5.1'!D187</f>
        <v>0</v>
      </c>
      <c r="E22" s="1">
        <f>'TAB5.1'!E187</f>
        <v>0</v>
      </c>
      <c r="F22" s="1">
        <f>'TAB5.1'!F187</f>
        <v>0</v>
      </c>
      <c r="G22" s="1">
        <f>'TAB5.1'!G187</f>
        <v>0</v>
      </c>
      <c r="H22" s="1">
        <f>'TAB5.1'!H187</f>
        <v>0</v>
      </c>
      <c r="I22" s="1">
        <f>'TAB5.1'!I187</f>
        <v>0</v>
      </c>
      <c r="J22" s="1">
        <f>'TAB5.1'!J187</f>
        <v>0</v>
      </c>
      <c r="K22" s="1">
        <f>'TAB5.1'!K187</f>
        <v>0</v>
      </c>
      <c r="L22" s="1">
        <f>'TAB5.1'!L187</f>
        <v>0</v>
      </c>
      <c r="M22" s="1">
        <f>'TAB5.1'!M187</f>
        <v>0</v>
      </c>
      <c r="N22" s="1">
        <f>'TAB5.1'!N187</f>
        <v>0</v>
      </c>
      <c r="O22" s="1">
        <f>'TAB5.1'!O187</f>
        <v>0</v>
      </c>
      <c r="P22" s="1">
        <f>'TAB5.1'!P187</f>
        <v>0</v>
      </c>
      <c r="Q22" s="1">
        <f>'TAB5.1'!Q187</f>
        <v>0</v>
      </c>
      <c r="R22" s="1">
        <f>'TAB5.1'!R187</f>
        <v>0</v>
      </c>
      <c r="S22" s="1">
        <f>'TAB5.1'!S187</f>
        <v>0</v>
      </c>
      <c r="V22" s="63">
        <f t="shared" si="0"/>
        <v>15</v>
      </c>
    </row>
    <row r="23" spans="1:22" x14ac:dyDescent="0.3">
      <c r="A23" s="415"/>
      <c r="B23" s="178" t="str">
        <f>'TAB5.1'!B23</f>
        <v>Intitulé libre 4</v>
      </c>
      <c r="C23" s="1">
        <f>'TAB5.1'!C188</f>
        <v>0</v>
      </c>
      <c r="D23" s="1">
        <f>'TAB5.1'!D188</f>
        <v>0</v>
      </c>
      <c r="E23" s="1">
        <f>'TAB5.1'!E188</f>
        <v>0</v>
      </c>
      <c r="F23" s="1">
        <f>'TAB5.1'!F188</f>
        <v>0</v>
      </c>
      <c r="G23" s="1">
        <f>'TAB5.1'!G188</f>
        <v>0</v>
      </c>
      <c r="H23" s="1">
        <f>'TAB5.1'!H188</f>
        <v>0</v>
      </c>
      <c r="I23" s="1">
        <f>'TAB5.1'!I188</f>
        <v>0</v>
      </c>
      <c r="J23" s="1">
        <f>'TAB5.1'!J188</f>
        <v>0</v>
      </c>
      <c r="K23" s="1">
        <f>'TAB5.1'!K188</f>
        <v>0</v>
      </c>
      <c r="L23" s="1">
        <f>'TAB5.1'!L188</f>
        <v>0</v>
      </c>
      <c r="M23" s="1">
        <f>'TAB5.1'!M188</f>
        <v>0</v>
      </c>
      <c r="N23" s="1">
        <f>'TAB5.1'!N188</f>
        <v>0</v>
      </c>
      <c r="O23" s="1">
        <f>'TAB5.1'!O188</f>
        <v>0</v>
      </c>
      <c r="P23" s="1">
        <f>'TAB5.1'!P188</f>
        <v>0</v>
      </c>
      <c r="Q23" s="1">
        <f>'TAB5.1'!Q188</f>
        <v>0</v>
      </c>
      <c r="R23" s="1">
        <f>'TAB5.1'!R188</f>
        <v>0</v>
      </c>
      <c r="S23" s="1">
        <f>'TAB5.1'!S188</f>
        <v>0</v>
      </c>
      <c r="V23" s="63">
        <f t="shared" si="0"/>
        <v>16</v>
      </c>
    </row>
    <row r="24" spans="1:22" x14ac:dyDescent="0.3">
      <c r="A24" s="415"/>
      <c r="B24" s="178" t="str">
        <f>'TAB5.1'!B24</f>
        <v>Intitulé libre 5</v>
      </c>
      <c r="C24" s="1">
        <f>'TAB5.1'!C189</f>
        <v>0</v>
      </c>
      <c r="D24" s="1">
        <f>'TAB5.1'!D189</f>
        <v>0</v>
      </c>
      <c r="E24" s="1">
        <f>'TAB5.1'!E189</f>
        <v>0</v>
      </c>
      <c r="F24" s="1">
        <f>'TAB5.1'!F189</f>
        <v>0</v>
      </c>
      <c r="G24" s="1">
        <f>'TAB5.1'!G189</f>
        <v>0</v>
      </c>
      <c r="H24" s="1">
        <f>'TAB5.1'!H189</f>
        <v>0</v>
      </c>
      <c r="I24" s="1">
        <f>'TAB5.1'!I189</f>
        <v>0</v>
      </c>
      <c r="J24" s="1">
        <f>'TAB5.1'!J189</f>
        <v>0</v>
      </c>
      <c r="K24" s="1">
        <f>'TAB5.1'!K189</f>
        <v>0</v>
      </c>
      <c r="L24" s="1">
        <f>'TAB5.1'!L189</f>
        <v>0</v>
      </c>
      <c r="M24" s="1">
        <f>'TAB5.1'!M189</f>
        <v>0</v>
      </c>
      <c r="N24" s="1">
        <f>'TAB5.1'!N189</f>
        <v>0</v>
      </c>
      <c r="O24" s="1">
        <f>'TAB5.1'!O189</f>
        <v>0</v>
      </c>
      <c r="P24" s="1">
        <f>'TAB5.1'!P189</f>
        <v>0</v>
      </c>
      <c r="Q24" s="1">
        <f>'TAB5.1'!Q189</f>
        <v>0</v>
      </c>
      <c r="R24" s="1">
        <f>'TAB5.1'!R189</f>
        <v>0</v>
      </c>
      <c r="S24" s="1">
        <f>'TAB5.1'!S189</f>
        <v>0</v>
      </c>
      <c r="V24" s="63">
        <f t="shared" si="0"/>
        <v>17</v>
      </c>
    </row>
    <row r="25" spans="1:22" ht="14.25" thickBot="1" x14ac:dyDescent="0.35">
      <c r="A25" s="415"/>
      <c r="B25" s="179" t="s">
        <v>45</v>
      </c>
      <c r="C25" s="26">
        <f t="shared" ref="C25:S25" si="1">SUM(C8:C24)</f>
        <v>0</v>
      </c>
      <c r="D25" s="26">
        <f t="shared" si="1"/>
        <v>0</v>
      </c>
      <c r="E25" s="26">
        <f t="shared" si="1"/>
        <v>0</v>
      </c>
      <c r="F25" s="26">
        <f t="shared" si="1"/>
        <v>0</v>
      </c>
      <c r="G25" s="26">
        <f t="shared" si="1"/>
        <v>0</v>
      </c>
      <c r="H25" s="26">
        <f t="shared" si="1"/>
        <v>0</v>
      </c>
      <c r="I25" s="26">
        <f t="shared" si="1"/>
        <v>0</v>
      </c>
      <c r="J25" s="26">
        <f t="shared" si="1"/>
        <v>0</v>
      </c>
      <c r="K25" s="26">
        <f t="shared" si="1"/>
        <v>0</v>
      </c>
      <c r="L25" s="26">
        <f t="shared" si="1"/>
        <v>0</v>
      </c>
      <c r="M25" s="26">
        <f t="shared" si="1"/>
        <v>0</v>
      </c>
      <c r="N25" s="26">
        <f t="shared" si="1"/>
        <v>0</v>
      </c>
      <c r="O25" s="26">
        <f t="shared" si="1"/>
        <v>0</v>
      </c>
      <c r="P25" s="26">
        <f t="shared" si="1"/>
        <v>0</v>
      </c>
      <c r="Q25" s="26">
        <f t="shared" si="1"/>
        <v>0</v>
      </c>
      <c r="R25" s="26">
        <f t="shared" si="1"/>
        <v>0</v>
      </c>
      <c r="S25" s="26">
        <f t="shared" si="1"/>
        <v>0</v>
      </c>
      <c r="U25" s="63" t="str">
        <f>RIGHT(A8,4)&amp;"reseau"</f>
        <v>2025reseau</v>
      </c>
      <c r="V25" s="63">
        <f t="shared" si="0"/>
        <v>18</v>
      </c>
    </row>
    <row r="26" spans="1:22" x14ac:dyDescent="0.3">
      <c r="A26" s="415"/>
      <c r="B26" s="180"/>
      <c r="V26" s="63">
        <f t="shared" si="0"/>
        <v>19</v>
      </c>
    </row>
    <row r="27" spans="1:22" x14ac:dyDescent="0.3">
      <c r="A27" s="415"/>
      <c r="B27" s="178" t="s">
        <v>148</v>
      </c>
      <c r="C27" s="1">
        <f>'TAB5.1'!C192</f>
        <v>0</v>
      </c>
      <c r="D27" s="1">
        <f>'TAB5.1'!D192</f>
        <v>0</v>
      </c>
      <c r="E27" s="1">
        <f>'TAB5.1'!E192</f>
        <v>0</v>
      </c>
      <c r="F27" s="1">
        <f>'TAB5.1'!F192</f>
        <v>0</v>
      </c>
      <c r="G27" s="1">
        <f>'TAB5.1'!G192</f>
        <v>0</v>
      </c>
      <c r="H27" s="1">
        <f>'TAB5.1'!H192</f>
        <v>0</v>
      </c>
      <c r="I27" s="1">
        <f>'TAB5.1'!I192</f>
        <v>0</v>
      </c>
      <c r="J27" s="1">
        <f>'TAB5.1'!J192</f>
        <v>0</v>
      </c>
      <c r="K27" s="1">
        <f>'TAB5.1'!K192</f>
        <v>0</v>
      </c>
      <c r="L27" s="1">
        <f>'TAB5.1'!L192</f>
        <v>0</v>
      </c>
      <c r="M27" s="1">
        <f>'TAB5.1'!M192</f>
        <v>0</v>
      </c>
      <c r="N27" s="1">
        <f>'TAB5.1'!N192</f>
        <v>0</v>
      </c>
      <c r="O27" s="1">
        <f>'TAB5.1'!O192</f>
        <v>0</v>
      </c>
      <c r="P27" s="1">
        <f>'TAB5.1'!P192</f>
        <v>0</v>
      </c>
      <c r="Q27" s="1">
        <f>'TAB5.1'!Q192</f>
        <v>0</v>
      </c>
      <c r="R27" s="1">
        <f>'TAB5.1'!R192</f>
        <v>0</v>
      </c>
      <c r="S27" s="1">
        <f>'TAB5.1'!S192</f>
        <v>0</v>
      </c>
      <c r="V27" s="63">
        <f t="shared" si="0"/>
        <v>20</v>
      </c>
    </row>
    <row r="28" spans="1:22" x14ac:dyDescent="0.3">
      <c r="A28" s="415"/>
      <c r="B28" s="178" t="s">
        <v>46</v>
      </c>
      <c r="C28" s="1">
        <f>'TAB5.1'!C193</f>
        <v>0</v>
      </c>
      <c r="D28" s="1">
        <f>'TAB5.1'!D193</f>
        <v>0</v>
      </c>
      <c r="E28" s="1">
        <f>'TAB5.1'!E193</f>
        <v>0</v>
      </c>
      <c r="F28" s="1">
        <f>'TAB5.1'!F193</f>
        <v>0</v>
      </c>
      <c r="G28" s="1">
        <f>'TAB5.1'!G193</f>
        <v>0</v>
      </c>
      <c r="H28" s="1">
        <f>'TAB5.1'!H193</f>
        <v>0</v>
      </c>
      <c r="I28" s="1">
        <f>'TAB5.1'!I193</f>
        <v>0</v>
      </c>
      <c r="J28" s="1">
        <f>'TAB5.1'!J193</f>
        <v>0</v>
      </c>
      <c r="K28" s="1">
        <f>'TAB5.1'!K193</f>
        <v>0</v>
      </c>
      <c r="L28" s="1">
        <f>'TAB5.1'!L193</f>
        <v>0</v>
      </c>
      <c r="M28" s="1">
        <f>'TAB5.1'!M193</f>
        <v>0</v>
      </c>
      <c r="N28" s="1">
        <f>'TAB5.1'!N193</f>
        <v>0</v>
      </c>
      <c r="O28" s="1">
        <f>'TAB5.1'!O193</f>
        <v>0</v>
      </c>
      <c r="P28" s="1">
        <f>'TAB5.1'!P193</f>
        <v>0</v>
      </c>
      <c r="Q28" s="1">
        <f>'TAB5.1'!Q193</f>
        <v>0</v>
      </c>
      <c r="R28" s="1">
        <f>'TAB5.1'!R193</f>
        <v>0</v>
      </c>
      <c r="S28" s="1">
        <f>'TAB5.1'!S193</f>
        <v>0</v>
      </c>
      <c r="V28" s="63">
        <f t="shared" si="0"/>
        <v>21</v>
      </c>
    </row>
    <row r="29" spans="1:22" x14ac:dyDescent="0.3">
      <c r="A29" s="415"/>
      <c r="B29" s="178" t="s">
        <v>47</v>
      </c>
      <c r="C29" s="1">
        <f>'TAB5.1'!C194</f>
        <v>0</v>
      </c>
      <c r="D29" s="1">
        <f>'TAB5.1'!D194</f>
        <v>0</v>
      </c>
      <c r="E29" s="1">
        <f>'TAB5.1'!E194</f>
        <v>0</v>
      </c>
      <c r="F29" s="1">
        <f>'TAB5.1'!F194</f>
        <v>0</v>
      </c>
      <c r="G29" s="1">
        <f>'TAB5.1'!G194</f>
        <v>0</v>
      </c>
      <c r="H29" s="1">
        <f>'TAB5.1'!H194</f>
        <v>0</v>
      </c>
      <c r="I29" s="1">
        <f>'TAB5.1'!I194</f>
        <v>0</v>
      </c>
      <c r="J29" s="1">
        <f>'TAB5.1'!J194</f>
        <v>0</v>
      </c>
      <c r="K29" s="1">
        <f>'TAB5.1'!K194</f>
        <v>0</v>
      </c>
      <c r="L29" s="1">
        <f>'TAB5.1'!L194</f>
        <v>0</v>
      </c>
      <c r="M29" s="1">
        <f>'TAB5.1'!M194</f>
        <v>0</v>
      </c>
      <c r="N29" s="1">
        <f>'TAB5.1'!N194</f>
        <v>0</v>
      </c>
      <c r="O29" s="1">
        <f>'TAB5.1'!O194</f>
        <v>0</v>
      </c>
      <c r="P29" s="1">
        <f>'TAB5.1'!P194</f>
        <v>0</v>
      </c>
      <c r="Q29" s="1">
        <f>'TAB5.1'!Q194</f>
        <v>0</v>
      </c>
      <c r="R29" s="1">
        <f>'TAB5.1'!R194</f>
        <v>0</v>
      </c>
      <c r="S29" s="1">
        <f>'TAB5.1'!S194</f>
        <v>0</v>
      </c>
      <c r="V29" s="63">
        <f t="shared" si="0"/>
        <v>22</v>
      </c>
    </row>
    <row r="30" spans="1:22" x14ac:dyDescent="0.3">
      <c r="A30" s="415"/>
      <c r="B30" s="178" t="s">
        <v>43</v>
      </c>
      <c r="C30" s="1">
        <f>'TAB5.1'!C195</f>
        <v>0</v>
      </c>
      <c r="D30" s="1">
        <f>'TAB5.1'!D195</f>
        <v>0</v>
      </c>
      <c r="E30" s="1">
        <f>'TAB5.1'!E195</f>
        <v>0</v>
      </c>
      <c r="F30" s="1">
        <f>'TAB5.1'!F195</f>
        <v>0</v>
      </c>
      <c r="G30" s="1">
        <f>'TAB5.1'!G195</f>
        <v>0</v>
      </c>
      <c r="H30" s="1">
        <f>'TAB5.1'!H195</f>
        <v>0</v>
      </c>
      <c r="I30" s="1">
        <f>'TAB5.1'!I195</f>
        <v>0</v>
      </c>
      <c r="J30" s="1">
        <f>'TAB5.1'!J195</f>
        <v>0</v>
      </c>
      <c r="K30" s="1">
        <f>'TAB5.1'!K195</f>
        <v>0</v>
      </c>
      <c r="L30" s="1">
        <f>'TAB5.1'!L195</f>
        <v>0</v>
      </c>
      <c r="M30" s="1">
        <f>'TAB5.1'!M195</f>
        <v>0</v>
      </c>
      <c r="N30" s="1">
        <f>'TAB5.1'!N195</f>
        <v>0</v>
      </c>
      <c r="O30" s="1">
        <f>'TAB5.1'!O195</f>
        <v>0</v>
      </c>
      <c r="P30" s="1">
        <f>'TAB5.1'!P195</f>
        <v>0</v>
      </c>
      <c r="Q30" s="1">
        <f>'TAB5.1'!Q195</f>
        <v>0</v>
      </c>
      <c r="R30" s="1">
        <f>'TAB5.1'!R195</f>
        <v>0</v>
      </c>
      <c r="S30" s="1">
        <f>'TAB5.1'!S195</f>
        <v>0</v>
      </c>
      <c r="V30" s="63">
        <f t="shared" si="0"/>
        <v>23</v>
      </c>
    </row>
    <row r="31" spans="1:22" x14ac:dyDescent="0.3">
      <c r="A31" s="415"/>
      <c r="B31" s="178" t="s">
        <v>48</v>
      </c>
      <c r="C31" s="1">
        <f>'TAB5.1'!C196</f>
        <v>0</v>
      </c>
      <c r="D31" s="1">
        <f>'TAB5.1'!D196</f>
        <v>0</v>
      </c>
      <c r="E31" s="1">
        <f>'TAB5.1'!E196</f>
        <v>0</v>
      </c>
      <c r="F31" s="1">
        <f>'TAB5.1'!F196</f>
        <v>0</v>
      </c>
      <c r="G31" s="1">
        <f>'TAB5.1'!G196</f>
        <v>0</v>
      </c>
      <c r="H31" s="1">
        <f>'TAB5.1'!H196</f>
        <v>0</v>
      </c>
      <c r="I31" s="1">
        <f>'TAB5.1'!I196</f>
        <v>0</v>
      </c>
      <c r="J31" s="1">
        <f>'TAB5.1'!J196</f>
        <v>0</v>
      </c>
      <c r="K31" s="1">
        <f>'TAB5.1'!K196</f>
        <v>0</v>
      </c>
      <c r="L31" s="1">
        <f>'TAB5.1'!L196</f>
        <v>0</v>
      </c>
      <c r="M31" s="1">
        <f>'TAB5.1'!M196</f>
        <v>0</v>
      </c>
      <c r="N31" s="1">
        <f>'TAB5.1'!N196</f>
        <v>0</v>
      </c>
      <c r="O31" s="1">
        <f>'TAB5.1'!O196</f>
        <v>0</v>
      </c>
      <c r="P31" s="1">
        <f>'TAB5.1'!P196</f>
        <v>0</v>
      </c>
      <c r="Q31" s="1">
        <f>'TAB5.1'!Q196</f>
        <v>0</v>
      </c>
      <c r="R31" s="1">
        <f>'TAB5.1'!R196</f>
        <v>0</v>
      </c>
      <c r="S31" s="1">
        <f>'TAB5.1'!S196</f>
        <v>0</v>
      </c>
      <c r="V31" s="63">
        <f t="shared" si="0"/>
        <v>24</v>
      </c>
    </row>
    <row r="32" spans="1:22" x14ac:dyDescent="0.3">
      <c r="A32" s="415"/>
      <c r="B32" s="178" t="s">
        <v>49</v>
      </c>
      <c r="C32" s="1">
        <f>'TAB5.1'!C197</f>
        <v>0</v>
      </c>
      <c r="D32" s="1">
        <f>'TAB5.1'!D197</f>
        <v>0</v>
      </c>
      <c r="E32" s="1">
        <f>'TAB5.1'!E197</f>
        <v>0</v>
      </c>
      <c r="F32" s="1">
        <f>'TAB5.1'!F197</f>
        <v>0</v>
      </c>
      <c r="G32" s="1">
        <f>'TAB5.1'!G197</f>
        <v>0</v>
      </c>
      <c r="H32" s="1">
        <f>'TAB5.1'!H197</f>
        <v>0</v>
      </c>
      <c r="I32" s="1">
        <f>'TAB5.1'!I197</f>
        <v>0</v>
      </c>
      <c r="J32" s="1">
        <f>'TAB5.1'!J197</f>
        <v>0</v>
      </c>
      <c r="K32" s="1">
        <f>'TAB5.1'!K197</f>
        <v>0</v>
      </c>
      <c r="L32" s="1">
        <f>'TAB5.1'!L197</f>
        <v>0</v>
      </c>
      <c r="M32" s="1">
        <f>'TAB5.1'!M197</f>
        <v>0</v>
      </c>
      <c r="N32" s="1">
        <f>'TAB5.1'!N197</f>
        <v>0</v>
      </c>
      <c r="O32" s="1">
        <f>'TAB5.1'!O197</f>
        <v>0</v>
      </c>
      <c r="P32" s="1">
        <f>'TAB5.1'!P197</f>
        <v>0</v>
      </c>
      <c r="Q32" s="1">
        <f>'TAB5.1'!Q197</f>
        <v>0</v>
      </c>
      <c r="R32" s="1">
        <f>'TAB5.1'!R197</f>
        <v>0</v>
      </c>
      <c r="S32" s="1">
        <f>'TAB5.1'!S197</f>
        <v>0</v>
      </c>
      <c r="V32" s="63">
        <f t="shared" si="0"/>
        <v>25</v>
      </c>
    </row>
    <row r="33" spans="1:22" x14ac:dyDescent="0.3">
      <c r="A33" s="415"/>
      <c r="B33" s="178" t="s">
        <v>44</v>
      </c>
      <c r="C33" s="1">
        <f>'TAB5.1'!C198</f>
        <v>0</v>
      </c>
      <c r="D33" s="1">
        <f>'TAB5.1'!D198</f>
        <v>0</v>
      </c>
      <c r="E33" s="1">
        <f>'TAB5.1'!E198</f>
        <v>0</v>
      </c>
      <c r="F33" s="1">
        <f>'TAB5.1'!F198</f>
        <v>0</v>
      </c>
      <c r="G33" s="1">
        <f>'TAB5.1'!G198</f>
        <v>0</v>
      </c>
      <c r="H33" s="1">
        <f>'TAB5.1'!H198</f>
        <v>0</v>
      </c>
      <c r="I33" s="1">
        <f>'TAB5.1'!I198</f>
        <v>0</v>
      </c>
      <c r="J33" s="1">
        <f>'TAB5.1'!J198</f>
        <v>0</v>
      </c>
      <c r="K33" s="1">
        <f>'TAB5.1'!K198</f>
        <v>0</v>
      </c>
      <c r="L33" s="1">
        <f>'TAB5.1'!L198</f>
        <v>0</v>
      </c>
      <c r="M33" s="1">
        <f>'TAB5.1'!M198</f>
        <v>0</v>
      </c>
      <c r="N33" s="1">
        <f>'TAB5.1'!N198</f>
        <v>0</v>
      </c>
      <c r="O33" s="1">
        <f>'TAB5.1'!O198</f>
        <v>0</v>
      </c>
      <c r="P33" s="1">
        <f>'TAB5.1'!P198</f>
        <v>0</v>
      </c>
      <c r="Q33" s="1">
        <f>'TAB5.1'!Q198</f>
        <v>0</v>
      </c>
      <c r="R33" s="1">
        <f>'TAB5.1'!R198</f>
        <v>0</v>
      </c>
      <c r="S33" s="1">
        <f>'TAB5.1'!S198</f>
        <v>0</v>
      </c>
      <c r="V33" s="63">
        <f t="shared" si="0"/>
        <v>26</v>
      </c>
    </row>
    <row r="34" spans="1:22" x14ac:dyDescent="0.3">
      <c r="A34" s="415"/>
      <c r="B34" s="178" t="str">
        <f>'TAB5.1'!B34</f>
        <v>Intitulé libre 1</v>
      </c>
      <c r="C34" s="1">
        <f>'TAB5.1'!C199</f>
        <v>0</v>
      </c>
      <c r="D34" s="1">
        <f>'TAB5.1'!D199</f>
        <v>0</v>
      </c>
      <c r="E34" s="1">
        <f>'TAB5.1'!E199</f>
        <v>0</v>
      </c>
      <c r="F34" s="1">
        <f>'TAB5.1'!F199</f>
        <v>0</v>
      </c>
      <c r="G34" s="1">
        <f>'TAB5.1'!G199</f>
        <v>0</v>
      </c>
      <c r="H34" s="1">
        <f>'TAB5.1'!H199</f>
        <v>0</v>
      </c>
      <c r="I34" s="1">
        <f>'TAB5.1'!I199</f>
        <v>0</v>
      </c>
      <c r="J34" s="1">
        <f>'TAB5.1'!J199</f>
        <v>0</v>
      </c>
      <c r="K34" s="1">
        <f>'TAB5.1'!K199</f>
        <v>0</v>
      </c>
      <c r="L34" s="1">
        <f>'TAB5.1'!L199</f>
        <v>0</v>
      </c>
      <c r="M34" s="1">
        <f>'TAB5.1'!M199</f>
        <v>0</v>
      </c>
      <c r="N34" s="1">
        <f>'TAB5.1'!N199</f>
        <v>0</v>
      </c>
      <c r="O34" s="1">
        <f>'TAB5.1'!O199</f>
        <v>0</v>
      </c>
      <c r="P34" s="1">
        <f>'TAB5.1'!P199</f>
        <v>0</v>
      </c>
      <c r="Q34" s="1">
        <f>'TAB5.1'!Q199</f>
        <v>0</v>
      </c>
      <c r="R34" s="1">
        <f>'TAB5.1'!R199</f>
        <v>0</v>
      </c>
      <c r="S34" s="1">
        <f>'TAB5.1'!S199</f>
        <v>0</v>
      </c>
      <c r="V34" s="63">
        <f t="shared" si="0"/>
        <v>27</v>
      </c>
    </row>
    <row r="35" spans="1:22" x14ac:dyDescent="0.3">
      <c r="A35" s="415"/>
      <c r="B35" s="178" t="str">
        <f>'TAB5.1'!B35</f>
        <v>Intitulé libre 2</v>
      </c>
      <c r="C35" s="1">
        <f>'TAB5.1'!C200</f>
        <v>0</v>
      </c>
      <c r="D35" s="1">
        <f>'TAB5.1'!D200</f>
        <v>0</v>
      </c>
      <c r="E35" s="1">
        <f>'TAB5.1'!E200</f>
        <v>0</v>
      </c>
      <c r="F35" s="1">
        <f>'TAB5.1'!F200</f>
        <v>0</v>
      </c>
      <c r="G35" s="1">
        <f>'TAB5.1'!G200</f>
        <v>0</v>
      </c>
      <c r="H35" s="1">
        <f>'TAB5.1'!H200</f>
        <v>0</v>
      </c>
      <c r="I35" s="1">
        <f>'TAB5.1'!I200</f>
        <v>0</v>
      </c>
      <c r="J35" s="1">
        <f>'TAB5.1'!J200</f>
        <v>0</v>
      </c>
      <c r="K35" s="1">
        <f>'TAB5.1'!K200</f>
        <v>0</v>
      </c>
      <c r="L35" s="1">
        <f>'TAB5.1'!L200</f>
        <v>0</v>
      </c>
      <c r="M35" s="1">
        <f>'TAB5.1'!M200</f>
        <v>0</v>
      </c>
      <c r="N35" s="1">
        <f>'TAB5.1'!N200</f>
        <v>0</v>
      </c>
      <c r="O35" s="1">
        <f>'TAB5.1'!O200</f>
        <v>0</v>
      </c>
      <c r="P35" s="1">
        <f>'TAB5.1'!P200</f>
        <v>0</v>
      </c>
      <c r="Q35" s="1">
        <f>'TAB5.1'!Q200</f>
        <v>0</v>
      </c>
      <c r="R35" s="1">
        <f>'TAB5.1'!R200</f>
        <v>0</v>
      </c>
      <c r="S35" s="1">
        <f>'TAB5.1'!S200</f>
        <v>0</v>
      </c>
      <c r="V35" s="63">
        <f t="shared" si="0"/>
        <v>28</v>
      </c>
    </row>
    <row r="36" spans="1:22" x14ac:dyDescent="0.3">
      <c r="A36" s="415"/>
      <c r="B36" s="178" t="str">
        <f>'TAB5.1'!B36</f>
        <v>Intitulé libre 3</v>
      </c>
      <c r="C36" s="1">
        <f>'TAB5.1'!C201</f>
        <v>0</v>
      </c>
      <c r="D36" s="1">
        <f>'TAB5.1'!D201</f>
        <v>0</v>
      </c>
      <c r="E36" s="1">
        <f>'TAB5.1'!E201</f>
        <v>0</v>
      </c>
      <c r="F36" s="1">
        <f>'TAB5.1'!F201</f>
        <v>0</v>
      </c>
      <c r="G36" s="1">
        <f>'TAB5.1'!G201</f>
        <v>0</v>
      </c>
      <c r="H36" s="1">
        <f>'TAB5.1'!H201</f>
        <v>0</v>
      </c>
      <c r="I36" s="1">
        <f>'TAB5.1'!I201</f>
        <v>0</v>
      </c>
      <c r="J36" s="1">
        <f>'TAB5.1'!J201</f>
        <v>0</v>
      </c>
      <c r="K36" s="1">
        <f>'TAB5.1'!K201</f>
        <v>0</v>
      </c>
      <c r="L36" s="1">
        <f>'TAB5.1'!L201</f>
        <v>0</v>
      </c>
      <c r="M36" s="1">
        <f>'TAB5.1'!M201</f>
        <v>0</v>
      </c>
      <c r="N36" s="1">
        <f>'TAB5.1'!N201</f>
        <v>0</v>
      </c>
      <c r="O36" s="1">
        <f>'TAB5.1'!O201</f>
        <v>0</v>
      </c>
      <c r="P36" s="1">
        <f>'TAB5.1'!P201</f>
        <v>0</v>
      </c>
      <c r="Q36" s="1">
        <f>'TAB5.1'!Q201</f>
        <v>0</v>
      </c>
      <c r="R36" s="1">
        <f>'TAB5.1'!R201</f>
        <v>0</v>
      </c>
      <c r="S36" s="1">
        <f>'TAB5.1'!S201</f>
        <v>0</v>
      </c>
      <c r="V36" s="63">
        <f t="shared" si="0"/>
        <v>29</v>
      </c>
    </row>
    <row r="37" spans="1:22" x14ac:dyDescent="0.3">
      <c r="A37" s="415"/>
      <c r="B37" s="178" t="str">
        <f>'TAB5.1'!B37</f>
        <v>Intitulé libre 4</v>
      </c>
      <c r="C37" s="1">
        <f>'TAB5.1'!C202</f>
        <v>0</v>
      </c>
      <c r="D37" s="1">
        <f>'TAB5.1'!D202</f>
        <v>0</v>
      </c>
      <c r="E37" s="1">
        <f>'TAB5.1'!E202</f>
        <v>0</v>
      </c>
      <c r="F37" s="1">
        <f>'TAB5.1'!F202</f>
        <v>0</v>
      </c>
      <c r="G37" s="1">
        <f>'TAB5.1'!G202</f>
        <v>0</v>
      </c>
      <c r="H37" s="1">
        <f>'TAB5.1'!H202</f>
        <v>0</v>
      </c>
      <c r="I37" s="1">
        <f>'TAB5.1'!I202</f>
        <v>0</v>
      </c>
      <c r="J37" s="1">
        <f>'TAB5.1'!J202</f>
        <v>0</v>
      </c>
      <c r="K37" s="1">
        <f>'TAB5.1'!K202</f>
        <v>0</v>
      </c>
      <c r="L37" s="1">
        <f>'TAB5.1'!L202</f>
        <v>0</v>
      </c>
      <c r="M37" s="1">
        <f>'TAB5.1'!M202</f>
        <v>0</v>
      </c>
      <c r="N37" s="1">
        <f>'TAB5.1'!N202</f>
        <v>0</v>
      </c>
      <c r="O37" s="1">
        <f>'TAB5.1'!O202</f>
        <v>0</v>
      </c>
      <c r="P37" s="1">
        <f>'TAB5.1'!P202</f>
        <v>0</v>
      </c>
      <c r="Q37" s="1">
        <f>'TAB5.1'!Q202</f>
        <v>0</v>
      </c>
      <c r="R37" s="1">
        <f>'TAB5.1'!R202</f>
        <v>0</v>
      </c>
      <c r="S37" s="1">
        <f>'TAB5.1'!S202</f>
        <v>0</v>
      </c>
      <c r="V37" s="63">
        <f t="shared" si="0"/>
        <v>30</v>
      </c>
    </row>
    <row r="38" spans="1:22" x14ac:dyDescent="0.3">
      <c r="A38" s="415"/>
      <c r="B38" s="178" t="str">
        <f>'TAB5.1'!B38</f>
        <v>Intitulé libre 5</v>
      </c>
      <c r="C38" s="1">
        <f>'TAB5.1'!C203</f>
        <v>0</v>
      </c>
      <c r="D38" s="1">
        <f>'TAB5.1'!D203</f>
        <v>0</v>
      </c>
      <c r="E38" s="1">
        <f>'TAB5.1'!E203</f>
        <v>0</v>
      </c>
      <c r="F38" s="1">
        <f>'TAB5.1'!F203</f>
        <v>0</v>
      </c>
      <c r="G38" s="1">
        <f>'TAB5.1'!G203</f>
        <v>0</v>
      </c>
      <c r="H38" s="1">
        <f>'TAB5.1'!H203</f>
        <v>0</v>
      </c>
      <c r="I38" s="1">
        <f>'TAB5.1'!I203</f>
        <v>0</v>
      </c>
      <c r="J38" s="1">
        <f>'TAB5.1'!J203</f>
        <v>0</v>
      </c>
      <c r="K38" s="1">
        <f>'TAB5.1'!K203</f>
        <v>0</v>
      </c>
      <c r="L38" s="1">
        <f>'TAB5.1'!L203</f>
        <v>0</v>
      </c>
      <c r="M38" s="1">
        <f>'TAB5.1'!M203</f>
        <v>0</v>
      </c>
      <c r="N38" s="1">
        <f>'TAB5.1'!N203</f>
        <v>0</v>
      </c>
      <c r="O38" s="1">
        <f>'TAB5.1'!O203</f>
        <v>0</v>
      </c>
      <c r="P38" s="1">
        <f>'TAB5.1'!P203</f>
        <v>0</v>
      </c>
      <c r="Q38" s="1">
        <f>'TAB5.1'!Q203</f>
        <v>0</v>
      </c>
      <c r="R38" s="1">
        <f>'TAB5.1'!R203</f>
        <v>0</v>
      </c>
      <c r="S38" s="1">
        <f>'TAB5.1'!S203</f>
        <v>0</v>
      </c>
      <c r="V38" s="63">
        <f t="shared" si="0"/>
        <v>31</v>
      </c>
    </row>
    <row r="39" spans="1:22" ht="14.25" thickBot="1" x14ac:dyDescent="0.35">
      <c r="A39" s="415"/>
      <c r="B39" s="179" t="s">
        <v>50</v>
      </c>
      <c r="C39" s="26">
        <f t="shared" ref="C39:S39" si="2">SUM(C27:C38)</f>
        <v>0</v>
      </c>
      <c r="D39" s="26">
        <f t="shared" si="2"/>
        <v>0</v>
      </c>
      <c r="E39" s="26">
        <f t="shared" si="2"/>
        <v>0</v>
      </c>
      <c r="F39" s="26">
        <f t="shared" si="2"/>
        <v>0</v>
      </c>
      <c r="G39" s="26">
        <f t="shared" si="2"/>
        <v>0</v>
      </c>
      <c r="H39" s="26">
        <f t="shared" si="2"/>
        <v>0</v>
      </c>
      <c r="I39" s="26">
        <f t="shared" si="2"/>
        <v>0</v>
      </c>
      <c r="J39" s="26">
        <f t="shared" si="2"/>
        <v>0</v>
      </c>
      <c r="K39" s="26">
        <f t="shared" si="2"/>
        <v>0</v>
      </c>
      <c r="L39" s="26">
        <f t="shared" si="2"/>
        <v>0</v>
      </c>
      <c r="M39" s="26">
        <f t="shared" si="2"/>
        <v>0</v>
      </c>
      <c r="N39" s="26">
        <f t="shared" si="2"/>
        <v>0</v>
      </c>
      <c r="O39" s="26">
        <f t="shared" si="2"/>
        <v>0</v>
      </c>
      <c r="P39" s="26">
        <f t="shared" si="2"/>
        <v>0</v>
      </c>
      <c r="Q39" s="26">
        <f t="shared" si="2"/>
        <v>0</v>
      </c>
      <c r="R39" s="26">
        <f t="shared" si="2"/>
        <v>0</v>
      </c>
      <c r="S39" s="26">
        <f t="shared" si="2"/>
        <v>0</v>
      </c>
      <c r="U39" s="63" t="str">
        <f>RIGHT(A8,4)&amp;"hors reseau"</f>
        <v>2025hors reseau</v>
      </c>
      <c r="V39" s="63">
        <f t="shared" si="0"/>
        <v>32</v>
      </c>
    </row>
    <row r="40" spans="1:22" x14ac:dyDescent="0.3">
      <c r="V40" s="63">
        <f t="shared" si="0"/>
        <v>33</v>
      </c>
    </row>
    <row r="41" spans="1:22" x14ac:dyDescent="0.3">
      <c r="A41" s="415" t="s">
        <v>326</v>
      </c>
      <c r="B41" s="178" t="s">
        <v>148</v>
      </c>
      <c r="C41" s="1">
        <f>Q8</f>
        <v>0</v>
      </c>
      <c r="D41" s="1">
        <f t="shared" ref="D41:E41" si="3">R8</f>
        <v>0</v>
      </c>
      <c r="E41" s="1">
        <f t="shared" si="3"/>
        <v>0</v>
      </c>
      <c r="F41" s="75"/>
      <c r="G41" s="75"/>
      <c r="H41" s="75"/>
      <c r="I41" s="75"/>
      <c r="J41" s="75"/>
      <c r="K41" s="75"/>
      <c r="L41" s="75"/>
      <c r="M41" s="75"/>
      <c r="N41" s="75"/>
      <c r="O41" s="75"/>
      <c r="P41" s="75"/>
      <c r="Q41" s="1">
        <f>SUM(C41,F41:J41,M41:N41)</f>
        <v>0</v>
      </c>
      <c r="R41" s="1">
        <f>SUM(D41,K41,O41)</f>
        <v>0</v>
      </c>
      <c r="S41" s="1">
        <f>SUM(E41,L41,P41)</f>
        <v>0</v>
      </c>
      <c r="V41" s="63">
        <f t="shared" si="0"/>
        <v>34</v>
      </c>
    </row>
    <row r="42" spans="1:22" x14ac:dyDescent="0.3">
      <c r="A42" s="415"/>
      <c r="B42" s="178" t="s">
        <v>149</v>
      </c>
      <c r="C42" s="1">
        <f t="shared" ref="C42:E42" si="4">Q9</f>
        <v>0</v>
      </c>
      <c r="D42" s="1">
        <f t="shared" si="4"/>
        <v>0</v>
      </c>
      <c r="E42" s="1">
        <f t="shared" si="4"/>
        <v>0</v>
      </c>
      <c r="F42" s="75"/>
      <c r="G42" s="75"/>
      <c r="H42" s="75"/>
      <c r="I42" s="75"/>
      <c r="J42" s="75"/>
      <c r="K42" s="75"/>
      <c r="L42" s="75"/>
      <c r="M42" s="75"/>
      <c r="N42" s="75"/>
      <c r="O42" s="75"/>
      <c r="P42" s="75"/>
      <c r="Q42" s="1">
        <f t="shared" ref="Q42:Q57" si="5">SUM(C42,F42:J42,M42:N42)</f>
        <v>0</v>
      </c>
      <c r="R42" s="1">
        <f t="shared" ref="R42:S57" si="6">SUM(D42,K42,O42)</f>
        <v>0</v>
      </c>
      <c r="S42" s="1">
        <f t="shared" si="6"/>
        <v>0</v>
      </c>
      <c r="V42" s="63">
        <f t="shared" si="0"/>
        <v>35</v>
      </c>
    </row>
    <row r="43" spans="1:22" x14ac:dyDescent="0.3">
      <c r="A43" s="415"/>
      <c r="B43" s="178" t="s">
        <v>150</v>
      </c>
      <c r="C43" s="1">
        <f t="shared" ref="C43:E43" si="7">Q10</f>
        <v>0</v>
      </c>
      <c r="D43" s="1">
        <f t="shared" si="7"/>
        <v>0</v>
      </c>
      <c r="E43" s="1">
        <f t="shared" si="7"/>
        <v>0</v>
      </c>
      <c r="F43" s="75"/>
      <c r="G43" s="75"/>
      <c r="H43" s="75"/>
      <c r="I43" s="75"/>
      <c r="J43" s="75"/>
      <c r="K43" s="75"/>
      <c r="L43" s="75"/>
      <c r="M43" s="75"/>
      <c r="N43" s="75"/>
      <c r="O43" s="75"/>
      <c r="P43" s="75"/>
      <c r="Q43" s="1">
        <f t="shared" si="5"/>
        <v>0</v>
      </c>
      <c r="R43" s="1">
        <f t="shared" si="6"/>
        <v>0</v>
      </c>
      <c r="S43" s="1">
        <f t="shared" si="6"/>
        <v>0</v>
      </c>
      <c r="V43" s="63">
        <f t="shared" si="0"/>
        <v>36</v>
      </c>
    </row>
    <row r="44" spans="1:22" x14ac:dyDescent="0.3">
      <c r="A44" s="415"/>
      <c r="B44" s="178" t="s">
        <v>151</v>
      </c>
      <c r="C44" s="1">
        <f t="shared" ref="C44:E44" si="8">Q11</f>
        <v>0</v>
      </c>
      <c r="D44" s="1">
        <f t="shared" si="8"/>
        <v>0</v>
      </c>
      <c r="E44" s="1">
        <f t="shared" si="8"/>
        <v>0</v>
      </c>
      <c r="F44" s="75"/>
      <c r="G44" s="75"/>
      <c r="H44" s="75"/>
      <c r="I44" s="75"/>
      <c r="J44" s="75"/>
      <c r="K44" s="75"/>
      <c r="L44" s="75"/>
      <c r="M44" s="75"/>
      <c r="N44" s="75"/>
      <c r="O44" s="75"/>
      <c r="P44" s="75"/>
      <c r="Q44" s="1">
        <f t="shared" si="5"/>
        <v>0</v>
      </c>
      <c r="R44" s="1">
        <f t="shared" si="6"/>
        <v>0</v>
      </c>
      <c r="S44" s="1">
        <f t="shared" si="6"/>
        <v>0</v>
      </c>
      <c r="V44" s="63">
        <f t="shared" si="0"/>
        <v>37</v>
      </c>
    </row>
    <row r="45" spans="1:22" x14ac:dyDescent="0.3">
      <c r="A45" s="415"/>
      <c r="B45" s="178" t="s">
        <v>152</v>
      </c>
      <c r="C45" s="1">
        <f t="shared" ref="C45:E45" si="9">Q12</f>
        <v>0</v>
      </c>
      <c r="D45" s="1">
        <f t="shared" si="9"/>
        <v>0</v>
      </c>
      <c r="E45" s="1">
        <f t="shared" si="9"/>
        <v>0</v>
      </c>
      <c r="F45" s="75"/>
      <c r="G45" s="75"/>
      <c r="H45" s="75"/>
      <c r="I45" s="75"/>
      <c r="J45" s="75"/>
      <c r="K45" s="75"/>
      <c r="L45" s="75"/>
      <c r="M45" s="75"/>
      <c r="N45" s="75"/>
      <c r="O45" s="75"/>
      <c r="P45" s="75"/>
      <c r="Q45" s="1">
        <f t="shared" si="5"/>
        <v>0</v>
      </c>
      <c r="R45" s="1">
        <f t="shared" si="6"/>
        <v>0</v>
      </c>
      <c r="S45" s="1">
        <f t="shared" si="6"/>
        <v>0</v>
      </c>
      <c r="V45" s="63">
        <f t="shared" si="0"/>
        <v>38</v>
      </c>
    </row>
    <row r="46" spans="1:22" x14ac:dyDescent="0.3">
      <c r="A46" s="415"/>
      <c r="B46" s="178" t="s">
        <v>153</v>
      </c>
      <c r="C46" s="1">
        <f t="shared" ref="C46:E46" si="10">Q13</f>
        <v>0</v>
      </c>
      <c r="D46" s="1">
        <f t="shared" si="10"/>
        <v>0</v>
      </c>
      <c r="E46" s="1">
        <f t="shared" si="10"/>
        <v>0</v>
      </c>
      <c r="F46" s="75"/>
      <c r="G46" s="75"/>
      <c r="H46" s="75"/>
      <c r="I46" s="75"/>
      <c r="J46" s="75"/>
      <c r="K46" s="75"/>
      <c r="L46" s="75"/>
      <c r="M46" s="75"/>
      <c r="N46" s="75"/>
      <c r="O46" s="75"/>
      <c r="P46" s="75"/>
      <c r="Q46" s="1">
        <f t="shared" si="5"/>
        <v>0</v>
      </c>
      <c r="R46" s="1">
        <f t="shared" si="6"/>
        <v>0</v>
      </c>
      <c r="S46" s="1">
        <f t="shared" si="6"/>
        <v>0</v>
      </c>
      <c r="V46" s="63">
        <f t="shared" si="0"/>
        <v>39</v>
      </c>
    </row>
    <row r="47" spans="1:22" x14ac:dyDescent="0.3">
      <c r="A47" s="415"/>
      <c r="B47" s="178" t="s">
        <v>154</v>
      </c>
      <c r="C47" s="1">
        <f t="shared" ref="C47:E47" si="11">Q14</f>
        <v>0</v>
      </c>
      <c r="D47" s="1">
        <f t="shared" si="11"/>
        <v>0</v>
      </c>
      <c r="E47" s="1">
        <f t="shared" si="11"/>
        <v>0</v>
      </c>
      <c r="F47" s="75"/>
      <c r="G47" s="75"/>
      <c r="H47" s="75"/>
      <c r="I47" s="75"/>
      <c r="J47" s="75"/>
      <c r="K47" s="75"/>
      <c r="L47" s="75"/>
      <c r="M47" s="75"/>
      <c r="N47" s="75"/>
      <c r="O47" s="75"/>
      <c r="P47" s="75"/>
      <c r="Q47" s="1">
        <f t="shared" si="5"/>
        <v>0</v>
      </c>
      <c r="R47" s="1">
        <f t="shared" si="6"/>
        <v>0</v>
      </c>
      <c r="S47" s="1">
        <f t="shared" si="6"/>
        <v>0</v>
      </c>
      <c r="V47" s="63">
        <f t="shared" si="0"/>
        <v>40</v>
      </c>
    </row>
    <row r="48" spans="1:22" x14ac:dyDescent="0.3">
      <c r="A48" s="415"/>
      <c r="B48" s="178" t="s">
        <v>155</v>
      </c>
      <c r="C48" s="1">
        <f t="shared" ref="C48:E48" si="12">Q15</f>
        <v>0</v>
      </c>
      <c r="D48" s="1">
        <f t="shared" si="12"/>
        <v>0</v>
      </c>
      <c r="E48" s="1">
        <f t="shared" si="12"/>
        <v>0</v>
      </c>
      <c r="F48" s="75"/>
      <c r="G48" s="75"/>
      <c r="H48" s="75"/>
      <c r="I48" s="75"/>
      <c r="J48" s="75"/>
      <c r="K48" s="75"/>
      <c r="L48" s="75"/>
      <c r="M48" s="75"/>
      <c r="N48" s="75"/>
      <c r="O48" s="75"/>
      <c r="P48" s="75"/>
      <c r="Q48" s="1">
        <f t="shared" si="5"/>
        <v>0</v>
      </c>
      <c r="R48" s="1">
        <f t="shared" si="6"/>
        <v>0</v>
      </c>
      <c r="S48" s="1">
        <f t="shared" si="6"/>
        <v>0</v>
      </c>
      <c r="V48" s="63">
        <f t="shared" si="0"/>
        <v>41</v>
      </c>
    </row>
    <row r="49" spans="1:22" x14ac:dyDescent="0.3">
      <c r="A49" s="415"/>
      <c r="B49" s="178" t="s">
        <v>157</v>
      </c>
      <c r="C49" s="1">
        <f t="shared" ref="C49:E49" si="13">Q16</f>
        <v>0</v>
      </c>
      <c r="D49" s="1">
        <f t="shared" si="13"/>
        <v>0</v>
      </c>
      <c r="E49" s="1">
        <f t="shared" si="13"/>
        <v>0</v>
      </c>
      <c r="F49" s="75"/>
      <c r="G49" s="75"/>
      <c r="H49" s="75"/>
      <c r="I49" s="75"/>
      <c r="J49" s="75"/>
      <c r="K49" s="75"/>
      <c r="L49" s="75"/>
      <c r="M49" s="75"/>
      <c r="N49" s="75"/>
      <c r="O49" s="75"/>
      <c r="P49" s="75"/>
      <c r="Q49" s="1">
        <f t="shared" si="5"/>
        <v>0</v>
      </c>
      <c r="R49" s="1">
        <f t="shared" si="6"/>
        <v>0</v>
      </c>
      <c r="S49" s="1">
        <f t="shared" si="6"/>
        <v>0</v>
      </c>
      <c r="V49" s="63">
        <f t="shared" si="0"/>
        <v>42</v>
      </c>
    </row>
    <row r="50" spans="1:22" x14ac:dyDescent="0.3">
      <c r="A50" s="415"/>
      <c r="B50" s="178" t="s">
        <v>156</v>
      </c>
      <c r="C50" s="1">
        <f t="shared" ref="C50:E50" si="14">Q17</f>
        <v>0</v>
      </c>
      <c r="D50" s="1">
        <f t="shared" si="14"/>
        <v>0</v>
      </c>
      <c r="E50" s="1">
        <f t="shared" si="14"/>
        <v>0</v>
      </c>
      <c r="F50" s="75"/>
      <c r="G50" s="75"/>
      <c r="H50" s="75"/>
      <c r="I50" s="75"/>
      <c r="J50" s="75"/>
      <c r="K50" s="75"/>
      <c r="L50" s="75"/>
      <c r="M50" s="75"/>
      <c r="N50" s="75"/>
      <c r="O50" s="75"/>
      <c r="P50" s="75"/>
      <c r="Q50" s="1">
        <f t="shared" si="5"/>
        <v>0</v>
      </c>
      <c r="R50" s="1">
        <f t="shared" si="6"/>
        <v>0</v>
      </c>
      <c r="S50" s="1">
        <f t="shared" si="6"/>
        <v>0</v>
      </c>
      <c r="V50" s="63">
        <f t="shared" si="0"/>
        <v>43</v>
      </c>
    </row>
    <row r="51" spans="1:22" x14ac:dyDescent="0.3">
      <c r="A51" s="415"/>
      <c r="B51" s="178" t="s">
        <v>158</v>
      </c>
      <c r="C51" s="1">
        <f t="shared" ref="C51:E51" si="15">Q18</f>
        <v>0</v>
      </c>
      <c r="D51" s="1">
        <f t="shared" si="15"/>
        <v>0</v>
      </c>
      <c r="E51" s="1">
        <f t="shared" si="15"/>
        <v>0</v>
      </c>
      <c r="F51" s="75"/>
      <c r="G51" s="75"/>
      <c r="H51" s="75"/>
      <c r="I51" s="75"/>
      <c r="J51" s="75"/>
      <c r="K51" s="75"/>
      <c r="L51" s="75"/>
      <c r="M51" s="75"/>
      <c r="N51" s="75"/>
      <c r="O51" s="75"/>
      <c r="P51" s="75"/>
      <c r="Q51" s="1">
        <f t="shared" si="5"/>
        <v>0</v>
      </c>
      <c r="R51" s="1">
        <f t="shared" si="6"/>
        <v>0</v>
      </c>
      <c r="S51" s="1">
        <f t="shared" si="6"/>
        <v>0</v>
      </c>
      <c r="V51" s="63">
        <f t="shared" si="0"/>
        <v>44</v>
      </c>
    </row>
    <row r="52" spans="1:22" x14ac:dyDescent="0.3">
      <c r="A52" s="415"/>
      <c r="B52" s="178" t="s">
        <v>13</v>
      </c>
      <c r="C52" s="1">
        <f t="shared" ref="C52:E52" si="16">Q19</f>
        <v>0</v>
      </c>
      <c r="D52" s="1">
        <f t="shared" si="16"/>
        <v>0</v>
      </c>
      <c r="E52" s="1">
        <f t="shared" si="16"/>
        <v>0</v>
      </c>
      <c r="F52" s="75"/>
      <c r="G52" s="75"/>
      <c r="H52" s="75"/>
      <c r="I52" s="75"/>
      <c r="J52" s="75"/>
      <c r="K52" s="75"/>
      <c r="L52" s="75"/>
      <c r="M52" s="75"/>
      <c r="N52" s="75"/>
      <c r="O52" s="75"/>
      <c r="P52" s="75"/>
      <c r="Q52" s="1">
        <f t="shared" si="5"/>
        <v>0</v>
      </c>
      <c r="R52" s="1">
        <f t="shared" si="6"/>
        <v>0</v>
      </c>
      <c r="S52" s="1">
        <f t="shared" si="6"/>
        <v>0</v>
      </c>
      <c r="V52" s="63">
        <f t="shared" si="0"/>
        <v>45</v>
      </c>
    </row>
    <row r="53" spans="1:22" x14ac:dyDescent="0.3">
      <c r="A53" s="415"/>
      <c r="B53" s="178" t="s">
        <v>19</v>
      </c>
      <c r="C53" s="1">
        <f t="shared" ref="C53:E53" si="17">Q20</f>
        <v>0</v>
      </c>
      <c r="D53" s="1">
        <f t="shared" si="17"/>
        <v>0</v>
      </c>
      <c r="E53" s="1">
        <f t="shared" si="17"/>
        <v>0</v>
      </c>
      <c r="F53" s="75"/>
      <c r="G53" s="75"/>
      <c r="H53" s="75"/>
      <c r="I53" s="75"/>
      <c r="J53" s="75"/>
      <c r="K53" s="75"/>
      <c r="L53" s="75"/>
      <c r="M53" s="75"/>
      <c r="N53" s="75"/>
      <c r="O53" s="75"/>
      <c r="P53" s="75"/>
      <c r="Q53" s="1">
        <f t="shared" si="5"/>
        <v>0</v>
      </c>
      <c r="R53" s="1">
        <f t="shared" si="6"/>
        <v>0</v>
      </c>
      <c r="S53" s="1">
        <f t="shared" si="6"/>
        <v>0</v>
      </c>
      <c r="V53" s="63">
        <f t="shared" si="0"/>
        <v>46</v>
      </c>
    </row>
    <row r="54" spans="1:22" x14ac:dyDescent="0.3">
      <c r="A54" s="415"/>
      <c r="B54" s="178" t="s">
        <v>20</v>
      </c>
      <c r="C54" s="1">
        <f t="shared" ref="C54:E54" si="18">Q21</f>
        <v>0</v>
      </c>
      <c r="D54" s="1">
        <f t="shared" si="18"/>
        <v>0</v>
      </c>
      <c r="E54" s="1">
        <f t="shared" si="18"/>
        <v>0</v>
      </c>
      <c r="F54" s="75"/>
      <c r="G54" s="75"/>
      <c r="H54" s="75"/>
      <c r="I54" s="75"/>
      <c r="J54" s="75"/>
      <c r="K54" s="75"/>
      <c r="L54" s="75"/>
      <c r="M54" s="75"/>
      <c r="N54" s="75"/>
      <c r="O54" s="75"/>
      <c r="P54" s="75"/>
      <c r="Q54" s="1">
        <f t="shared" si="5"/>
        <v>0</v>
      </c>
      <c r="R54" s="1">
        <f t="shared" si="6"/>
        <v>0</v>
      </c>
      <c r="S54" s="1">
        <f t="shared" si="6"/>
        <v>0</v>
      </c>
      <c r="V54" s="63">
        <f t="shared" si="0"/>
        <v>47</v>
      </c>
    </row>
    <row r="55" spans="1:22" x14ac:dyDescent="0.3">
      <c r="A55" s="415"/>
      <c r="B55" s="178" t="s">
        <v>21</v>
      </c>
      <c r="C55" s="1">
        <f t="shared" ref="C55:E55" si="19">Q22</f>
        <v>0</v>
      </c>
      <c r="D55" s="1">
        <f t="shared" si="19"/>
        <v>0</v>
      </c>
      <c r="E55" s="1">
        <f t="shared" si="19"/>
        <v>0</v>
      </c>
      <c r="F55" s="75"/>
      <c r="G55" s="75"/>
      <c r="H55" s="75"/>
      <c r="I55" s="75"/>
      <c r="J55" s="75"/>
      <c r="K55" s="75"/>
      <c r="L55" s="75"/>
      <c r="M55" s="75"/>
      <c r="N55" s="75"/>
      <c r="O55" s="75"/>
      <c r="P55" s="75"/>
      <c r="Q55" s="1">
        <f t="shared" si="5"/>
        <v>0</v>
      </c>
      <c r="R55" s="1">
        <f t="shared" si="6"/>
        <v>0</v>
      </c>
      <c r="S55" s="1">
        <f t="shared" si="6"/>
        <v>0</v>
      </c>
      <c r="V55" s="63">
        <f t="shared" si="0"/>
        <v>48</v>
      </c>
    </row>
    <row r="56" spans="1:22" x14ac:dyDescent="0.3">
      <c r="A56" s="415"/>
      <c r="B56" s="178" t="s">
        <v>22</v>
      </c>
      <c r="C56" s="1">
        <f t="shared" ref="C56:E56" si="20">Q23</f>
        <v>0</v>
      </c>
      <c r="D56" s="1">
        <f t="shared" si="20"/>
        <v>0</v>
      </c>
      <c r="E56" s="1">
        <f t="shared" si="20"/>
        <v>0</v>
      </c>
      <c r="F56" s="75"/>
      <c r="G56" s="75"/>
      <c r="H56" s="75"/>
      <c r="I56" s="75"/>
      <c r="J56" s="75"/>
      <c r="K56" s="75"/>
      <c r="L56" s="75"/>
      <c r="M56" s="75"/>
      <c r="N56" s="75"/>
      <c r="O56" s="75"/>
      <c r="P56" s="75"/>
      <c r="Q56" s="1">
        <f t="shared" si="5"/>
        <v>0</v>
      </c>
      <c r="R56" s="1">
        <f t="shared" si="6"/>
        <v>0</v>
      </c>
      <c r="S56" s="1">
        <f t="shared" si="6"/>
        <v>0</v>
      </c>
      <c r="V56" s="63">
        <f t="shared" si="0"/>
        <v>49</v>
      </c>
    </row>
    <row r="57" spans="1:22" x14ac:dyDescent="0.3">
      <c r="A57" s="415"/>
      <c r="B57" s="178" t="s">
        <v>23</v>
      </c>
      <c r="C57" s="1">
        <f t="shared" ref="C57:E57" si="21">Q24</f>
        <v>0</v>
      </c>
      <c r="D57" s="1">
        <f t="shared" si="21"/>
        <v>0</v>
      </c>
      <c r="E57" s="1">
        <f t="shared" si="21"/>
        <v>0</v>
      </c>
      <c r="F57" s="75"/>
      <c r="G57" s="75"/>
      <c r="H57" s="75"/>
      <c r="I57" s="75"/>
      <c r="J57" s="75"/>
      <c r="K57" s="75"/>
      <c r="L57" s="75"/>
      <c r="M57" s="75"/>
      <c r="N57" s="75"/>
      <c r="O57" s="75"/>
      <c r="P57" s="75"/>
      <c r="Q57" s="1">
        <f t="shared" si="5"/>
        <v>0</v>
      </c>
      <c r="R57" s="1">
        <f t="shared" si="6"/>
        <v>0</v>
      </c>
      <c r="S57" s="1">
        <f t="shared" si="6"/>
        <v>0</v>
      </c>
      <c r="V57" s="63">
        <f t="shared" si="0"/>
        <v>50</v>
      </c>
    </row>
    <row r="58" spans="1:22" ht="14.25" thickBot="1" x14ac:dyDescent="0.35">
      <c r="A58" s="415"/>
      <c r="B58" s="179" t="s">
        <v>45</v>
      </c>
      <c r="C58" s="26">
        <f t="shared" ref="C58:S58" si="22">SUM(C41:C57)</f>
        <v>0</v>
      </c>
      <c r="D58" s="26">
        <f t="shared" si="22"/>
        <v>0</v>
      </c>
      <c r="E58" s="26">
        <f t="shared" si="22"/>
        <v>0</v>
      </c>
      <c r="F58" s="26">
        <f t="shared" si="22"/>
        <v>0</v>
      </c>
      <c r="G58" s="26">
        <f t="shared" si="22"/>
        <v>0</v>
      </c>
      <c r="H58" s="26">
        <f t="shared" si="22"/>
        <v>0</v>
      </c>
      <c r="I58" s="26">
        <f t="shared" si="22"/>
        <v>0</v>
      </c>
      <c r="J58" s="26">
        <f t="shared" si="22"/>
        <v>0</v>
      </c>
      <c r="K58" s="26">
        <f t="shared" si="22"/>
        <v>0</v>
      </c>
      <c r="L58" s="26">
        <f t="shared" si="22"/>
        <v>0</v>
      </c>
      <c r="M58" s="26">
        <f t="shared" si="22"/>
        <v>0</v>
      </c>
      <c r="N58" s="26">
        <f t="shared" si="22"/>
        <v>0</v>
      </c>
      <c r="O58" s="26">
        <f t="shared" si="22"/>
        <v>0</v>
      </c>
      <c r="P58" s="26">
        <f t="shared" si="22"/>
        <v>0</v>
      </c>
      <c r="Q58" s="26">
        <f t="shared" si="22"/>
        <v>0</v>
      </c>
      <c r="R58" s="26">
        <f t="shared" si="22"/>
        <v>0</v>
      </c>
      <c r="S58" s="26">
        <f t="shared" si="22"/>
        <v>0</v>
      </c>
      <c r="U58" s="63" t="str">
        <f>RIGHT(A41,4)&amp;"reseau"</f>
        <v>2026reseau</v>
      </c>
      <c r="V58" s="63">
        <f t="shared" si="0"/>
        <v>51</v>
      </c>
    </row>
    <row r="59" spans="1:22" x14ac:dyDescent="0.3">
      <c r="A59" s="415"/>
      <c r="B59" s="180"/>
      <c r="V59" s="63">
        <f t="shared" si="0"/>
        <v>52</v>
      </c>
    </row>
    <row r="60" spans="1:22" x14ac:dyDescent="0.3">
      <c r="A60" s="415"/>
      <c r="B60" s="178" t="s">
        <v>148</v>
      </c>
      <c r="C60" s="1">
        <f t="shared" ref="C60:E60" si="23">Q27</f>
        <v>0</v>
      </c>
      <c r="D60" s="1">
        <f t="shared" si="23"/>
        <v>0</v>
      </c>
      <c r="E60" s="1">
        <f t="shared" si="23"/>
        <v>0</v>
      </c>
      <c r="F60" s="75"/>
      <c r="G60" s="75"/>
      <c r="H60" s="75"/>
      <c r="I60" s="75"/>
      <c r="J60" s="75"/>
      <c r="K60" s="75"/>
      <c r="L60" s="75"/>
      <c r="M60" s="75"/>
      <c r="N60" s="75"/>
      <c r="O60" s="75"/>
      <c r="P60" s="75"/>
      <c r="Q60" s="1">
        <f>SUM(C60,F60:J60,M60:N60)</f>
        <v>0</v>
      </c>
      <c r="R60" s="1">
        <f>SUM(D60,K60,O60)</f>
        <v>0</v>
      </c>
      <c r="S60" s="1">
        <f>SUM(E60,L60,P60)</f>
        <v>0</v>
      </c>
      <c r="V60" s="63">
        <f t="shared" si="0"/>
        <v>53</v>
      </c>
    </row>
    <row r="61" spans="1:22" x14ac:dyDescent="0.3">
      <c r="A61" s="415"/>
      <c r="B61" s="178" t="s">
        <v>46</v>
      </c>
      <c r="C61" s="1">
        <f t="shared" ref="C61:E61" si="24">Q28</f>
        <v>0</v>
      </c>
      <c r="D61" s="1">
        <f t="shared" si="24"/>
        <v>0</v>
      </c>
      <c r="E61" s="1">
        <f t="shared" si="24"/>
        <v>0</v>
      </c>
      <c r="F61" s="75"/>
      <c r="G61" s="75"/>
      <c r="H61" s="75"/>
      <c r="I61" s="75"/>
      <c r="J61" s="75"/>
      <c r="K61" s="75"/>
      <c r="L61" s="75"/>
      <c r="M61" s="75"/>
      <c r="N61" s="75"/>
      <c r="O61" s="75"/>
      <c r="P61" s="75"/>
      <c r="Q61" s="1">
        <f t="shared" ref="Q61:Q71" si="25">SUM(C61,F61:J61,M61:N61)</f>
        <v>0</v>
      </c>
      <c r="R61" s="1">
        <f t="shared" ref="R61:S71" si="26">SUM(D61,K61,O61)</f>
        <v>0</v>
      </c>
      <c r="S61" s="1">
        <f t="shared" si="26"/>
        <v>0</v>
      </c>
      <c r="V61" s="63">
        <f t="shared" si="0"/>
        <v>54</v>
      </c>
    </row>
    <row r="62" spans="1:22" x14ac:dyDescent="0.3">
      <c r="A62" s="415"/>
      <c r="B62" s="178" t="s">
        <v>47</v>
      </c>
      <c r="C62" s="1">
        <f t="shared" ref="C62:E62" si="27">Q29</f>
        <v>0</v>
      </c>
      <c r="D62" s="1">
        <f t="shared" si="27"/>
        <v>0</v>
      </c>
      <c r="E62" s="1">
        <f t="shared" si="27"/>
        <v>0</v>
      </c>
      <c r="F62" s="75"/>
      <c r="G62" s="75"/>
      <c r="H62" s="75"/>
      <c r="I62" s="75"/>
      <c r="J62" s="75"/>
      <c r="K62" s="75"/>
      <c r="L62" s="75"/>
      <c r="M62" s="75"/>
      <c r="N62" s="75"/>
      <c r="O62" s="75"/>
      <c r="P62" s="75"/>
      <c r="Q62" s="1">
        <f t="shared" si="25"/>
        <v>0</v>
      </c>
      <c r="R62" s="1">
        <f t="shared" si="26"/>
        <v>0</v>
      </c>
      <c r="S62" s="1">
        <f t="shared" si="26"/>
        <v>0</v>
      </c>
      <c r="V62" s="63">
        <f t="shared" si="0"/>
        <v>55</v>
      </c>
    </row>
    <row r="63" spans="1:22" x14ac:dyDescent="0.3">
      <c r="A63" s="415"/>
      <c r="B63" s="178" t="s">
        <v>43</v>
      </c>
      <c r="C63" s="1">
        <f t="shared" ref="C63:E63" si="28">Q30</f>
        <v>0</v>
      </c>
      <c r="D63" s="1">
        <f t="shared" si="28"/>
        <v>0</v>
      </c>
      <c r="E63" s="1">
        <f t="shared" si="28"/>
        <v>0</v>
      </c>
      <c r="F63" s="75"/>
      <c r="G63" s="75"/>
      <c r="H63" s="75"/>
      <c r="I63" s="75"/>
      <c r="J63" s="75"/>
      <c r="K63" s="75"/>
      <c r="L63" s="75"/>
      <c r="M63" s="75"/>
      <c r="N63" s="75"/>
      <c r="O63" s="75"/>
      <c r="P63" s="75"/>
      <c r="Q63" s="1">
        <f t="shared" si="25"/>
        <v>0</v>
      </c>
      <c r="R63" s="1">
        <f t="shared" si="26"/>
        <v>0</v>
      </c>
      <c r="S63" s="1">
        <f t="shared" si="26"/>
        <v>0</v>
      </c>
      <c r="V63" s="63">
        <f t="shared" si="0"/>
        <v>56</v>
      </c>
    </row>
    <row r="64" spans="1:22" x14ac:dyDescent="0.3">
      <c r="A64" s="415"/>
      <c r="B64" s="178" t="s">
        <v>48</v>
      </c>
      <c r="C64" s="1">
        <f t="shared" ref="C64:E64" si="29">Q31</f>
        <v>0</v>
      </c>
      <c r="D64" s="1">
        <f t="shared" si="29"/>
        <v>0</v>
      </c>
      <c r="E64" s="1">
        <f t="shared" si="29"/>
        <v>0</v>
      </c>
      <c r="F64" s="75"/>
      <c r="G64" s="75"/>
      <c r="H64" s="75"/>
      <c r="I64" s="75"/>
      <c r="J64" s="75"/>
      <c r="K64" s="75"/>
      <c r="L64" s="75"/>
      <c r="M64" s="75"/>
      <c r="N64" s="75"/>
      <c r="O64" s="75"/>
      <c r="P64" s="75"/>
      <c r="Q64" s="1">
        <f t="shared" si="25"/>
        <v>0</v>
      </c>
      <c r="R64" s="1">
        <f t="shared" si="26"/>
        <v>0</v>
      </c>
      <c r="S64" s="1">
        <f t="shared" si="26"/>
        <v>0</v>
      </c>
      <c r="V64" s="63">
        <f t="shared" si="0"/>
        <v>57</v>
      </c>
    </row>
    <row r="65" spans="1:22" x14ac:dyDescent="0.3">
      <c r="A65" s="415"/>
      <c r="B65" s="178" t="s">
        <v>49</v>
      </c>
      <c r="C65" s="1">
        <f t="shared" ref="C65:E65" si="30">Q32</f>
        <v>0</v>
      </c>
      <c r="D65" s="1">
        <f t="shared" si="30"/>
        <v>0</v>
      </c>
      <c r="E65" s="1">
        <f t="shared" si="30"/>
        <v>0</v>
      </c>
      <c r="F65" s="75"/>
      <c r="G65" s="75"/>
      <c r="H65" s="75"/>
      <c r="I65" s="75"/>
      <c r="J65" s="75"/>
      <c r="K65" s="75"/>
      <c r="L65" s="75"/>
      <c r="M65" s="75"/>
      <c r="N65" s="75"/>
      <c r="O65" s="75"/>
      <c r="P65" s="75"/>
      <c r="Q65" s="1">
        <f t="shared" si="25"/>
        <v>0</v>
      </c>
      <c r="R65" s="1">
        <f t="shared" si="26"/>
        <v>0</v>
      </c>
      <c r="S65" s="1">
        <f t="shared" si="26"/>
        <v>0</v>
      </c>
      <c r="V65" s="63">
        <f t="shared" si="0"/>
        <v>58</v>
      </c>
    </row>
    <row r="66" spans="1:22" x14ac:dyDescent="0.3">
      <c r="A66" s="415"/>
      <c r="B66" s="178" t="s">
        <v>44</v>
      </c>
      <c r="C66" s="1">
        <f t="shared" ref="C66:E66" si="31">Q33</f>
        <v>0</v>
      </c>
      <c r="D66" s="1">
        <f t="shared" si="31"/>
        <v>0</v>
      </c>
      <c r="E66" s="1">
        <f t="shared" si="31"/>
        <v>0</v>
      </c>
      <c r="F66" s="75"/>
      <c r="G66" s="75"/>
      <c r="H66" s="75"/>
      <c r="I66" s="75"/>
      <c r="J66" s="75"/>
      <c r="K66" s="75"/>
      <c r="L66" s="75"/>
      <c r="M66" s="75"/>
      <c r="N66" s="75"/>
      <c r="O66" s="75"/>
      <c r="P66" s="75"/>
      <c r="Q66" s="1">
        <f t="shared" si="25"/>
        <v>0</v>
      </c>
      <c r="R66" s="1">
        <f t="shared" si="26"/>
        <v>0</v>
      </c>
      <c r="S66" s="1">
        <f t="shared" si="26"/>
        <v>0</v>
      </c>
      <c r="V66" s="63">
        <f t="shared" si="0"/>
        <v>59</v>
      </c>
    </row>
    <row r="67" spans="1:22" x14ac:dyDescent="0.3">
      <c r="A67" s="415"/>
      <c r="B67" s="178" t="s">
        <v>19</v>
      </c>
      <c r="C67" s="1">
        <f t="shared" ref="C67:E67" si="32">Q34</f>
        <v>0</v>
      </c>
      <c r="D67" s="1">
        <f t="shared" si="32"/>
        <v>0</v>
      </c>
      <c r="E67" s="1">
        <f t="shared" si="32"/>
        <v>0</v>
      </c>
      <c r="F67" s="75"/>
      <c r="G67" s="75"/>
      <c r="H67" s="75"/>
      <c r="I67" s="75"/>
      <c r="J67" s="75"/>
      <c r="K67" s="75"/>
      <c r="L67" s="75"/>
      <c r="M67" s="75"/>
      <c r="N67" s="75"/>
      <c r="O67" s="75"/>
      <c r="P67" s="75"/>
      <c r="Q67" s="1">
        <f t="shared" si="25"/>
        <v>0</v>
      </c>
      <c r="R67" s="1">
        <f t="shared" si="26"/>
        <v>0</v>
      </c>
      <c r="S67" s="1">
        <f t="shared" si="26"/>
        <v>0</v>
      </c>
      <c r="V67" s="63">
        <f t="shared" si="0"/>
        <v>60</v>
      </c>
    </row>
    <row r="68" spans="1:22" x14ac:dyDescent="0.3">
      <c r="A68" s="415"/>
      <c r="B68" s="178" t="s">
        <v>20</v>
      </c>
      <c r="C68" s="1">
        <f t="shared" ref="C68:E68" si="33">Q35</f>
        <v>0</v>
      </c>
      <c r="D68" s="1">
        <f t="shared" si="33"/>
        <v>0</v>
      </c>
      <c r="E68" s="1">
        <f t="shared" si="33"/>
        <v>0</v>
      </c>
      <c r="F68" s="75"/>
      <c r="G68" s="75"/>
      <c r="H68" s="75"/>
      <c r="I68" s="75"/>
      <c r="J68" s="75"/>
      <c r="K68" s="75"/>
      <c r="L68" s="75"/>
      <c r="M68" s="75"/>
      <c r="N68" s="75"/>
      <c r="O68" s="75"/>
      <c r="P68" s="75"/>
      <c r="Q68" s="1">
        <f t="shared" si="25"/>
        <v>0</v>
      </c>
      <c r="R68" s="1">
        <f t="shared" si="26"/>
        <v>0</v>
      </c>
      <c r="S68" s="1">
        <f t="shared" si="26"/>
        <v>0</v>
      </c>
      <c r="V68" s="63">
        <f t="shared" si="0"/>
        <v>61</v>
      </c>
    </row>
    <row r="69" spans="1:22" x14ac:dyDescent="0.3">
      <c r="A69" s="415"/>
      <c r="B69" s="178" t="s">
        <v>21</v>
      </c>
      <c r="C69" s="1">
        <f t="shared" ref="C69:E69" si="34">Q36</f>
        <v>0</v>
      </c>
      <c r="D69" s="1">
        <f t="shared" si="34"/>
        <v>0</v>
      </c>
      <c r="E69" s="1">
        <f t="shared" si="34"/>
        <v>0</v>
      </c>
      <c r="F69" s="75"/>
      <c r="G69" s="75"/>
      <c r="H69" s="75"/>
      <c r="I69" s="75"/>
      <c r="J69" s="75"/>
      <c r="K69" s="75"/>
      <c r="L69" s="75"/>
      <c r="M69" s="75"/>
      <c r="N69" s="75"/>
      <c r="O69" s="75"/>
      <c r="P69" s="75"/>
      <c r="Q69" s="1">
        <f t="shared" si="25"/>
        <v>0</v>
      </c>
      <c r="R69" s="1">
        <f t="shared" si="26"/>
        <v>0</v>
      </c>
      <c r="S69" s="1">
        <f t="shared" si="26"/>
        <v>0</v>
      </c>
      <c r="V69" s="63">
        <f t="shared" si="0"/>
        <v>62</v>
      </c>
    </row>
    <row r="70" spans="1:22" x14ac:dyDescent="0.3">
      <c r="A70" s="415"/>
      <c r="B70" s="178" t="s">
        <v>22</v>
      </c>
      <c r="C70" s="1">
        <f t="shared" ref="C70:E70" si="35">Q37</f>
        <v>0</v>
      </c>
      <c r="D70" s="1">
        <f t="shared" si="35"/>
        <v>0</v>
      </c>
      <c r="E70" s="1">
        <f t="shared" si="35"/>
        <v>0</v>
      </c>
      <c r="F70" s="75"/>
      <c r="G70" s="75"/>
      <c r="H70" s="75"/>
      <c r="I70" s="75"/>
      <c r="J70" s="75"/>
      <c r="K70" s="75"/>
      <c r="L70" s="75"/>
      <c r="M70" s="75"/>
      <c r="N70" s="75"/>
      <c r="O70" s="75"/>
      <c r="P70" s="75"/>
      <c r="Q70" s="1">
        <f t="shared" si="25"/>
        <v>0</v>
      </c>
      <c r="R70" s="1">
        <f t="shared" si="26"/>
        <v>0</v>
      </c>
      <c r="S70" s="1">
        <f t="shared" si="26"/>
        <v>0</v>
      </c>
      <c r="V70" s="63">
        <f t="shared" si="0"/>
        <v>63</v>
      </c>
    </row>
    <row r="71" spans="1:22" x14ac:dyDescent="0.3">
      <c r="A71" s="415"/>
      <c r="B71" s="178" t="s">
        <v>23</v>
      </c>
      <c r="C71" s="1">
        <f t="shared" ref="C71:E71" si="36">Q38</f>
        <v>0</v>
      </c>
      <c r="D71" s="1">
        <f t="shared" si="36"/>
        <v>0</v>
      </c>
      <c r="E71" s="1">
        <f t="shared" si="36"/>
        <v>0</v>
      </c>
      <c r="F71" s="75"/>
      <c r="G71" s="75"/>
      <c r="H71" s="75"/>
      <c r="I71" s="75"/>
      <c r="J71" s="75"/>
      <c r="K71" s="75"/>
      <c r="L71" s="75"/>
      <c r="M71" s="75"/>
      <c r="N71" s="75"/>
      <c r="O71" s="75"/>
      <c r="P71" s="75"/>
      <c r="Q71" s="1">
        <f t="shared" si="25"/>
        <v>0</v>
      </c>
      <c r="R71" s="1">
        <f t="shared" si="26"/>
        <v>0</v>
      </c>
      <c r="S71" s="1">
        <f t="shared" si="26"/>
        <v>0</v>
      </c>
      <c r="V71" s="63">
        <f t="shared" si="0"/>
        <v>64</v>
      </c>
    </row>
    <row r="72" spans="1:22" ht="14.25" thickBot="1" x14ac:dyDescent="0.35">
      <c r="A72" s="415"/>
      <c r="B72" s="179" t="s">
        <v>50</v>
      </c>
      <c r="C72" s="26">
        <f t="shared" ref="C72:S72" si="37">SUM(C60:C71)</f>
        <v>0</v>
      </c>
      <c r="D72" s="26">
        <f t="shared" si="37"/>
        <v>0</v>
      </c>
      <c r="E72" s="26">
        <f t="shared" si="37"/>
        <v>0</v>
      </c>
      <c r="F72" s="26">
        <f t="shared" si="37"/>
        <v>0</v>
      </c>
      <c r="G72" s="26">
        <f t="shared" si="37"/>
        <v>0</v>
      </c>
      <c r="H72" s="26">
        <f t="shared" si="37"/>
        <v>0</v>
      </c>
      <c r="I72" s="26">
        <f t="shared" si="37"/>
        <v>0</v>
      </c>
      <c r="J72" s="26">
        <f t="shared" si="37"/>
        <v>0</v>
      </c>
      <c r="K72" s="26">
        <f t="shared" si="37"/>
        <v>0</v>
      </c>
      <c r="L72" s="26">
        <f t="shared" si="37"/>
        <v>0</v>
      </c>
      <c r="M72" s="26">
        <f t="shared" si="37"/>
        <v>0</v>
      </c>
      <c r="N72" s="26">
        <f t="shared" si="37"/>
        <v>0</v>
      </c>
      <c r="O72" s="26">
        <f t="shared" si="37"/>
        <v>0</v>
      </c>
      <c r="P72" s="26">
        <f t="shared" si="37"/>
        <v>0</v>
      </c>
      <c r="Q72" s="26">
        <f t="shared" si="37"/>
        <v>0</v>
      </c>
      <c r="R72" s="26">
        <f t="shared" si="37"/>
        <v>0</v>
      </c>
      <c r="S72" s="26">
        <f t="shared" si="37"/>
        <v>0</v>
      </c>
      <c r="U72" s="63" t="str">
        <f>RIGHT(A41,4)&amp;"hors reseau"</f>
        <v>2026hors reseau</v>
      </c>
      <c r="V72" s="63">
        <f t="shared" si="0"/>
        <v>65</v>
      </c>
    </row>
    <row r="73" spans="1:22" x14ac:dyDescent="0.3">
      <c r="N73" s="28"/>
      <c r="V73" s="63">
        <f t="shared" si="0"/>
        <v>66</v>
      </c>
    </row>
    <row r="74" spans="1:22" x14ac:dyDescent="0.3">
      <c r="A74" s="415" t="s">
        <v>327</v>
      </c>
      <c r="B74" s="178" t="s">
        <v>148</v>
      </c>
      <c r="C74" s="1">
        <f t="shared" ref="C74:E74" si="38">Q41</f>
        <v>0</v>
      </c>
      <c r="D74" s="1">
        <f t="shared" si="38"/>
        <v>0</v>
      </c>
      <c r="E74" s="1">
        <f t="shared" si="38"/>
        <v>0</v>
      </c>
      <c r="F74" s="75"/>
      <c r="G74" s="75"/>
      <c r="H74" s="75"/>
      <c r="I74" s="75"/>
      <c r="J74" s="75"/>
      <c r="K74" s="75"/>
      <c r="L74" s="75"/>
      <c r="M74" s="75"/>
      <c r="N74" s="75"/>
      <c r="O74" s="75"/>
      <c r="P74" s="75"/>
      <c r="Q74" s="1">
        <f>SUM(C74,F74:J74,M74:N74)</f>
        <v>0</v>
      </c>
      <c r="R74" s="1">
        <f>SUM(D74,K74,O74)</f>
        <v>0</v>
      </c>
      <c r="S74" s="1">
        <f>SUM(E74,L74,P74)</f>
        <v>0</v>
      </c>
      <c r="V74" s="63">
        <f t="shared" ref="V74:V137" si="39">V73+1</f>
        <v>67</v>
      </c>
    </row>
    <row r="75" spans="1:22" x14ac:dyDescent="0.3">
      <c r="A75" s="415"/>
      <c r="B75" s="178" t="s">
        <v>149</v>
      </c>
      <c r="C75" s="1">
        <f t="shared" ref="C75:C90" si="40">Q42</f>
        <v>0</v>
      </c>
      <c r="D75" s="1">
        <f t="shared" ref="D75:D90" si="41">R42</f>
        <v>0</v>
      </c>
      <c r="E75" s="1">
        <f t="shared" ref="E75:E90" si="42">S42</f>
        <v>0</v>
      </c>
      <c r="F75" s="75"/>
      <c r="G75" s="75"/>
      <c r="H75" s="75"/>
      <c r="I75" s="75"/>
      <c r="J75" s="75"/>
      <c r="K75" s="75"/>
      <c r="L75" s="75"/>
      <c r="M75" s="75"/>
      <c r="N75" s="75"/>
      <c r="O75" s="75"/>
      <c r="P75" s="75"/>
      <c r="Q75" s="1">
        <f t="shared" ref="Q75:Q90" si="43">SUM(C75,F75:J75,M75:N75)</f>
        <v>0</v>
      </c>
      <c r="R75" s="1">
        <f t="shared" ref="R75:S90" si="44">SUM(D75,K75,O75)</f>
        <v>0</v>
      </c>
      <c r="S75" s="1">
        <f t="shared" si="44"/>
        <v>0</v>
      </c>
      <c r="V75" s="63">
        <f t="shared" si="39"/>
        <v>68</v>
      </c>
    </row>
    <row r="76" spans="1:22" x14ac:dyDescent="0.3">
      <c r="A76" s="415"/>
      <c r="B76" s="178" t="s">
        <v>150</v>
      </c>
      <c r="C76" s="1">
        <f t="shared" si="40"/>
        <v>0</v>
      </c>
      <c r="D76" s="1">
        <f t="shared" si="41"/>
        <v>0</v>
      </c>
      <c r="E76" s="1">
        <f t="shared" si="42"/>
        <v>0</v>
      </c>
      <c r="F76" s="75"/>
      <c r="G76" s="75"/>
      <c r="H76" s="75"/>
      <c r="I76" s="75"/>
      <c r="J76" s="75"/>
      <c r="K76" s="75"/>
      <c r="L76" s="75"/>
      <c r="M76" s="75"/>
      <c r="N76" s="75"/>
      <c r="O76" s="75"/>
      <c r="P76" s="75"/>
      <c r="Q76" s="1">
        <f t="shared" si="43"/>
        <v>0</v>
      </c>
      <c r="R76" s="1">
        <f t="shared" si="44"/>
        <v>0</v>
      </c>
      <c r="S76" s="1">
        <f t="shared" si="44"/>
        <v>0</v>
      </c>
      <c r="V76" s="63">
        <f t="shared" si="39"/>
        <v>69</v>
      </c>
    </row>
    <row r="77" spans="1:22" x14ac:dyDescent="0.3">
      <c r="A77" s="415"/>
      <c r="B77" s="178" t="s">
        <v>151</v>
      </c>
      <c r="C77" s="1">
        <f t="shared" si="40"/>
        <v>0</v>
      </c>
      <c r="D77" s="1">
        <f t="shared" si="41"/>
        <v>0</v>
      </c>
      <c r="E77" s="1">
        <f t="shared" si="42"/>
        <v>0</v>
      </c>
      <c r="F77" s="75"/>
      <c r="G77" s="75"/>
      <c r="H77" s="75"/>
      <c r="I77" s="75"/>
      <c r="J77" s="75"/>
      <c r="K77" s="75"/>
      <c r="L77" s="75"/>
      <c r="M77" s="75"/>
      <c r="N77" s="75"/>
      <c r="O77" s="75"/>
      <c r="P77" s="75"/>
      <c r="Q77" s="1">
        <f t="shared" si="43"/>
        <v>0</v>
      </c>
      <c r="R77" s="1">
        <f t="shared" si="44"/>
        <v>0</v>
      </c>
      <c r="S77" s="1">
        <f t="shared" si="44"/>
        <v>0</v>
      </c>
      <c r="V77" s="63">
        <f t="shared" si="39"/>
        <v>70</v>
      </c>
    </row>
    <row r="78" spans="1:22" x14ac:dyDescent="0.3">
      <c r="A78" s="415"/>
      <c r="B78" s="178" t="s">
        <v>152</v>
      </c>
      <c r="C78" s="1">
        <f t="shared" si="40"/>
        <v>0</v>
      </c>
      <c r="D78" s="1">
        <f t="shared" si="41"/>
        <v>0</v>
      </c>
      <c r="E78" s="1">
        <f t="shared" si="42"/>
        <v>0</v>
      </c>
      <c r="F78" s="75"/>
      <c r="G78" s="75"/>
      <c r="H78" s="75"/>
      <c r="I78" s="75"/>
      <c r="J78" s="75"/>
      <c r="K78" s="75"/>
      <c r="L78" s="75"/>
      <c r="M78" s="75"/>
      <c r="N78" s="75"/>
      <c r="O78" s="75"/>
      <c r="P78" s="75"/>
      <c r="Q78" s="1">
        <f t="shared" si="43"/>
        <v>0</v>
      </c>
      <c r="R78" s="1">
        <f t="shared" si="44"/>
        <v>0</v>
      </c>
      <c r="S78" s="1">
        <f t="shared" si="44"/>
        <v>0</v>
      </c>
      <c r="V78" s="63">
        <f t="shared" si="39"/>
        <v>71</v>
      </c>
    </row>
    <row r="79" spans="1:22" x14ac:dyDescent="0.3">
      <c r="A79" s="415"/>
      <c r="B79" s="178" t="s">
        <v>153</v>
      </c>
      <c r="C79" s="1">
        <f t="shared" si="40"/>
        <v>0</v>
      </c>
      <c r="D79" s="1">
        <f t="shared" si="41"/>
        <v>0</v>
      </c>
      <c r="E79" s="1">
        <f t="shared" si="42"/>
        <v>0</v>
      </c>
      <c r="F79" s="75"/>
      <c r="G79" s="75"/>
      <c r="H79" s="75"/>
      <c r="I79" s="75"/>
      <c r="J79" s="75"/>
      <c r="K79" s="75"/>
      <c r="L79" s="75"/>
      <c r="M79" s="75"/>
      <c r="N79" s="75"/>
      <c r="O79" s="75"/>
      <c r="P79" s="75"/>
      <c r="Q79" s="1">
        <f t="shared" si="43"/>
        <v>0</v>
      </c>
      <c r="R79" s="1">
        <f t="shared" si="44"/>
        <v>0</v>
      </c>
      <c r="S79" s="1">
        <f t="shared" si="44"/>
        <v>0</v>
      </c>
      <c r="V79" s="63">
        <f t="shared" si="39"/>
        <v>72</v>
      </c>
    </row>
    <row r="80" spans="1:22" x14ac:dyDescent="0.3">
      <c r="A80" s="415"/>
      <c r="B80" s="178" t="s">
        <v>154</v>
      </c>
      <c r="C80" s="1">
        <f t="shared" si="40"/>
        <v>0</v>
      </c>
      <c r="D80" s="1">
        <f t="shared" si="41"/>
        <v>0</v>
      </c>
      <c r="E80" s="1">
        <f t="shared" si="42"/>
        <v>0</v>
      </c>
      <c r="F80" s="75"/>
      <c r="G80" s="75"/>
      <c r="H80" s="75"/>
      <c r="I80" s="75"/>
      <c r="J80" s="75"/>
      <c r="K80" s="75"/>
      <c r="L80" s="75"/>
      <c r="M80" s="75"/>
      <c r="N80" s="75"/>
      <c r="O80" s="75"/>
      <c r="P80" s="75"/>
      <c r="Q80" s="1">
        <f t="shared" si="43"/>
        <v>0</v>
      </c>
      <c r="R80" s="1">
        <f t="shared" si="44"/>
        <v>0</v>
      </c>
      <c r="S80" s="1">
        <f t="shared" si="44"/>
        <v>0</v>
      </c>
      <c r="V80" s="63">
        <f t="shared" si="39"/>
        <v>73</v>
      </c>
    </row>
    <row r="81" spans="1:22" x14ac:dyDescent="0.3">
      <c r="A81" s="415"/>
      <c r="B81" s="178" t="s">
        <v>155</v>
      </c>
      <c r="C81" s="1">
        <f t="shared" si="40"/>
        <v>0</v>
      </c>
      <c r="D81" s="1">
        <f t="shared" si="41"/>
        <v>0</v>
      </c>
      <c r="E81" s="1">
        <f t="shared" si="42"/>
        <v>0</v>
      </c>
      <c r="F81" s="75"/>
      <c r="G81" s="75"/>
      <c r="H81" s="75"/>
      <c r="I81" s="75"/>
      <c r="J81" s="75"/>
      <c r="K81" s="75"/>
      <c r="L81" s="75"/>
      <c r="M81" s="75"/>
      <c r="N81" s="75"/>
      <c r="O81" s="75"/>
      <c r="P81" s="75"/>
      <c r="Q81" s="1">
        <f t="shared" si="43"/>
        <v>0</v>
      </c>
      <c r="R81" s="1">
        <f t="shared" si="44"/>
        <v>0</v>
      </c>
      <c r="S81" s="1">
        <f t="shared" si="44"/>
        <v>0</v>
      </c>
      <c r="V81" s="63">
        <f t="shared" si="39"/>
        <v>74</v>
      </c>
    </row>
    <row r="82" spans="1:22" x14ac:dyDescent="0.3">
      <c r="A82" s="415"/>
      <c r="B82" s="178" t="s">
        <v>157</v>
      </c>
      <c r="C82" s="1">
        <f t="shared" si="40"/>
        <v>0</v>
      </c>
      <c r="D82" s="1">
        <f t="shared" si="41"/>
        <v>0</v>
      </c>
      <c r="E82" s="1">
        <f t="shared" si="42"/>
        <v>0</v>
      </c>
      <c r="F82" s="75"/>
      <c r="G82" s="75"/>
      <c r="H82" s="75"/>
      <c r="I82" s="75"/>
      <c r="J82" s="75"/>
      <c r="K82" s="75"/>
      <c r="L82" s="75"/>
      <c r="M82" s="75"/>
      <c r="N82" s="75"/>
      <c r="O82" s="75"/>
      <c r="P82" s="75"/>
      <c r="Q82" s="1">
        <f t="shared" si="43"/>
        <v>0</v>
      </c>
      <c r="R82" s="1">
        <f t="shared" si="44"/>
        <v>0</v>
      </c>
      <c r="S82" s="1">
        <f t="shared" si="44"/>
        <v>0</v>
      </c>
      <c r="V82" s="63">
        <f t="shared" si="39"/>
        <v>75</v>
      </c>
    </row>
    <row r="83" spans="1:22" x14ac:dyDescent="0.3">
      <c r="A83" s="415"/>
      <c r="B83" s="178" t="s">
        <v>156</v>
      </c>
      <c r="C83" s="1">
        <f t="shared" si="40"/>
        <v>0</v>
      </c>
      <c r="D83" s="1">
        <f t="shared" si="41"/>
        <v>0</v>
      </c>
      <c r="E83" s="1">
        <f t="shared" si="42"/>
        <v>0</v>
      </c>
      <c r="F83" s="75"/>
      <c r="G83" s="75"/>
      <c r="H83" s="75"/>
      <c r="I83" s="75"/>
      <c r="J83" s="75"/>
      <c r="K83" s="75"/>
      <c r="L83" s="75"/>
      <c r="M83" s="75"/>
      <c r="N83" s="75"/>
      <c r="O83" s="75"/>
      <c r="P83" s="75"/>
      <c r="Q83" s="1">
        <f t="shared" si="43"/>
        <v>0</v>
      </c>
      <c r="R83" s="1">
        <f t="shared" si="44"/>
        <v>0</v>
      </c>
      <c r="S83" s="1">
        <f t="shared" si="44"/>
        <v>0</v>
      </c>
      <c r="V83" s="63">
        <f t="shared" si="39"/>
        <v>76</v>
      </c>
    </row>
    <row r="84" spans="1:22" x14ac:dyDescent="0.3">
      <c r="A84" s="415"/>
      <c r="B84" s="178" t="s">
        <v>158</v>
      </c>
      <c r="C84" s="1">
        <f t="shared" si="40"/>
        <v>0</v>
      </c>
      <c r="D84" s="1">
        <f t="shared" si="41"/>
        <v>0</v>
      </c>
      <c r="E84" s="1">
        <f t="shared" si="42"/>
        <v>0</v>
      </c>
      <c r="F84" s="75"/>
      <c r="G84" s="75"/>
      <c r="H84" s="75"/>
      <c r="I84" s="75"/>
      <c r="J84" s="75"/>
      <c r="K84" s="75"/>
      <c r="L84" s="75"/>
      <c r="M84" s="75"/>
      <c r="N84" s="75"/>
      <c r="O84" s="75"/>
      <c r="P84" s="75"/>
      <c r="Q84" s="1">
        <f t="shared" si="43"/>
        <v>0</v>
      </c>
      <c r="R84" s="1">
        <f t="shared" si="44"/>
        <v>0</v>
      </c>
      <c r="S84" s="1">
        <f t="shared" si="44"/>
        <v>0</v>
      </c>
      <c r="V84" s="63">
        <f t="shared" si="39"/>
        <v>77</v>
      </c>
    </row>
    <row r="85" spans="1:22" x14ac:dyDescent="0.3">
      <c r="A85" s="415"/>
      <c r="B85" s="178" t="s">
        <v>13</v>
      </c>
      <c r="C85" s="1">
        <f t="shared" si="40"/>
        <v>0</v>
      </c>
      <c r="D85" s="1">
        <f t="shared" si="41"/>
        <v>0</v>
      </c>
      <c r="E85" s="1">
        <f t="shared" si="42"/>
        <v>0</v>
      </c>
      <c r="F85" s="75"/>
      <c r="G85" s="75"/>
      <c r="H85" s="75"/>
      <c r="I85" s="75"/>
      <c r="J85" s="75"/>
      <c r="K85" s="75"/>
      <c r="L85" s="75"/>
      <c r="M85" s="75"/>
      <c r="N85" s="75"/>
      <c r="O85" s="75"/>
      <c r="P85" s="75"/>
      <c r="Q85" s="1">
        <f t="shared" si="43"/>
        <v>0</v>
      </c>
      <c r="R85" s="1">
        <f t="shared" si="44"/>
        <v>0</v>
      </c>
      <c r="S85" s="1">
        <f t="shared" si="44"/>
        <v>0</v>
      </c>
      <c r="V85" s="63">
        <f t="shared" si="39"/>
        <v>78</v>
      </c>
    </row>
    <row r="86" spans="1:22" x14ac:dyDescent="0.3">
      <c r="A86" s="415"/>
      <c r="B86" s="178" t="s">
        <v>19</v>
      </c>
      <c r="C86" s="1">
        <f t="shared" si="40"/>
        <v>0</v>
      </c>
      <c r="D86" s="1">
        <f t="shared" si="41"/>
        <v>0</v>
      </c>
      <c r="E86" s="1">
        <f t="shared" si="42"/>
        <v>0</v>
      </c>
      <c r="F86" s="75"/>
      <c r="G86" s="75"/>
      <c r="H86" s="75"/>
      <c r="I86" s="75"/>
      <c r="J86" s="75"/>
      <c r="K86" s="75"/>
      <c r="L86" s="75"/>
      <c r="M86" s="75"/>
      <c r="N86" s="75"/>
      <c r="O86" s="75"/>
      <c r="P86" s="75"/>
      <c r="Q86" s="1">
        <f t="shared" si="43"/>
        <v>0</v>
      </c>
      <c r="R86" s="1">
        <f t="shared" si="44"/>
        <v>0</v>
      </c>
      <c r="S86" s="1">
        <f t="shared" si="44"/>
        <v>0</v>
      </c>
      <c r="V86" s="63">
        <f t="shared" si="39"/>
        <v>79</v>
      </c>
    </row>
    <row r="87" spans="1:22" x14ac:dyDescent="0.3">
      <c r="A87" s="415"/>
      <c r="B87" s="178" t="s">
        <v>20</v>
      </c>
      <c r="C87" s="1">
        <f t="shared" si="40"/>
        <v>0</v>
      </c>
      <c r="D87" s="1">
        <f t="shared" si="41"/>
        <v>0</v>
      </c>
      <c r="E87" s="1">
        <f t="shared" si="42"/>
        <v>0</v>
      </c>
      <c r="F87" s="75"/>
      <c r="G87" s="75"/>
      <c r="H87" s="75"/>
      <c r="I87" s="75"/>
      <c r="J87" s="75"/>
      <c r="K87" s="75"/>
      <c r="L87" s="75"/>
      <c r="M87" s="75"/>
      <c r="N87" s="75"/>
      <c r="O87" s="75"/>
      <c r="P87" s="75"/>
      <c r="Q87" s="1">
        <f t="shared" si="43"/>
        <v>0</v>
      </c>
      <c r="R87" s="1">
        <f t="shared" si="44"/>
        <v>0</v>
      </c>
      <c r="S87" s="1">
        <f t="shared" si="44"/>
        <v>0</v>
      </c>
      <c r="V87" s="63">
        <f t="shared" si="39"/>
        <v>80</v>
      </c>
    </row>
    <row r="88" spans="1:22" x14ac:dyDescent="0.3">
      <c r="A88" s="415"/>
      <c r="B88" s="178" t="s">
        <v>21</v>
      </c>
      <c r="C88" s="1">
        <f t="shared" si="40"/>
        <v>0</v>
      </c>
      <c r="D88" s="1">
        <f t="shared" si="41"/>
        <v>0</v>
      </c>
      <c r="E88" s="1">
        <f t="shared" si="42"/>
        <v>0</v>
      </c>
      <c r="F88" s="75"/>
      <c r="G88" s="75"/>
      <c r="H88" s="75"/>
      <c r="I88" s="75"/>
      <c r="J88" s="75"/>
      <c r="K88" s="75"/>
      <c r="L88" s="75"/>
      <c r="M88" s="75"/>
      <c r="N88" s="75"/>
      <c r="O88" s="75"/>
      <c r="P88" s="75"/>
      <c r="Q88" s="1">
        <f t="shared" si="43"/>
        <v>0</v>
      </c>
      <c r="R88" s="1">
        <f t="shared" si="44"/>
        <v>0</v>
      </c>
      <c r="S88" s="1">
        <f t="shared" si="44"/>
        <v>0</v>
      </c>
      <c r="V88" s="63">
        <f t="shared" si="39"/>
        <v>81</v>
      </c>
    </row>
    <row r="89" spans="1:22" x14ac:dyDescent="0.3">
      <c r="A89" s="415"/>
      <c r="B89" s="178" t="s">
        <v>22</v>
      </c>
      <c r="C89" s="1">
        <f t="shared" si="40"/>
        <v>0</v>
      </c>
      <c r="D89" s="1">
        <f t="shared" si="41"/>
        <v>0</v>
      </c>
      <c r="E89" s="1">
        <f t="shared" si="42"/>
        <v>0</v>
      </c>
      <c r="F89" s="75"/>
      <c r="G89" s="75"/>
      <c r="H89" s="75"/>
      <c r="I89" s="75"/>
      <c r="J89" s="75"/>
      <c r="K89" s="75"/>
      <c r="L89" s="75"/>
      <c r="M89" s="75"/>
      <c r="N89" s="75"/>
      <c r="O89" s="75"/>
      <c r="P89" s="75"/>
      <c r="Q89" s="1">
        <f t="shared" si="43"/>
        <v>0</v>
      </c>
      <c r="R89" s="1">
        <f t="shared" si="44"/>
        <v>0</v>
      </c>
      <c r="S89" s="1">
        <f t="shared" si="44"/>
        <v>0</v>
      </c>
      <c r="V89" s="63">
        <f t="shared" si="39"/>
        <v>82</v>
      </c>
    </row>
    <row r="90" spans="1:22" x14ac:dyDescent="0.3">
      <c r="A90" s="415"/>
      <c r="B90" s="178" t="s">
        <v>23</v>
      </c>
      <c r="C90" s="1">
        <f t="shared" si="40"/>
        <v>0</v>
      </c>
      <c r="D90" s="1">
        <f t="shared" si="41"/>
        <v>0</v>
      </c>
      <c r="E90" s="1">
        <f t="shared" si="42"/>
        <v>0</v>
      </c>
      <c r="F90" s="75"/>
      <c r="G90" s="75"/>
      <c r="H90" s="75"/>
      <c r="I90" s="75"/>
      <c r="J90" s="75"/>
      <c r="K90" s="75"/>
      <c r="L90" s="75"/>
      <c r="M90" s="75"/>
      <c r="N90" s="75"/>
      <c r="O90" s="75"/>
      <c r="P90" s="75"/>
      <c r="Q90" s="1">
        <f t="shared" si="43"/>
        <v>0</v>
      </c>
      <c r="R90" s="1">
        <f t="shared" si="44"/>
        <v>0</v>
      </c>
      <c r="S90" s="1">
        <f t="shared" si="44"/>
        <v>0</v>
      </c>
      <c r="V90" s="63">
        <f t="shared" si="39"/>
        <v>83</v>
      </c>
    </row>
    <row r="91" spans="1:22" ht="14.25" thickBot="1" x14ac:dyDescent="0.35">
      <c r="A91" s="415"/>
      <c r="B91" s="179" t="s">
        <v>45</v>
      </c>
      <c r="C91" s="26">
        <f t="shared" ref="C91:S91" si="45">SUM(C74:C90)</f>
        <v>0</v>
      </c>
      <c r="D91" s="26">
        <f t="shared" si="45"/>
        <v>0</v>
      </c>
      <c r="E91" s="26">
        <f t="shared" si="45"/>
        <v>0</v>
      </c>
      <c r="F91" s="26">
        <f t="shared" si="45"/>
        <v>0</v>
      </c>
      <c r="G91" s="26">
        <f t="shared" si="45"/>
        <v>0</v>
      </c>
      <c r="H91" s="26">
        <f t="shared" si="45"/>
        <v>0</v>
      </c>
      <c r="I91" s="26">
        <f t="shared" si="45"/>
        <v>0</v>
      </c>
      <c r="J91" s="26">
        <f t="shared" si="45"/>
        <v>0</v>
      </c>
      <c r="K91" s="26">
        <f t="shared" si="45"/>
        <v>0</v>
      </c>
      <c r="L91" s="26">
        <f t="shared" si="45"/>
        <v>0</v>
      </c>
      <c r="M91" s="26">
        <f t="shared" si="45"/>
        <v>0</v>
      </c>
      <c r="N91" s="26">
        <f t="shared" si="45"/>
        <v>0</v>
      </c>
      <c r="O91" s="26">
        <f t="shared" si="45"/>
        <v>0</v>
      </c>
      <c r="P91" s="26">
        <f t="shared" si="45"/>
        <v>0</v>
      </c>
      <c r="Q91" s="26">
        <f t="shared" si="45"/>
        <v>0</v>
      </c>
      <c r="R91" s="26">
        <f t="shared" si="45"/>
        <v>0</v>
      </c>
      <c r="S91" s="26">
        <f t="shared" si="45"/>
        <v>0</v>
      </c>
      <c r="U91" s="63" t="str">
        <f>RIGHT(A74,4)&amp;"reseau"</f>
        <v>2027reseau</v>
      </c>
      <c r="V91" s="63">
        <f t="shared" si="39"/>
        <v>84</v>
      </c>
    </row>
    <row r="92" spans="1:22" x14ac:dyDescent="0.3">
      <c r="A92" s="415"/>
      <c r="B92" s="180"/>
      <c r="V92" s="63">
        <f t="shared" si="39"/>
        <v>85</v>
      </c>
    </row>
    <row r="93" spans="1:22" x14ac:dyDescent="0.3">
      <c r="A93" s="415"/>
      <c r="B93" s="178" t="s">
        <v>148</v>
      </c>
      <c r="C93" s="1">
        <f t="shared" ref="C93:C104" si="46">Q60</f>
        <v>0</v>
      </c>
      <c r="D93" s="1">
        <f t="shared" ref="D93:D104" si="47">R60</f>
        <v>0</v>
      </c>
      <c r="E93" s="1">
        <f t="shared" ref="E93:E104" si="48">S60</f>
        <v>0</v>
      </c>
      <c r="F93" s="75"/>
      <c r="G93" s="75"/>
      <c r="H93" s="75"/>
      <c r="I93" s="75"/>
      <c r="J93" s="75"/>
      <c r="K93" s="75"/>
      <c r="L93" s="75"/>
      <c r="M93" s="75"/>
      <c r="N93" s="75"/>
      <c r="O93" s="75"/>
      <c r="P93" s="75"/>
      <c r="Q93" s="1">
        <f>SUM(C93,F93:J93,M93:N93)</f>
        <v>0</v>
      </c>
      <c r="R93" s="1">
        <f>SUM(D93,K93,O93)</f>
        <v>0</v>
      </c>
      <c r="S93" s="1">
        <f>SUM(E93,L93,P93)</f>
        <v>0</v>
      </c>
      <c r="V93" s="63">
        <f t="shared" si="39"/>
        <v>86</v>
      </c>
    </row>
    <row r="94" spans="1:22" x14ac:dyDescent="0.3">
      <c r="A94" s="415"/>
      <c r="B94" s="178" t="s">
        <v>46</v>
      </c>
      <c r="C94" s="1">
        <f t="shared" si="46"/>
        <v>0</v>
      </c>
      <c r="D94" s="1">
        <f t="shared" si="47"/>
        <v>0</v>
      </c>
      <c r="E94" s="1">
        <f t="shared" si="48"/>
        <v>0</v>
      </c>
      <c r="F94" s="75"/>
      <c r="G94" s="75"/>
      <c r="H94" s="75"/>
      <c r="I94" s="75"/>
      <c r="J94" s="75"/>
      <c r="K94" s="75"/>
      <c r="L94" s="75"/>
      <c r="M94" s="75"/>
      <c r="N94" s="75"/>
      <c r="O94" s="75"/>
      <c r="P94" s="75"/>
      <c r="Q94" s="1">
        <f t="shared" ref="Q94:Q104" si="49">SUM(C94,F94:J94,M94:N94)</f>
        <v>0</v>
      </c>
      <c r="R94" s="1">
        <f t="shared" ref="R94:S104" si="50">SUM(D94,K94,O94)</f>
        <v>0</v>
      </c>
      <c r="S94" s="1">
        <f t="shared" si="50"/>
        <v>0</v>
      </c>
      <c r="V94" s="63">
        <f t="shared" si="39"/>
        <v>87</v>
      </c>
    </row>
    <row r="95" spans="1:22" x14ac:dyDescent="0.3">
      <c r="A95" s="415"/>
      <c r="B95" s="178" t="s">
        <v>47</v>
      </c>
      <c r="C95" s="1">
        <f t="shared" si="46"/>
        <v>0</v>
      </c>
      <c r="D95" s="1">
        <f t="shared" si="47"/>
        <v>0</v>
      </c>
      <c r="E95" s="1">
        <f t="shared" si="48"/>
        <v>0</v>
      </c>
      <c r="F95" s="75"/>
      <c r="G95" s="75"/>
      <c r="H95" s="75"/>
      <c r="I95" s="75"/>
      <c r="J95" s="75"/>
      <c r="K95" s="75"/>
      <c r="L95" s="75"/>
      <c r="M95" s="75"/>
      <c r="N95" s="75"/>
      <c r="O95" s="75"/>
      <c r="P95" s="75"/>
      <c r="Q95" s="1">
        <f t="shared" si="49"/>
        <v>0</v>
      </c>
      <c r="R95" s="1">
        <f t="shared" si="50"/>
        <v>0</v>
      </c>
      <c r="S95" s="1">
        <f t="shared" si="50"/>
        <v>0</v>
      </c>
      <c r="V95" s="63">
        <f t="shared" si="39"/>
        <v>88</v>
      </c>
    </row>
    <row r="96" spans="1:22" x14ac:dyDescent="0.3">
      <c r="A96" s="415"/>
      <c r="B96" s="178" t="s">
        <v>43</v>
      </c>
      <c r="C96" s="1">
        <f t="shared" si="46"/>
        <v>0</v>
      </c>
      <c r="D96" s="1">
        <f t="shared" si="47"/>
        <v>0</v>
      </c>
      <c r="E96" s="1">
        <f t="shared" si="48"/>
        <v>0</v>
      </c>
      <c r="F96" s="75"/>
      <c r="G96" s="75"/>
      <c r="H96" s="75"/>
      <c r="I96" s="75"/>
      <c r="J96" s="75"/>
      <c r="K96" s="75"/>
      <c r="L96" s="75"/>
      <c r="M96" s="75"/>
      <c r="N96" s="75"/>
      <c r="O96" s="75"/>
      <c r="P96" s="75"/>
      <c r="Q96" s="1">
        <f t="shared" si="49"/>
        <v>0</v>
      </c>
      <c r="R96" s="1">
        <f t="shared" si="50"/>
        <v>0</v>
      </c>
      <c r="S96" s="1">
        <f t="shared" si="50"/>
        <v>0</v>
      </c>
      <c r="V96" s="63">
        <f t="shared" si="39"/>
        <v>89</v>
      </c>
    </row>
    <row r="97" spans="1:22" x14ac:dyDescent="0.3">
      <c r="A97" s="415"/>
      <c r="B97" s="178" t="s">
        <v>48</v>
      </c>
      <c r="C97" s="1">
        <f t="shared" si="46"/>
        <v>0</v>
      </c>
      <c r="D97" s="1">
        <f t="shared" si="47"/>
        <v>0</v>
      </c>
      <c r="E97" s="1">
        <f t="shared" si="48"/>
        <v>0</v>
      </c>
      <c r="F97" s="75"/>
      <c r="G97" s="75"/>
      <c r="H97" s="75"/>
      <c r="I97" s="75"/>
      <c r="J97" s="75"/>
      <c r="K97" s="75"/>
      <c r="L97" s="75"/>
      <c r="M97" s="75"/>
      <c r="N97" s="75"/>
      <c r="O97" s="75"/>
      <c r="P97" s="75"/>
      <c r="Q97" s="1">
        <f t="shared" si="49"/>
        <v>0</v>
      </c>
      <c r="R97" s="1">
        <f t="shared" si="50"/>
        <v>0</v>
      </c>
      <c r="S97" s="1">
        <f t="shared" si="50"/>
        <v>0</v>
      </c>
      <c r="V97" s="63">
        <f t="shared" si="39"/>
        <v>90</v>
      </c>
    </row>
    <row r="98" spans="1:22" x14ac:dyDescent="0.3">
      <c r="A98" s="415"/>
      <c r="B98" s="178" t="s">
        <v>49</v>
      </c>
      <c r="C98" s="1">
        <f t="shared" si="46"/>
        <v>0</v>
      </c>
      <c r="D98" s="1">
        <f t="shared" si="47"/>
        <v>0</v>
      </c>
      <c r="E98" s="1">
        <f t="shared" si="48"/>
        <v>0</v>
      </c>
      <c r="F98" s="75"/>
      <c r="G98" s="75"/>
      <c r="H98" s="75"/>
      <c r="I98" s="75"/>
      <c r="J98" s="75"/>
      <c r="K98" s="75"/>
      <c r="L98" s="75"/>
      <c r="M98" s="75"/>
      <c r="N98" s="75"/>
      <c r="O98" s="75"/>
      <c r="P98" s="75"/>
      <c r="Q98" s="1">
        <f t="shared" si="49"/>
        <v>0</v>
      </c>
      <c r="R98" s="1">
        <f t="shared" si="50"/>
        <v>0</v>
      </c>
      <c r="S98" s="1">
        <f t="shared" si="50"/>
        <v>0</v>
      </c>
      <c r="V98" s="63">
        <f t="shared" si="39"/>
        <v>91</v>
      </c>
    </row>
    <row r="99" spans="1:22" x14ac:dyDescent="0.3">
      <c r="A99" s="415"/>
      <c r="B99" s="178" t="s">
        <v>44</v>
      </c>
      <c r="C99" s="1">
        <f t="shared" si="46"/>
        <v>0</v>
      </c>
      <c r="D99" s="1">
        <f t="shared" si="47"/>
        <v>0</v>
      </c>
      <c r="E99" s="1">
        <f t="shared" si="48"/>
        <v>0</v>
      </c>
      <c r="F99" s="75"/>
      <c r="G99" s="75"/>
      <c r="H99" s="75"/>
      <c r="I99" s="75"/>
      <c r="J99" s="75"/>
      <c r="K99" s="75"/>
      <c r="L99" s="75"/>
      <c r="M99" s="75"/>
      <c r="N99" s="75"/>
      <c r="O99" s="75"/>
      <c r="P99" s="75"/>
      <c r="Q99" s="1">
        <f t="shared" si="49"/>
        <v>0</v>
      </c>
      <c r="R99" s="1">
        <f t="shared" si="50"/>
        <v>0</v>
      </c>
      <c r="S99" s="1">
        <f t="shared" si="50"/>
        <v>0</v>
      </c>
      <c r="V99" s="63">
        <f t="shared" si="39"/>
        <v>92</v>
      </c>
    </row>
    <row r="100" spans="1:22" x14ac:dyDescent="0.3">
      <c r="A100" s="415"/>
      <c r="B100" s="178" t="s">
        <v>19</v>
      </c>
      <c r="C100" s="1">
        <f t="shared" si="46"/>
        <v>0</v>
      </c>
      <c r="D100" s="1">
        <f t="shared" si="47"/>
        <v>0</v>
      </c>
      <c r="E100" s="1">
        <f t="shared" si="48"/>
        <v>0</v>
      </c>
      <c r="F100" s="75"/>
      <c r="G100" s="75"/>
      <c r="H100" s="75"/>
      <c r="I100" s="75"/>
      <c r="J100" s="75"/>
      <c r="K100" s="75"/>
      <c r="L100" s="75"/>
      <c r="M100" s="75"/>
      <c r="N100" s="75"/>
      <c r="O100" s="75"/>
      <c r="P100" s="75"/>
      <c r="Q100" s="1">
        <f t="shared" si="49"/>
        <v>0</v>
      </c>
      <c r="R100" s="1">
        <f t="shared" si="50"/>
        <v>0</v>
      </c>
      <c r="S100" s="1">
        <f t="shared" si="50"/>
        <v>0</v>
      </c>
      <c r="V100" s="63">
        <f t="shared" si="39"/>
        <v>93</v>
      </c>
    </row>
    <row r="101" spans="1:22" x14ac:dyDescent="0.3">
      <c r="A101" s="415"/>
      <c r="B101" s="178" t="s">
        <v>20</v>
      </c>
      <c r="C101" s="1">
        <f t="shared" si="46"/>
        <v>0</v>
      </c>
      <c r="D101" s="1">
        <f t="shared" si="47"/>
        <v>0</v>
      </c>
      <c r="E101" s="1">
        <f t="shared" si="48"/>
        <v>0</v>
      </c>
      <c r="F101" s="75"/>
      <c r="G101" s="75"/>
      <c r="H101" s="75"/>
      <c r="I101" s="75"/>
      <c r="J101" s="75"/>
      <c r="K101" s="75"/>
      <c r="L101" s="75"/>
      <c r="M101" s="75"/>
      <c r="N101" s="75"/>
      <c r="O101" s="75"/>
      <c r="P101" s="75"/>
      <c r="Q101" s="1">
        <f t="shared" si="49"/>
        <v>0</v>
      </c>
      <c r="R101" s="1">
        <f t="shared" si="50"/>
        <v>0</v>
      </c>
      <c r="S101" s="1">
        <f t="shared" si="50"/>
        <v>0</v>
      </c>
      <c r="V101" s="63">
        <f t="shared" si="39"/>
        <v>94</v>
      </c>
    </row>
    <row r="102" spans="1:22" x14ac:dyDescent="0.3">
      <c r="A102" s="415"/>
      <c r="B102" s="178" t="s">
        <v>21</v>
      </c>
      <c r="C102" s="1">
        <f t="shared" si="46"/>
        <v>0</v>
      </c>
      <c r="D102" s="1">
        <f t="shared" si="47"/>
        <v>0</v>
      </c>
      <c r="E102" s="1">
        <f t="shared" si="48"/>
        <v>0</v>
      </c>
      <c r="F102" s="75"/>
      <c r="G102" s="75"/>
      <c r="H102" s="75"/>
      <c r="I102" s="75"/>
      <c r="J102" s="75"/>
      <c r="K102" s="75"/>
      <c r="L102" s="75"/>
      <c r="M102" s="75"/>
      <c r="N102" s="75"/>
      <c r="O102" s="75"/>
      <c r="P102" s="75"/>
      <c r="Q102" s="1">
        <f t="shared" si="49"/>
        <v>0</v>
      </c>
      <c r="R102" s="1">
        <f t="shared" si="50"/>
        <v>0</v>
      </c>
      <c r="S102" s="1">
        <f t="shared" si="50"/>
        <v>0</v>
      </c>
      <c r="V102" s="63">
        <f t="shared" si="39"/>
        <v>95</v>
      </c>
    </row>
    <row r="103" spans="1:22" x14ac:dyDescent="0.3">
      <c r="A103" s="415"/>
      <c r="B103" s="178" t="s">
        <v>22</v>
      </c>
      <c r="C103" s="1">
        <f t="shared" si="46"/>
        <v>0</v>
      </c>
      <c r="D103" s="1">
        <f t="shared" si="47"/>
        <v>0</v>
      </c>
      <c r="E103" s="1">
        <f t="shared" si="48"/>
        <v>0</v>
      </c>
      <c r="F103" s="75"/>
      <c r="G103" s="75"/>
      <c r="H103" s="75"/>
      <c r="I103" s="75"/>
      <c r="J103" s="75"/>
      <c r="K103" s="75"/>
      <c r="L103" s="75"/>
      <c r="M103" s="75"/>
      <c r="N103" s="75"/>
      <c r="O103" s="75"/>
      <c r="P103" s="75"/>
      <c r="Q103" s="1">
        <f t="shared" si="49"/>
        <v>0</v>
      </c>
      <c r="R103" s="1">
        <f t="shared" si="50"/>
        <v>0</v>
      </c>
      <c r="S103" s="1">
        <f t="shared" si="50"/>
        <v>0</v>
      </c>
      <c r="V103" s="63">
        <f t="shared" si="39"/>
        <v>96</v>
      </c>
    </row>
    <row r="104" spans="1:22" x14ac:dyDescent="0.3">
      <c r="A104" s="415"/>
      <c r="B104" s="178" t="s">
        <v>23</v>
      </c>
      <c r="C104" s="1">
        <f t="shared" si="46"/>
        <v>0</v>
      </c>
      <c r="D104" s="1">
        <f t="shared" si="47"/>
        <v>0</v>
      </c>
      <c r="E104" s="1">
        <f t="shared" si="48"/>
        <v>0</v>
      </c>
      <c r="F104" s="75"/>
      <c r="G104" s="75"/>
      <c r="H104" s="75"/>
      <c r="I104" s="75"/>
      <c r="J104" s="75"/>
      <c r="K104" s="75"/>
      <c r="L104" s="75"/>
      <c r="M104" s="75"/>
      <c r="N104" s="75"/>
      <c r="O104" s="75"/>
      <c r="P104" s="75"/>
      <c r="Q104" s="1">
        <f t="shared" si="49"/>
        <v>0</v>
      </c>
      <c r="R104" s="1">
        <f t="shared" si="50"/>
        <v>0</v>
      </c>
      <c r="S104" s="1">
        <f t="shared" si="50"/>
        <v>0</v>
      </c>
      <c r="V104" s="63">
        <f t="shared" si="39"/>
        <v>97</v>
      </c>
    </row>
    <row r="105" spans="1:22" ht="14.25" thickBot="1" x14ac:dyDescent="0.35">
      <c r="A105" s="415"/>
      <c r="B105" s="179" t="s">
        <v>50</v>
      </c>
      <c r="C105" s="26">
        <f t="shared" ref="C105:S105" si="51">SUM(C93:C104)</f>
        <v>0</v>
      </c>
      <c r="D105" s="26">
        <f t="shared" si="51"/>
        <v>0</v>
      </c>
      <c r="E105" s="26">
        <f t="shared" si="51"/>
        <v>0</v>
      </c>
      <c r="F105" s="26">
        <f t="shared" si="51"/>
        <v>0</v>
      </c>
      <c r="G105" s="26">
        <f t="shared" si="51"/>
        <v>0</v>
      </c>
      <c r="H105" s="26">
        <f t="shared" si="51"/>
        <v>0</v>
      </c>
      <c r="I105" s="26">
        <f t="shared" si="51"/>
        <v>0</v>
      </c>
      <c r="J105" s="26">
        <f t="shared" si="51"/>
        <v>0</v>
      </c>
      <c r="K105" s="26">
        <f t="shared" si="51"/>
        <v>0</v>
      </c>
      <c r="L105" s="26">
        <f t="shared" si="51"/>
        <v>0</v>
      </c>
      <c r="M105" s="26">
        <f t="shared" si="51"/>
        <v>0</v>
      </c>
      <c r="N105" s="26">
        <f t="shared" si="51"/>
        <v>0</v>
      </c>
      <c r="O105" s="26">
        <f t="shared" si="51"/>
        <v>0</v>
      </c>
      <c r="P105" s="26">
        <f t="shared" si="51"/>
        <v>0</v>
      </c>
      <c r="Q105" s="26">
        <f t="shared" si="51"/>
        <v>0</v>
      </c>
      <c r="R105" s="26">
        <f t="shared" si="51"/>
        <v>0</v>
      </c>
      <c r="S105" s="26">
        <f t="shared" si="51"/>
        <v>0</v>
      </c>
      <c r="U105" s="63" t="str">
        <f>RIGHT(A74,4)&amp;"hors reseau"</f>
        <v>2027hors reseau</v>
      </c>
      <c r="V105" s="63">
        <f t="shared" si="39"/>
        <v>98</v>
      </c>
    </row>
    <row r="106" spans="1:22" x14ac:dyDescent="0.3">
      <c r="N106" s="28"/>
      <c r="V106" s="63">
        <f t="shared" si="39"/>
        <v>99</v>
      </c>
    </row>
    <row r="107" spans="1:22" x14ac:dyDescent="0.3">
      <c r="A107" s="415" t="s">
        <v>324</v>
      </c>
      <c r="B107" s="178" t="s">
        <v>148</v>
      </c>
      <c r="C107" s="1">
        <f t="shared" ref="C107:C123" si="52">Q74</f>
        <v>0</v>
      </c>
      <c r="D107" s="1">
        <f t="shared" ref="D107:D123" si="53">R74</f>
        <v>0</v>
      </c>
      <c r="E107" s="1">
        <f t="shared" ref="E107:E123" si="54">S74</f>
        <v>0</v>
      </c>
      <c r="F107" s="75"/>
      <c r="G107" s="75"/>
      <c r="H107" s="75"/>
      <c r="I107" s="75"/>
      <c r="J107" s="75"/>
      <c r="K107" s="75"/>
      <c r="L107" s="75"/>
      <c r="M107" s="75"/>
      <c r="N107" s="75"/>
      <c r="O107" s="75"/>
      <c r="P107" s="75"/>
      <c r="Q107" s="1">
        <f>SUM(C107,F107:J107,M107:N107)</f>
        <v>0</v>
      </c>
      <c r="R107" s="1">
        <f>SUM(D107,K107,O107)</f>
        <v>0</v>
      </c>
      <c r="S107" s="1">
        <f>SUM(E107,L107,P107)</f>
        <v>0</v>
      </c>
      <c r="V107" s="63">
        <f t="shared" si="39"/>
        <v>100</v>
      </c>
    </row>
    <row r="108" spans="1:22" x14ac:dyDescent="0.3">
      <c r="A108" s="415"/>
      <c r="B108" s="178" t="s">
        <v>149</v>
      </c>
      <c r="C108" s="1">
        <f t="shared" si="52"/>
        <v>0</v>
      </c>
      <c r="D108" s="1">
        <f t="shared" si="53"/>
        <v>0</v>
      </c>
      <c r="E108" s="1">
        <f t="shared" si="54"/>
        <v>0</v>
      </c>
      <c r="F108" s="75"/>
      <c r="G108" s="75"/>
      <c r="H108" s="75"/>
      <c r="I108" s="75"/>
      <c r="J108" s="75"/>
      <c r="K108" s="75"/>
      <c r="L108" s="75"/>
      <c r="M108" s="75"/>
      <c r="N108" s="75"/>
      <c r="O108" s="75"/>
      <c r="P108" s="75"/>
      <c r="Q108" s="1">
        <f t="shared" ref="Q108:Q123" si="55">SUM(C108,F108:J108,M108:N108)</f>
        <v>0</v>
      </c>
      <c r="R108" s="1">
        <f t="shared" ref="R108:S123" si="56">SUM(D108,K108,O108)</f>
        <v>0</v>
      </c>
      <c r="S108" s="1">
        <f t="shared" si="56"/>
        <v>0</v>
      </c>
      <c r="V108" s="63">
        <f t="shared" si="39"/>
        <v>101</v>
      </c>
    </row>
    <row r="109" spans="1:22" x14ac:dyDescent="0.3">
      <c r="A109" s="415"/>
      <c r="B109" s="178" t="s">
        <v>150</v>
      </c>
      <c r="C109" s="1">
        <f t="shared" si="52"/>
        <v>0</v>
      </c>
      <c r="D109" s="1">
        <f t="shared" si="53"/>
        <v>0</v>
      </c>
      <c r="E109" s="1">
        <f t="shared" si="54"/>
        <v>0</v>
      </c>
      <c r="F109" s="75"/>
      <c r="G109" s="75"/>
      <c r="H109" s="75"/>
      <c r="I109" s="75"/>
      <c r="J109" s="75"/>
      <c r="K109" s="75"/>
      <c r="L109" s="75"/>
      <c r="M109" s="75"/>
      <c r="N109" s="75"/>
      <c r="O109" s="75"/>
      <c r="P109" s="75"/>
      <c r="Q109" s="1">
        <f t="shared" si="55"/>
        <v>0</v>
      </c>
      <c r="R109" s="1">
        <f t="shared" si="56"/>
        <v>0</v>
      </c>
      <c r="S109" s="1">
        <f t="shared" si="56"/>
        <v>0</v>
      </c>
      <c r="V109" s="63">
        <f t="shared" si="39"/>
        <v>102</v>
      </c>
    </row>
    <row r="110" spans="1:22" x14ac:dyDescent="0.3">
      <c r="A110" s="415"/>
      <c r="B110" s="178" t="s">
        <v>151</v>
      </c>
      <c r="C110" s="1">
        <f t="shared" si="52"/>
        <v>0</v>
      </c>
      <c r="D110" s="1">
        <f t="shared" si="53"/>
        <v>0</v>
      </c>
      <c r="E110" s="1">
        <f t="shared" si="54"/>
        <v>0</v>
      </c>
      <c r="F110" s="75"/>
      <c r="G110" s="75"/>
      <c r="H110" s="75"/>
      <c r="I110" s="75"/>
      <c r="J110" s="75"/>
      <c r="K110" s="75"/>
      <c r="L110" s="75"/>
      <c r="M110" s="75"/>
      <c r="N110" s="75"/>
      <c r="O110" s="75"/>
      <c r="P110" s="75"/>
      <c r="Q110" s="1">
        <f t="shared" si="55"/>
        <v>0</v>
      </c>
      <c r="R110" s="1">
        <f t="shared" si="56"/>
        <v>0</v>
      </c>
      <c r="S110" s="1">
        <f t="shared" si="56"/>
        <v>0</v>
      </c>
      <c r="V110" s="63">
        <f t="shared" si="39"/>
        <v>103</v>
      </c>
    </row>
    <row r="111" spans="1:22" x14ac:dyDescent="0.3">
      <c r="A111" s="415"/>
      <c r="B111" s="178" t="s">
        <v>152</v>
      </c>
      <c r="C111" s="1">
        <f t="shared" si="52"/>
        <v>0</v>
      </c>
      <c r="D111" s="1">
        <f t="shared" si="53"/>
        <v>0</v>
      </c>
      <c r="E111" s="1">
        <f t="shared" si="54"/>
        <v>0</v>
      </c>
      <c r="F111" s="75"/>
      <c r="G111" s="75"/>
      <c r="H111" s="75"/>
      <c r="I111" s="75"/>
      <c r="J111" s="75"/>
      <c r="K111" s="75"/>
      <c r="L111" s="75"/>
      <c r="M111" s="75"/>
      <c r="N111" s="75"/>
      <c r="O111" s="75"/>
      <c r="P111" s="75"/>
      <c r="Q111" s="1">
        <f t="shared" si="55"/>
        <v>0</v>
      </c>
      <c r="R111" s="1">
        <f t="shared" si="56"/>
        <v>0</v>
      </c>
      <c r="S111" s="1">
        <f t="shared" si="56"/>
        <v>0</v>
      </c>
      <c r="V111" s="63">
        <f t="shared" si="39"/>
        <v>104</v>
      </c>
    </row>
    <row r="112" spans="1:22" x14ac:dyDescent="0.3">
      <c r="A112" s="415"/>
      <c r="B112" s="178" t="s">
        <v>153</v>
      </c>
      <c r="C112" s="1">
        <f t="shared" si="52"/>
        <v>0</v>
      </c>
      <c r="D112" s="1">
        <f t="shared" si="53"/>
        <v>0</v>
      </c>
      <c r="E112" s="1">
        <f t="shared" si="54"/>
        <v>0</v>
      </c>
      <c r="F112" s="75"/>
      <c r="G112" s="75"/>
      <c r="H112" s="75"/>
      <c r="I112" s="75"/>
      <c r="J112" s="75"/>
      <c r="K112" s="75"/>
      <c r="L112" s="75"/>
      <c r="M112" s="75"/>
      <c r="N112" s="75"/>
      <c r="O112" s="75"/>
      <c r="P112" s="75"/>
      <c r="Q112" s="1">
        <f t="shared" si="55"/>
        <v>0</v>
      </c>
      <c r="R112" s="1">
        <f t="shared" si="56"/>
        <v>0</v>
      </c>
      <c r="S112" s="1">
        <f t="shared" si="56"/>
        <v>0</v>
      </c>
      <c r="V112" s="63">
        <f t="shared" si="39"/>
        <v>105</v>
      </c>
    </row>
    <row r="113" spans="1:22" x14ac:dyDescent="0.3">
      <c r="A113" s="415"/>
      <c r="B113" s="178" t="s">
        <v>154</v>
      </c>
      <c r="C113" s="1">
        <f t="shared" si="52"/>
        <v>0</v>
      </c>
      <c r="D113" s="1">
        <f t="shared" si="53"/>
        <v>0</v>
      </c>
      <c r="E113" s="1">
        <f t="shared" si="54"/>
        <v>0</v>
      </c>
      <c r="F113" s="75"/>
      <c r="G113" s="75"/>
      <c r="H113" s="75"/>
      <c r="I113" s="75"/>
      <c r="J113" s="75"/>
      <c r="K113" s="75"/>
      <c r="L113" s="75"/>
      <c r="M113" s="75"/>
      <c r="N113" s="75"/>
      <c r="O113" s="75"/>
      <c r="P113" s="75"/>
      <c r="Q113" s="1">
        <f t="shared" si="55"/>
        <v>0</v>
      </c>
      <c r="R113" s="1">
        <f t="shared" si="56"/>
        <v>0</v>
      </c>
      <c r="S113" s="1">
        <f t="shared" si="56"/>
        <v>0</v>
      </c>
      <c r="V113" s="63">
        <f t="shared" si="39"/>
        <v>106</v>
      </c>
    </row>
    <row r="114" spans="1:22" x14ac:dyDescent="0.3">
      <c r="A114" s="415"/>
      <c r="B114" s="178" t="s">
        <v>155</v>
      </c>
      <c r="C114" s="1">
        <f t="shared" si="52"/>
        <v>0</v>
      </c>
      <c r="D114" s="1">
        <f t="shared" si="53"/>
        <v>0</v>
      </c>
      <c r="E114" s="1">
        <f t="shared" si="54"/>
        <v>0</v>
      </c>
      <c r="F114" s="75"/>
      <c r="G114" s="75"/>
      <c r="H114" s="75"/>
      <c r="I114" s="75"/>
      <c r="J114" s="75"/>
      <c r="K114" s="75"/>
      <c r="L114" s="75"/>
      <c r="M114" s="75"/>
      <c r="N114" s="75"/>
      <c r="O114" s="75"/>
      <c r="P114" s="75"/>
      <c r="Q114" s="1">
        <f t="shared" si="55"/>
        <v>0</v>
      </c>
      <c r="R114" s="1">
        <f t="shared" si="56"/>
        <v>0</v>
      </c>
      <c r="S114" s="1">
        <f t="shared" si="56"/>
        <v>0</v>
      </c>
      <c r="V114" s="63">
        <f t="shared" si="39"/>
        <v>107</v>
      </c>
    </row>
    <row r="115" spans="1:22" x14ac:dyDescent="0.3">
      <c r="A115" s="415"/>
      <c r="B115" s="178" t="s">
        <v>157</v>
      </c>
      <c r="C115" s="1">
        <f t="shared" si="52"/>
        <v>0</v>
      </c>
      <c r="D115" s="1">
        <f t="shared" si="53"/>
        <v>0</v>
      </c>
      <c r="E115" s="1">
        <f t="shared" si="54"/>
        <v>0</v>
      </c>
      <c r="F115" s="75"/>
      <c r="G115" s="75"/>
      <c r="H115" s="75"/>
      <c r="I115" s="75"/>
      <c r="J115" s="75"/>
      <c r="K115" s="75"/>
      <c r="L115" s="75"/>
      <c r="M115" s="75"/>
      <c r="N115" s="75"/>
      <c r="O115" s="75"/>
      <c r="P115" s="75"/>
      <c r="Q115" s="1">
        <f t="shared" si="55"/>
        <v>0</v>
      </c>
      <c r="R115" s="1">
        <f t="shared" si="56"/>
        <v>0</v>
      </c>
      <c r="S115" s="1">
        <f t="shared" si="56"/>
        <v>0</v>
      </c>
      <c r="V115" s="63">
        <f t="shared" si="39"/>
        <v>108</v>
      </c>
    </row>
    <row r="116" spans="1:22" x14ac:dyDescent="0.3">
      <c r="A116" s="415"/>
      <c r="B116" s="178" t="s">
        <v>156</v>
      </c>
      <c r="C116" s="1">
        <f t="shared" si="52"/>
        <v>0</v>
      </c>
      <c r="D116" s="1">
        <f t="shared" si="53"/>
        <v>0</v>
      </c>
      <c r="E116" s="1">
        <f t="shared" si="54"/>
        <v>0</v>
      </c>
      <c r="F116" s="75"/>
      <c r="G116" s="75"/>
      <c r="H116" s="75"/>
      <c r="I116" s="75"/>
      <c r="J116" s="75"/>
      <c r="K116" s="75"/>
      <c r="L116" s="75"/>
      <c r="M116" s="75"/>
      <c r="N116" s="75"/>
      <c r="O116" s="75"/>
      <c r="P116" s="75"/>
      <c r="Q116" s="1">
        <f t="shared" si="55"/>
        <v>0</v>
      </c>
      <c r="R116" s="1">
        <f t="shared" si="56"/>
        <v>0</v>
      </c>
      <c r="S116" s="1">
        <f t="shared" si="56"/>
        <v>0</v>
      </c>
      <c r="V116" s="63">
        <f t="shared" si="39"/>
        <v>109</v>
      </c>
    </row>
    <row r="117" spans="1:22" x14ac:dyDescent="0.3">
      <c r="A117" s="415"/>
      <c r="B117" s="178" t="s">
        <v>158</v>
      </c>
      <c r="C117" s="1">
        <f t="shared" si="52"/>
        <v>0</v>
      </c>
      <c r="D117" s="1">
        <f t="shared" si="53"/>
        <v>0</v>
      </c>
      <c r="E117" s="1">
        <f t="shared" si="54"/>
        <v>0</v>
      </c>
      <c r="F117" s="75"/>
      <c r="G117" s="75"/>
      <c r="H117" s="75"/>
      <c r="I117" s="75"/>
      <c r="J117" s="75"/>
      <c r="K117" s="75"/>
      <c r="L117" s="75"/>
      <c r="M117" s="75"/>
      <c r="N117" s="75"/>
      <c r="O117" s="75"/>
      <c r="P117" s="75"/>
      <c r="Q117" s="1">
        <f t="shared" si="55"/>
        <v>0</v>
      </c>
      <c r="R117" s="1">
        <f t="shared" si="56"/>
        <v>0</v>
      </c>
      <c r="S117" s="1">
        <f t="shared" si="56"/>
        <v>0</v>
      </c>
      <c r="V117" s="63">
        <f t="shared" si="39"/>
        <v>110</v>
      </c>
    </row>
    <row r="118" spans="1:22" x14ac:dyDescent="0.3">
      <c r="A118" s="415"/>
      <c r="B118" s="178" t="s">
        <v>13</v>
      </c>
      <c r="C118" s="1">
        <f t="shared" si="52"/>
        <v>0</v>
      </c>
      <c r="D118" s="1">
        <f t="shared" si="53"/>
        <v>0</v>
      </c>
      <c r="E118" s="1">
        <f t="shared" si="54"/>
        <v>0</v>
      </c>
      <c r="F118" s="75"/>
      <c r="G118" s="75"/>
      <c r="H118" s="75"/>
      <c r="I118" s="75"/>
      <c r="J118" s="75"/>
      <c r="K118" s="75"/>
      <c r="L118" s="75"/>
      <c r="M118" s="75"/>
      <c r="N118" s="75"/>
      <c r="O118" s="75"/>
      <c r="P118" s="75"/>
      <c r="Q118" s="1">
        <f t="shared" si="55"/>
        <v>0</v>
      </c>
      <c r="R118" s="1">
        <f t="shared" si="56"/>
        <v>0</v>
      </c>
      <c r="S118" s="1">
        <f t="shared" si="56"/>
        <v>0</v>
      </c>
      <c r="V118" s="63">
        <f t="shared" si="39"/>
        <v>111</v>
      </c>
    </row>
    <row r="119" spans="1:22" x14ac:dyDescent="0.3">
      <c r="A119" s="415"/>
      <c r="B119" s="178" t="s">
        <v>19</v>
      </c>
      <c r="C119" s="1">
        <f t="shared" si="52"/>
        <v>0</v>
      </c>
      <c r="D119" s="1">
        <f t="shared" si="53"/>
        <v>0</v>
      </c>
      <c r="E119" s="1">
        <f t="shared" si="54"/>
        <v>0</v>
      </c>
      <c r="F119" s="75"/>
      <c r="G119" s="75"/>
      <c r="H119" s="75"/>
      <c r="I119" s="75"/>
      <c r="J119" s="75"/>
      <c r="K119" s="75"/>
      <c r="L119" s="75"/>
      <c r="M119" s="75"/>
      <c r="N119" s="75"/>
      <c r="O119" s="75"/>
      <c r="P119" s="75"/>
      <c r="Q119" s="1">
        <f t="shared" si="55"/>
        <v>0</v>
      </c>
      <c r="R119" s="1">
        <f t="shared" si="56"/>
        <v>0</v>
      </c>
      <c r="S119" s="1">
        <f t="shared" si="56"/>
        <v>0</v>
      </c>
      <c r="V119" s="63">
        <f t="shared" si="39"/>
        <v>112</v>
      </c>
    </row>
    <row r="120" spans="1:22" x14ac:dyDescent="0.3">
      <c r="A120" s="415"/>
      <c r="B120" s="178" t="s">
        <v>20</v>
      </c>
      <c r="C120" s="1">
        <f t="shared" si="52"/>
        <v>0</v>
      </c>
      <c r="D120" s="1">
        <f t="shared" si="53"/>
        <v>0</v>
      </c>
      <c r="E120" s="1">
        <f t="shared" si="54"/>
        <v>0</v>
      </c>
      <c r="F120" s="75"/>
      <c r="G120" s="75"/>
      <c r="H120" s="75"/>
      <c r="I120" s="75"/>
      <c r="J120" s="75"/>
      <c r="K120" s="75"/>
      <c r="L120" s="75"/>
      <c r="M120" s="75"/>
      <c r="N120" s="75"/>
      <c r="O120" s="75"/>
      <c r="P120" s="75"/>
      <c r="Q120" s="1">
        <f t="shared" si="55"/>
        <v>0</v>
      </c>
      <c r="R120" s="1">
        <f t="shared" si="56"/>
        <v>0</v>
      </c>
      <c r="S120" s="1">
        <f t="shared" si="56"/>
        <v>0</v>
      </c>
      <c r="V120" s="63">
        <f t="shared" si="39"/>
        <v>113</v>
      </c>
    </row>
    <row r="121" spans="1:22" x14ac:dyDescent="0.3">
      <c r="A121" s="415"/>
      <c r="B121" s="178" t="s">
        <v>21</v>
      </c>
      <c r="C121" s="1">
        <f t="shared" si="52"/>
        <v>0</v>
      </c>
      <c r="D121" s="1">
        <f t="shared" si="53"/>
        <v>0</v>
      </c>
      <c r="E121" s="1">
        <f t="shared" si="54"/>
        <v>0</v>
      </c>
      <c r="F121" s="75"/>
      <c r="G121" s="75"/>
      <c r="H121" s="75"/>
      <c r="I121" s="75"/>
      <c r="J121" s="75"/>
      <c r="K121" s="75"/>
      <c r="L121" s="75"/>
      <c r="M121" s="75"/>
      <c r="N121" s="75"/>
      <c r="O121" s="75"/>
      <c r="P121" s="75"/>
      <c r="Q121" s="1">
        <f t="shared" si="55"/>
        <v>0</v>
      </c>
      <c r="R121" s="1">
        <f t="shared" si="56"/>
        <v>0</v>
      </c>
      <c r="S121" s="1">
        <f t="shared" si="56"/>
        <v>0</v>
      </c>
      <c r="V121" s="63">
        <f t="shared" si="39"/>
        <v>114</v>
      </c>
    </row>
    <row r="122" spans="1:22" x14ac:dyDescent="0.3">
      <c r="A122" s="415"/>
      <c r="B122" s="178" t="s">
        <v>22</v>
      </c>
      <c r="C122" s="1">
        <f t="shared" si="52"/>
        <v>0</v>
      </c>
      <c r="D122" s="1">
        <f t="shared" si="53"/>
        <v>0</v>
      </c>
      <c r="E122" s="1">
        <f t="shared" si="54"/>
        <v>0</v>
      </c>
      <c r="F122" s="75"/>
      <c r="G122" s="75"/>
      <c r="H122" s="75"/>
      <c r="I122" s="75"/>
      <c r="J122" s="75"/>
      <c r="K122" s="75"/>
      <c r="L122" s="75"/>
      <c r="M122" s="75"/>
      <c r="N122" s="75"/>
      <c r="O122" s="75"/>
      <c r="P122" s="75"/>
      <c r="Q122" s="1">
        <f t="shared" si="55"/>
        <v>0</v>
      </c>
      <c r="R122" s="1">
        <f t="shared" si="56"/>
        <v>0</v>
      </c>
      <c r="S122" s="1">
        <f t="shared" si="56"/>
        <v>0</v>
      </c>
      <c r="V122" s="63">
        <f t="shared" si="39"/>
        <v>115</v>
      </c>
    </row>
    <row r="123" spans="1:22" x14ac:dyDescent="0.3">
      <c r="A123" s="415"/>
      <c r="B123" s="178" t="s">
        <v>23</v>
      </c>
      <c r="C123" s="1">
        <f t="shared" si="52"/>
        <v>0</v>
      </c>
      <c r="D123" s="1">
        <f t="shared" si="53"/>
        <v>0</v>
      </c>
      <c r="E123" s="1">
        <f t="shared" si="54"/>
        <v>0</v>
      </c>
      <c r="F123" s="75"/>
      <c r="G123" s="75"/>
      <c r="H123" s="75"/>
      <c r="I123" s="75"/>
      <c r="J123" s="75"/>
      <c r="K123" s="75"/>
      <c r="L123" s="75"/>
      <c r="M123" s="75"/>
      <c r="N123" s="75"/>
      <c r="O123" s="75"/>
      <c r="P123" s="75"/>
      <c r="Q123" s="1">
        <f t="shared" si="55"/>
        <v>0</v>
      </c>
      <c r="R123" s="1">
        <f t="shared" si="56"/>
        <v>0</v>
      </c>
      <c r="S123" s="1">
        <f t="shared" si="56"/>
        <v>0</v>
      </c>
      <c r="V123" s="63">
        <f t="shared" si="39"/>
        <v>116</v>
      </c>
    </row>
    <row r="124" spans="1:22" ht="14.25" thickBot="1" x14ac:dyDescent="0.35">
      <c r="A124" s="415"/>
      <c r="B124" s="179" t="s">
        <v>45</v>
      </c>
      <c r="C124" s="26">
        <f t="shared" ref="C124:S124" si="57">SUM(C107:C123)</f>
        <v>0</v>
      </c>
      <c r="D124" s="26">
        <f t="shared" si="57"/>
        <v>0</v>
      </c>
      <c r="E124" s="26">
        <f t="shared" si="57"/>
        <v>0</v>
      </c>
      <c r="F124" s="26">
        <f t="shared" si="57"/>
        <v>0</v>
      </c>
      <c r="G124" s="26">
        <f t="shared" si="57"/>
        <v>0</v>
      </c>
      <c r="H124" s="26">
        <f t="shared" si="57"/>
        <v>0</v>
      </c>
      <c r="I124" s="26">
        <f t="shared" si="57"/>
        <v>0</v>
      </c>
      <c r="J124" s="26">
        <f t="shared" si="57"/>
        <v>0</v>
      </c>
      <c r="K124" s="26">
        <f t="shared" si="57"/>
        <v>0</v>
      </c>
      <c r="L124" s="26">
        <f t="shared" si="57"/>
        <v>0</v>
      </c>
      <c r="M124" s="26">
        <f t="shared" si="57"/>
        <v>0</v>
      </c>
      <c r="N124" s="26">
        <f t="shared" si="57"/>
        <v>0</v>
      </c>
      <c r="O124" s="26">
        <f t="shared" si="57"/>
        <v>0</v>
      </c>
      <c r="P124" s="26">
        <f t="shared" si="57"/>
        <v>0</v>
      </c>
      <c r="Q124" s="26">
        <f t="shared" si="57"/>
        <v>0</v>
      </c>
      <c r="R124" s="26">
        <f t="shared" si="57"/>
        <v>0</v>
      </c>
      <c r="S124" s="26">
        <f t="shared" si="57"/>
        <v>0</v>
      </c>
      <c r="U124" s="63" t="str">
        <f>RIGHT(A107,4)&amp;"reseau"</f>
        <v>2028reseau</v>
      </c>
      <c r="V124" s="63">
        <f t="shared" si="39"/>
        <v>117</v>
      </c>
    </row>
    <row r="125" spans="1:22" x14ac:dyDescent="0.3">
      <c r="A125" s="415"/>
      <c r="B125" s="180"/>
      <c r="V125" s="63">
        <f t="shared" si="39"/>
        <v>118</v>
      </c>
    </row>
    <row r="126" spans="1:22" x14ac:dyDescent="0.3">
      <c r="A126" s="415"/>
      <c r="B126" s="178" t="s">
        <v>148</v>
      </c>
      <c r="C126" s="1">
        <f t="shared" ref="C126:C137" si="58">Q93</f>
        <v>0</v>
      </c>
      <c r="D126" s="1">
        <f t="shared" ref="D126:D137" si="59">R93</f>
        <v>0</v>
      </c>
      <c r="E126" s="1">
        <f t="shared" ref="E126:E137" si="60">S93</f>
        <v>0</v>
      </c>
      <c r="F126" s="75"/>
      <c r="G126" s="75"/>
      <c r="H126" s="75"/>
      <c r="I126" s="75"/>
      <c r="J126" s="75"/>
      <c r="K126" s="75"/>
      <c r="L126" s="75"/>
      <c r="M126" s="75"/>
      <c r="N126" s="75"/>
      <c r="O126" s="75"/>
      <c r="P126" s="75"/>
      <c r="Q126" s="1">
        <f>SUM(C126,F126:J126,M126:N126)</f>
        <v>0</v>
      </c>
      <c r="R126" s="1">
        <f>SUM(D126,K126,O126)</f>
        <v>0</v>
      </c>
      <c r="S126" s="1">
        <f>SUM(E126,L126,P126)</f>
        <v>0</v>
      </c>
      <c r="V126" s="63">
        <f t="shared" si="39"/>
        <v>119</v>
      </c>
    </row>
    <row r="127" spans="1:22" x14ac:dyDescent="0.3">
      <c r="A127" s="415"/>
      <c r="B127" s="178" t="s">
        <v>46</v>
      </c>
      <c r="C127" s="1">
        <f t="shared" si="58"/>
        <v>0</v>
      </c>
      <c r="D127" s="1">
        <f t="shared" si="59"/>
        <v>0</v>
      </c>
      <c r="E127" s="1">
        <f t="shared" si="60"/>
        <v>0</v>
      </c>
      <c r="F127" s="75"/>
      <c r="G127" s="75"/>
      <c r="H127" s="75"/>
      <c r="I127" s="75"/>
      <c r="J127" s="75"/>
      <c r="K127" s="75"/>
      <c r="L127" s="75"/>
      <c r="M127" s="75"/>
      <c r="N127" s="75"/>
      <c r="O127" s="75"/>
      <c r="P127" s="75"/>
      <c r="Q127" s="1">
        <f t="shared" ref="Q127:Q137" si="61">SUM(C127,F127:J127,M127:N127)</f>
        <v>0</v>
      </c>
      <c r="R127" s="1">
        <f t="shared" ref="R127:S137" si="62">SUM(D127,K127,O127)</f>
        <v>0</v>
      </c>
      <c r="S127" s="1">
        <f t="shared" si="62"/>
        <v>0</v>
      </c>
      <c r="V127" s="63">
        <f t="shared" si="39"/>
        <v>120</v>
      </c>
    </row>
    <row r="128" spans="1:22" x14ac:dyDescent="0.3">
      <c r="A128" s="415"/>
      <c r="B128" s="178" t="s">
        <v>47</v>
      </c>
      <c r="C128" s="1">
        <f t="shared" si="58"/>
        <v>0</v>
      </c>
      <c r="D128" s="1">
        <f t="shared" si="59"/>
        <v>0</v>
      </c>
      <c r="E128" s="1">
        <f t="shared" si="60"/>
        <v>0</v>
      </c>
      <c r="F128" s="75"/>
      <c r="G128" s="75"/>
      <c r="H128" s="75"/>
      <c r="I128" s="75"/>
      <c r="J128" s="75"/>
      <c r="K128" s="75"/>
      <c r="L128" s="75"/>
      <c r="M128" s="75"/>
      <c r="N128" s="75"/>
      <c r="O128" s="75"/>
      <c r="P128" s="75"/>
      <c r="Q128" s="1">
        <f t="shared" si="61"/>
        <v>0</v>
      </c>
      <c r="R128" s="1">
        <f t="shared" si="62"/>
        <v>0</v>
      </c>
      <c r="S128" s="1">
        <f t="shared" si="62"/>
        <v>0</v>
      </c>
      <c r="V128" s="63">
        <f t="shared" si="39"/>
        <v>121</v>
      </c>
    </row>
    <row r="129" spans="1:22" x14ac:dyDescent="0.3">
      <c r="A129" s="415"/>
      <c r="B129" s="178" t="s">
        <v>43</v>
      </c>
      <c r="C129" s="1">
        <f t="shared" si="58"/>
        <v>0</v>
      </c>
      <c r="D129" s="1">
        <f t="shared" si="59"/>
        <v>0</v>
      </c>
      <c r="E129" s="1">
        <f t="shared" si="60"/>
        <v>0</v>
      </c>
      <c r="F129" s="75"/>
      <c r="G129" s="75"/>
      <c r="H129" s="75"/>
      <c r="I129" s="75"/>
      <c r="J129" s="75"/>
      <c r="K129" s="75"/>
      <c r="L129" s="75"/>
      <c r="M129" s="75"/>
      <c r="N129" s="75"/>
      <c r="O129" s="75"/>
      <c r="P129" s="75"/>
      <c r="Q129" s="1">
        <f t="shared" si="61"/>
        <v>0</v>
      </c>
      <c r="R129" s="1">
        <f t="shared" si="62"/>
        <v>0</v>
      </c>
      <c r="S129" s="1">
        <f t="shared" si="62"/>
        <v>0</v>
      </c>
      <c r="V129" s="63">
        <f t="shared" si="39"/>
        <v>122</v>
      </c>
    </row>
    <row r="130" spans="1:22" x14ac:dyDescent="0.3">
      <c r="A130" s="415"/>
      <c r="B130" s="178" t="s">
        <v>48</v>
      </c>
      <c r="C130" s="1">
        <f t="shared" si="58"/>
        <v>0</v>
      </c>
      <c r="D130" s="1">
        <f t="shared" si="59"/>
        <v>0</v>
      </c>
      <c r="E130" s="1">
        <f t="shared" si="60"/>
        <v>0</v>
      </c>
      <c r="F130" s="75"/>
      <c r="G130" s="75"/>
      <c r="H130" s="75"/>
      <c r="I130" s="75"/>
      <c r="J130" s="75"/>
      <c r="K130" s="75"/>
      <c r="L130" s="75"/>
      <c r="M130" s="75"/>
      <c r="N130" s="75"/>
      <c r="O130" s="75"/>
      <c r="P130" s="75"/>
      <c r="Q130" s="1">
        <f t="shared" si="61"/>
        <v>0</v>
      </c>
      <c r="R130" s="1">
        <f t="shared" si="62"/>
        <v>0</v>
      </c>
      <c r="S130" s="1">
        <f t="shared" si="62"/>
        <v>0</v>
      </c>
      <c r="V130" s="63">
        <f t="shared" si="39"/>
        <v>123</v>
      </c>
    </row>
    <row r="131" spans="1:22" x14ac:dyDescent="0.3">
      <c r="A131" s="415"/>
      <c r="B131" s="178" t="s">
        <v>49</v>
      </c>
      <c r="C131" s="1">
        <f t="shared" si="58"/>
        <v>0</v>
      </c>
      <c r="D131" s="1">
        <f t="shared" si="59"/>
        <v>0</v>
      </c>
      <c r="E131" s="1">
        <f t="shared" si="60"/>
        <v>0</v>
      </c>
      <c r="F131" s="75"/>
      <c r="G131" s="75"/>
      <c r="H131" s="75"/>
      <c r="I131" s="75"/>
      <c r="J131" s="75"/>
      <c r="K131" s="75"/>
      <c r="L131" s="75"/>
      <c r="M131" s="75"/>
      <c r="N131" s="75"/>
      <c r="O131" s="75"/>
      <c r="P131" s="75"/>
      <c r="Q131" s="1">
        <f t="shared" si="61"/>
        <v>0</v>
      </c>
      <c r="R131" s="1">
        <f t="shared" si="62"/>
        <v>0</v>
      </c>
      <c r="S131" s="1">
        <f t="shared" si="62"/>
        <v>0</v>
      </c>
      <c r="V131" s="63">
        <f t="shared" si="39"/>
        <v>124</v>
      </c>
    </row>
    <row r="132" spans="1:22" x14ac:dyDescent="0.3">
      <c r="A132" s="415"/>
      <c r="B132" s="178" t="s">
        <v>44</v>
      </c>
      <c r="C132" s="1">
        <f t="shared" si="58"/>
        <v>0</v>
      </c>
      <c r="D132" s="1">
        <f t="shared" si="59"/>
        <v>0</v>
      </c>
      <c r="E132" s="1">
        <f t="shared" si="60"/>
        <v>0</v>
      </c>
      <c r="F132" s="75"/>
      <c r="G132" s="75"/>
      <c r="H132" s="75"/>
      <c r="I132" s="75"/>
      <c r="J132" s="75"/>
      <c r="K132" s="75"/>
      <c r="L132" s="75"/>
      <c r="M132" s="75"/>
      <c r="N132" s="75"/>
      <c r="O132" s="75"/>
      <c r="P132" s="75"/>
      <c r="Q132" s="1">
        <f t="shared" si="61"/>
        <v>0</v>
      </c>
      <c r="R132" s="1">
        <f t="shared" si="62"/>
        <v>0</v>
      </c>
      <c r="S132" s="1">
        <f t="shared" si="62"/>
        <v>0</v>
      </c>
      <c r="V132" s="63">
        <f t="shared" si="39"/>
        <v>125</v>
      </c>
    </row>
    <row r="133" spans="1:22" x14ac:dyDescent="0.3">
      <c r="A133" s="415"/>
      <c r="B133" s="178" t="s">
        <v>19</v>
      </c>
      <c r="C133" s="1">
        <f t="shared" si="58"/>
        <v>0</v>
      </c>
      <c r="D133" s="1">
        <f t="shared" si="59"/>
        <v>0</v>
      </c>
      <c r="E133" s="1">
        <f t="shared" si="60"/>
        <v>0</v>
      </c>
      <c r="F133" s="75"/>
      <c r="G133" s="75"/>
      <c r="H133" s="75"/>
      <c r="I133" s="75"/>
      <c r="J133" s="75"/>
      <c r="K133" s="75"/>
      <c r="L133" s="75"/>
      <c r="M133" s="75"/>
      <c r="N133" s="75"/>
      <c r="O133" s="75"/>
      <c r="P133" s="75"/>
      <c r="Q133" s="1">
        <f t="shared" si="61"/>
        <v>0</v>
      </c>
      <c r="R133" s="1">
        <f t="shared" si="62"/>
        <v>0</v>
      </c>
      <c r="S133" s="1">
        <f t="shared" si="62"/>
        <v>0</v>
      </c>
      <c r="V133" s="63">
        <f t="shared" si="39"/>
        <v>126</v>
      </c>
    </row>
    <row r="134" spans="1:22" x14ac:dyDescent="0.3">
      <c r="A134" s="415"/>
      <c r="B134" s="178" t="s">
        <v>20</v>
      </c>
      <c r="C134" s="1">
        <f t="shared" si="58"/>
        <v>0</v>
      </c>
      <c r="D134" s="1">
        <f t="shared" si="59"/>
        <v>0</v>
      </c>
      <c r="E134" s="1">
        <f t="shared" si="60"/>
        <v>0</v>
      </c>
      <c r="F134" s="75"/>
      <c r="G134" s="75"/>
      <c r="H134" s="75"/>
      <c r="I134" s="75"/>
      <c r="J134" s="75"/>
      <c r="K134" s="75"/>
      <c r="L134" s="75"/>
      <c r="M134" s="75"/>
      <c r="N134" s="75"/>
      <c r="O134" s="75"/>
      <c r="P134" s="75"/>
      <c r="Q134" s="1">
        <f t="shared" si="61"/>
        <v>0</v>
      </c>
      <c r="R134" s="1">
        <f t="shared" si="62"/>
        <v>0</v>
      </c>
      <c r="S134" s="1">
        <f t="shared" si="62"/>
        <v>0</v>
      </c>
      <c r="V134" s="63">
        <f t="shared" si="39"/>
        <v>127</v>
      </c>
    </row>
    <row r="135" spans="1:22" x14ac:dyDescent="0.3">
      <c r="A135" s="415"/>
      <c r="B135" s="178" t="s">
        <v>21</v>
      </c>
      <c r="C135" s="1">
        <f t="shared" si="58"/>
        <v>0</v>
      </c>
      <c r="D135" s="1">
        <f t="shared" si="59"/>
        <v>0</v>
      </c>
      <c r="E135" s="1">
        <f t="shared" si="60"/>
        <v>0</v>
      </c>
      <c r="F135" s="75"/>
      <c r="G135" s="75"/>
      <c r="H135" s="75"/>
      <c r="I135" s="75"/>
      <c r="J135" s="75"/>
      <c r="K135" s="75"/>
      <c r="L135" s="75"/>
      <c r="M135" s="75"/>
      <c r="N135" s="75"/>
      <c r="O135" s="75"/>
      <c r="P135" s="75"/>
      <c r="Q135" s="1">
        <f t="shared" si="61"/>
        <v>0</v>
      </c>
      <c r="R135" s="1">
        <f t="shared" si="62"/>
        <v>0</v>
      </c>
      <c r="S135" s="1">
        <f t="shared" si="62"/>
        <v>0</v>
      </c>
      <c r="V135" s="63">
        <f t="shared" si="39"/>
        <v>128</v>
      </c>
    </row>
    <row r="136" spans="1:22" x14ac:dyDescent="0.3">
      <c r="A136" s="415"/>
      <c r="B136" s="178" t="s">
        <v>22</v>
      </c>
      <c r="C136" s="1">
        <f t="shared" si="58"/>
        <v>0</v>
      </c>
      <c r="D136" s="1">
        <f t="shared" si="59"/>
        <v>0</v>
      </c>
      <c r="E136" s="1">
        <f t="shared" si="60"/>
        <v>0</v>
      </c>
      <c r="F136" s="75"/>
      <c r="G136" s="75"/>
      <c r="H136" s="75"/>
      <c r="I136" s="75"/>
      <c r="J136" s="75"/>
      <c r="K136" s="75"/>
      <c r="L136" s="75"/>
      <c r="M136" s="75"/>
      <c r="N136" s="75"/>
      <c r="O136" s="75"/>
      <c r="P136" s="75"/>
      <c r="Q136" s="1">
        <f t="shared" si="61"/>
        <v>0</v>
      </c>
      <c r="R136" s="1">
        <f t="shared" si="62"/>
        <v>0</v>
      </c>
      <c r="S136" s="1">
        <f t="shared" si="62"/>
        <v>0</v>
      </c>
      <c r="V136" s="63">
        <f t="shared" si="39"/>
        <v>129</v>
      </c>
    </row>
    <row r="137" spans="1:22" x14ac:dyDescent="0.3">
      <c r="A137" s="415"/>
      <c r="B137" s="178" t="s">
        <v>23</v>
      </c>
      <c r="C137" s="1">
        <f t="shared" si="58"/>
        <v>0</v>
      </c>
      <c r="D137" s="1">
        <f t="shared" si="59"/>
        <v>0</v>
      </c>
      <c r="E137" s="1">
        <f t="shared" si="60"/>
        <v>0</v>
      </c>
      <c r="F137" s="75"/>
      <c r="G137" s="75"/>
      <c r="H137" s="75"/>
      <c r="I137" s="75"/>
      <c r="J137" s="75"/>
      <c r="K137" s="75"/>
      <c r="L137" s="75"/>
      <c r="M137" s="75"/>
      <c r="N137" s="75"/>
      <c r="O137" s="75"/>
      <c r="P137" s="75"/>
      <c r="Q137" s="1">
        <f t="shared" si="61"/>
        <v>0</v>
      </c>
      <c r="R137" s="1">
        <f t="shared" si="62"/>
        <v>0</v>
      </c>
      <c r="S137" s="1">
        <f t="shared" si="62"/>
        <v>0</v>
      </c>
      <c r="V137" s="63">
        <f t="shared" si="39"/>
        <v>130</v>
      </c>
    </row>
    <row r="138" spans="1:22" ht="14.25" thickBot="1" x14ac:dyDescent="0.35">
      <c r="A138" s="415"/>
      <c r="B138" s="179" t="s">
        <v>50</v>
      </c>
      <c r="C138" s="26">
        <f t="shared" ref="C138:S138" si="63">SUM(C126:C137)</f>
        <v>0</v>
      </c>
      <c r="D138" s="26">
        <f t="shared" si="63"/>
        <v>0</v>
      </c>
      <c r="E138" s="26">
        <f t="shared" si="63"/>
        <v>0</v>
      </c>
      <c r="F138" s="26">
        <f t="shared" si="63"/>
        <v>0</v>
      </c>
      <c r="G138" s="26">
        <f t="shared" si="63"/>
        <v>0</v>
      </c>
      <c r="H138" s="26">
        <f t="shared" si="63"/>
        <v>0</v>
      </c>
      <c r="I138" s="26">
        <f t="shared" si="63"/>
        <v>0</v>
      </c>
      <c r="J138" s="26">
        <f t="shared" si="63"/>
        <v>0</v>
      </c>
      <c r="K138" s="26">
        <f t="shared" si="63"/>
        <v>0</v>
      </c>
      <c r="L138" s="26">
        <f t="shared" si="63"/>
        <v>0</v>
      </c>
      <c r="M138" s="26">
        <f t="shared" si="63"/>
        <v>0</v>
      </c>
      <c r="N138" s="26">
        <f t="shared" si="63"/>
        <v>0</v>
      </c>
      <c r="O138" s="26">
        <f t="shared" si="63"/>
        <v>0</v>
      </c>
      <c r="P138" s="26">
        <f t="shared" si="63"/>
        <v>0</v>
      </c>
      <c r="Q138" s="26">
        <f t="shared" si="63"/>
        <v>0</v>
      </c>
      <c r="R138" s="26">
        <f t="shared" si="63"/>
        <v>0</v>
      </c>
      <c r="S138" s="26">
        <f t="shared" si="63"/>
        <v>0</v>
      </c>
      <c r="U138" s="63" t="str">
        <f>RIGHT(A107,4)&amp;"hors reseau"</f>
        <v>2028hors reseau</v>
      </c>
      <c r="V138" s="63">
        <f t="shared" ref="V138:V171" si="64">V137+1</f>
        <v>131</v>
      </c>
    </row>
    <row r="139" spans="1:22" x14ac:dyDescent="0.3">
      <c r="N139" s="28"/>
      <c r="V139" s="63">
        <f t="shared" si="64"/>
        <v>132</v>
      </c>
    </row>
    <row r="140" spans="1:22" x14ac:dyDescent="0.3">
      <c r="A140" s="415" t="s">
        <v>495</v>
      </c>
      <c r="B140" s="178" t="s">
        <v>148</v>
      </c>
      <c r="C140" s="1">
        <f t="shared" ref="C140:C156" si="65">Q107</f>
        <v>0</v>
      </c>
      <c r="D140" s="1">
        <f t="shared" ref="D140:D156" si="66">R107</f>
        <v>0</v>
      </c>
      <c r="E140" s="1">
        <f t="shared" ref="E140:E156" si="67">S107</f>
        <v>0</v>
      </c>
      <c r="F140" s="75"/>
      <c r="G140" s="75"/>
      <c r="H140" s="75"/>
      <c r="I140" s="75"/>
      <c r="J140" s="75"/>
      <c r="K140" s="75"/>
      <c r="L140" s="75"/>
      <c r="M140" s="75"/>
      <c r="N140" s="75"/>
      <c r="O140" s="75"/>
      <c r="P140" s="75"/>
      <c r="Q140" s="1">
        <f>SUM(C140,F140:J140,M140:N140)</f>
        <v>0</v>
      </c>
      <c r="R140" s="1">
        <f>SUM(D140,K140,O140)</f>
        <v>0</v>
      </c>
      <c r="S140" s="1">
        <f>SUM(E140,L140,P140)</f>
        <v>0</v>
      </c>
      <c r="V140" s="63">
        <f t="shared" si="64"/>
        <v>133</v>
      </c>
    </row>
    <row r="141" spans="1:22" x14ac:dyDescent="0.3">
      <c r="A141" s="415"/>
      <c r="B141" s="178" t="s">
        <v>149</v>
      </c>
      <c r="C141" s="1">
        <f t="shared" si="65"/>
        <v>0</v>
      </c>
      <c r="D141" s="1">
        <f t="shared" si="66"/>
        <v>0</v>
      </c>
      <c r="E141" s="1">
        <f t="shared" si="67"/>
        <v>0</v>
      </c>
      <c r="F141" s="75"/>
      <c r="G141" s="75"/>
      <c r="H141" s="75"/>
      <c r="I141" s="75"/>
      <c r="J141" s="75"/>
      <c r="K141" s="75"/>
      <c r="L141" s="75"/>
      <c r="M141" s="75"/>
      <c r="N141" s="75"/>
      <c r="O141" s="75"/>
      <c r="P141" s="75"/>
      <c r="Q141" s="1">
        <f t="shared" ref="Q141:Q156" si="68">SUM(C141,F141:J141,M141:N141)</f>
        <v>0</v>
      </c>
      <c r="R141" s="1">
        <f t="shared" ref="R141:S156" si="69">SUM(D141,K141,O141)</f>
        <v>0</v>
      </c>
      <c r="S141" s="1">
        <f t="shared" si="69"/>
        <v>0</v>
      </c>
      <c r="V141" s="63">
        <f t="shared" si="64"/>
        <v>134</v>
      </c>
    </row>
    <row r="142" spans="1:22" x14ac:dyDescent="0.3">
      <c r="A142" s="415"/>
      <c r="B142" s="178" t="s">
        <v>150</v>
      </c>
      <c r="C142" s="1">
        <f t="shared" si="65"/>
        <v>0</v>
      </c>
      <c r="D142" s="1">
        <f t="shared" si="66"/>
        <v>0</v>
      </c>
      <c r="E142" s="1">
        <f t="shared" si="67"/>
        <v>0</v>
      </c>
      <c r="F142" s="75"/>
      <c r="G142" s="75"/>
      <c r="H142" s="75"/>
      <c r="I142" s="75"/>
      <c r="J142" s="75"/>
      <c r="K142" s="75"/>
      <c r="L142" s="75"/>
      <c r="M142" s="75"/>
      <c r="N142" s="75"/>
      <c r="O142" s="75"/>
      <c r="P142" s="75"/>
      <c r="Q142" s="1">
        <f t="shared" si="68"/>
        <v>0</v>
      </c>
      <c r="R142" s="1">
        <f t="shared" si="69"/>
        <v>0</v>
      </c>
      <c r="S142" s="1">
        <f t="shared" si="69"/>
        <v>0</v>
      </c>
      <c r="V142" s="63">
        <f t="shared" si="64"/>
        <v>135</v>
      </c>
    </row>
    <row r="143" spans="1:22" x14ac:dyDescent="0.3">
      <c r="A143" s="415"/>
      <c r="B143" s="178" t="s">
        <v>151</v>
      </c>
      <c r="C143" s="1">
        <f t="shared" si="65"/>
        <v>0</v>
      </c>
      <c r="D143" s="1">
        <f t="shared" si="66"/>
        <v>0</v>
      </c>
      <c r="E143" s="1">
        <f t="shared" si="67"/>
        <v>0</v>
      </c>
      <c r="F143" s="75"/>
      <c r="G143" s="75"/>
      <c r="H143" s="75"/>
      <c r="I143" s="75"/>
      <c r="J143" s="75"/>
      <c r="K143" s="75"/>
      <c r="L143" s="75"/>
      <c r="M143" s="75"/>
      <c r="N143" s="75"/>
      <c r="O143" s="75"/>
      <c r="P143" s="75"/>
      <c r="Q143" s="1">
        <f t="shared" si="68"/>
        <v>0</v>
      </c>
      <c r="R143" s="1">
        <f t="shared" si="69"/>
        <v>0</v>
      </c>
      <c r="S143" s="1">
        <f t="shared" si="69"/>
        <v>0</v>
      </c>
      <c r="V143" s="63">
        <f t="shared" si="64"/>
        <v>136</v>
      </c>
    </row>
    <row r="144" spans="1:22" x14ac:dyDescent="0.3">
      <c r="A144" s="415"/>
      <c r="B144" s="178" t="s">
        <v>152</v>
      </c>
      <c r="C144" s="1">
        <f t="shared" si="65"/>
        <v>0</v>
      </c>
      <c r="D144" s="1">
        <f t="shared" si="66"/>
        <v>0</v>
      </c>
      <c r="E144" s="1">
        <f t="shared" si="67"/>
        <v>0</v>
      </c>
      <c r="F144" s="75"/>
      <c r="G144" s="75"/>
      <c r="H144" s="75"/>
      <c r="I144" s="75"/>
      <c r="J144" s="75"/>
      <c r="K144" s="75"/>
      <c r="L144" s="75"/>
      <c r="M144" s="75"/>
      <c r="N144" s="75"/>
      <c r="O144" s="75"/>
      <c r="P144" s="75"/>
      <c r="Q144" s="1">
        <f t="shared" si="68"/>
        <v>0</v>
      </c>
      <c r="R144" s="1">
        <f t="shared" si="69"/>
        <v>0</v>
      </c>
      <c r="S144" s="1">
        <f t="shared" si="69"/>
        <v>0</v>
      </c>
      <c r="V144" s="63">
        <f t="shared" si="64"/>
        <v>137</v>
      </c>
    </row>
    <row r="145" spans="1:22" x14ac:dyDescent="0.3">
      <c r="A145" s="415"/>
      <c r="B145" s="178" t="s">
        <v>153</v>
      </c>
      <c r="C145" s="1">
        <f t="shared" si="65"/>
        <v>0</v>
      </c>
      <c r="D145" s="1">
        <f t="shared" si="66"/>
        <v>0</v>
      </c>
      <c r="E145" s="1">
        <f t="shared" si="67"/>
        <v>0</v>
      </c>
      <c r="F145" s="75"/>
      <c r="G145" s="75"/>
      <c r="H145" s="75"/>
      <c r="I145" s="75"/>
      <c r="J145" s="75"/>
      <c r="K145" s="75"/>
      <c r="L145" s="75"/>
      <c r="M145" s="75"/>
      <c r="N145" s="75"/>
      <c r="O145" s="75"/>
      <c r="P145" s="75"/>
      <c r="Q145" s="1">
        <f t="shared" si="68"/>
        <v>0</v>
      </c>
      <c r="R145" s="1">
        <f t="shared" si="69"/>
        <v>0</v>
      </c>
      <c r="S145" s="1">
        <f t="shared" si="69"/>
        <v>0</v>
      </c>
      <c r="V145" s="63">
        <f t="shared" si="64"/>
        <v>138</v>
      </c>
    </row>
    <row r="146" spans="1:22" x14ac:dyDescent="0.3">
      <c r="A146" s="415"/>
      <c r="B146" s="178" t="s">
        <v>154</v>
      </c>
      <c r="C146" s="1">
        <f t="shared" si="65"/>
        <v>0</v>
      </c>
      <c r="D146" s="1">
        <f t="shared" si="66"/>
        <v>0</v>
      </c>
      <c r="E146" s="1">
        <f t="shared" si="67"/>
        <v>0</v>
      </c>
      <c r="F146" s="75"/>
      <c r="G146" s="75"/>
      <c r="H146" s="75"/>
      <c r="I146" s="75"/>
      <c r="J146" s="75"/>
      <c r="K146" s="75"/>
      <c r="L146" s="75"/>
      <c r="M146" s="75"/>
      <c r="N146" s="75"/>
      <c r="O146" s="75"/>
      <c r="P146" s="75"/>
      <c r="Q146" s="1">
        <f t="shared" si="68"/>
        <v>0</v>
      </c>
      <c r="R146" s="1">
        <f t="shared" si="69"/>
        <v>0</v>
      </c>
      <c r="S146" s="1">
        <f t="shared" si="69"/>
        <v>0</v>
      </c>
      <c r="V146" s="63">
        <f t="shared" si="64"/>
        <v>139</v>
      </c>
    </row>
    <row r="147" spans="1:22" x14ac:dyDescent="0.3">
      <c r="A147" s="415"/>
      <c r="B147" s="178" t="s">
        <v>155</v>
      </c>
      <c r="C147" s="1">
        <f t="shared" si="65"/>
        <v>0</v>
      </c>
      <c r="D147" s="1">
        <f t="shared" si="66"/>
        <v>0</v>
      </c>
      <c r="E147" s="1">
        <f t="shared" si="67"/>
        <v>0</v>
      </c>
      <c r="F147" s="75"/>
      <c r="G147" s="75"/>
      <c r="H147" s="75"/>
      <c r="I147" s="75"/>
      <c r="J147" s="75"/>
      <c r="K147" s="75"/>
      <c r="L147" s="75"/>
      <c r="M147" s="75"/>
      <c r="N147" s="75"/>
      <c r="O147" s="75"/>
      <c r="P147" s="75"/>
      <c r="Q147" s="1">
        <f t="shared" si="68"/>
        <v>0</v>
      </c>
      <c r="R147" s="1">
        <f t="shared" si="69"/>
        <v>0</v>
      </c>
      <c r="S147" s="1">
        <f t="shared" si="69"/>
        <v>0</v>
      </c>
      <c r="V147" s="63">
        <f t="shared" si="64"/>
        <v>140</v>
      </c>
    </row>
    <row r="148" spans="1:22" x14ac:dyDescent="0.3">
      <c r="A148" s="415"/>
      <c r="B148" s="178" t="s">
        <v>157</v>
      </c>
      <c r="C148" s="1">
        <f t="shared" si="65"/>
        <v>0</v>
      </c>
      <c r="D148" s="1">
        <f t="shared" si="66"/>
        <v>0</v>
      </c>
      <c r="E148" s="1">
        <f t="shared" si="67"/>
        <v>0</v>
      </c>
      <c r="F148" s="75"/>
      <c r="G148" s="75"/>
      <c r="H148" s="75"/>
      <c r="I148" s="75"/>
      <c r="J148" s="75"/>
      <c r="K148" s="75"/>
      <c r="L148" s="75"/>
      <c r="M148" s="75"/>
      <c r="N148" s="75"/>
      <c r="O148" s="75"/>
      <c r="P148" s="75"/>
      <c r="Q148" s="1">
        <f t="shared" si="68"/>
        <v>0</v>
      </c>
      <c r="R148" s="1">
        <f t="shared" si="69"/>
        <v>0</v>
      </c>
      <c r="S148" s="1">
        <f t="shared" si="69"/>
        <v>0</v>
      </c>
      <c r="V148" s="63">
        <f t="shared" si="64"/>
        <v>141</v>
      </c>
    </row>
    <row r="149" spans="1:22" x14ac:dyDescent="0.3">
      <c r="A149" s="415"/>
      <c r="B149" s="178" t="s">
        <v>156</v>
      </c>
      <c r="C149" s="1">
        <f t="shared" si="65"/>
        <v>0</v>
      </c>
      <c r="D149" s="1">
        <f t="shared" si="66"/>
        <v>0</v>
      </c>
      <c r="E149" s="1">
        <f t="shared" si="67"/>
        <v>0</v>
      </c>
      <c r="F149" s="75"/>
      <c r="G149" s="75"/>
      <c r="H149" s="75"/>
      <c r="I149" s="75"/>
      <c r="J149" s="75"/>
      <c r="K149" s="75"/>
      <c r="L149" s="75"/>
      <c r="M149" s="75"/>
      <c r="N149" s="75"/>
      <c r="O149" s="75"/>
      <c r="P149" s="75"/>
      <c r="Q149" s="1">
        <f t="shared" si="68"/>
        <v>0</v>
      </c>
      <c r="R149" s="1">
        <f t="shared" si="69"/>
        <v>0</v>
      </c>
      <c r="S149" s="1">
        <f t="shared" si="69"/>
        <v>0</v>
      </c>
      <c r="V149" s="63">
        <f t="shared" si="64"/>
        <v>142</v>
      </c>
    </row>
    <row r="150" spans="1:22" x14ac:dyDescent="0.3">
      <c r="A150" s="415"/>
      <c r="B150" s="178" t="s">
        <v>158</v>
      </c>
      <c r="C150" s="1">
        <f t="shared" si="65"/>
        <v>0</v>
      </c>
      <c r="D150" s="1">
        <f t="shared" si="66"/>
        <v>0</v>
      </c>
      <c r="E150" s="1">
        <f t="shared" si="67"/>
        <v>0</v>
      </c>
      <c r="F150" s="75"/>
      <c r="G150" s="75"/>
      <c r="H150" s="75"/>
      <c r="I150" s="75"/>
      <c r="J150" s="75"/>
      <c r="K150" s="75"/>
      <c r="L150" s="75"/>
      <c r="M150" s="75"/>
      <c r="N150" s="75"/>
      <c r="O150" s="75"/>
      <c r="P150" s="75"/>
      <c r="Q150" s="1">
        <f t="shared" si="68"/>
        <v>0</v>
      </c>
      <c r="R150" s="1">
        <f t="shared" si="69"/>
        <v>0</v>
      </c>
      <c r="S150" s="1">
        <f t="shared" si="69"/>
        <v>0</v>
      </c>
      <c r="V150" s="63">
        <f t="shared" si="64"/>
        <v>143</v>
      </c>
    </row>
    <row r="151" spans="1:22" x14ac:dyDescent="0.3">
      <c r="A151" s="415"/>
      <c r="B151" s="178" t="s">
        <v>13</v>
      </c>
      <c r="C151" s="1">
        <f t="shared" si="65"/>
        <v>0</v>
      </c>
      <c r="D151" s="1">
        <f t="shared" si="66"/>
        <v>0</v>
      </c>
      <c r="E151" s="1">
        <f t="shared" si="67"/>
        <v>0</v>
      </c>
      <c r="F151" s="75"/>
      <c r="G151" s="75"/>
      <c r="H151" s="75"/>
      <c r="I151" s="75"/>
      <c r="J151" s="75"/>
      <c r="K151" s="75"/>
      <c r="L151" s="75"/>
      <c r="M151" s="75"/>
      <c r="N151" s="75"/>
      <c r="O151" s="75"/>
      <c r="P151" s="75"/>
      <c r="Q151" s="1">
        <f t="shared" si="68"/>
        <v>0</v>
      </c>
      <c r="R151" s="1">
        <f t="shared" si="69"/>
        <v>0</v>
      </c>
      <c r="S151" s="1">
        <f t="shared" si="69"/>
        <v>0</v>
      </c>
      <c r="V151" s="63">
        <f t="shared" si="64"/>
        <v>144</v>
      </c>
    </row>
    <row r="152" spans="1:22" x14ac:dyDescent="0.3">
      <c r="A152" s="415"/>
      <c r="B152" s="178" t="s">
        <v>19</v>
      </c>
      <c r="C152" s="1">
        <f t="shared" si="65"/>
        <v>0</v>
      </c>
      <c r="D152" s="1">
        <f t="shared" si="66"/>
        <v>0</v>
      </c>
      <c r="E152" s="1">
        <f t="shared" si="67"/>
        <v>0</v>
      </c>
      <c r="F152" s="75"/>
      <c r="G152" s="75"/>
      <c r="H152" s="75"/>
      <c r="I152" s="75"/>
      <c r="J152" s="75"/>
      <c r="K152" s="75"/>
      <c r="L152" s="75"/>
      <c r="M152" s="75"/>
      <c r="N152" s="75"/>
      <c r="O152" s="75"/>
      <c r="P152" s="75"/>
      <c r="Q152" s="1">
        <f t="shared" si="68"/>
        <v>0</v>
      </c>
      <c r="R152" s="1">
        <f t="shared" si="69"/>
        <v>0</v>
      </c>
      <c r="S152" s="1">
        <f t="shared" si="69"/>
        <v>0</v>
      </c>
      <c r="V152" s="63">
        <f t="shared" si="64"/>
        <v>145</v>
      </c>
    </row>
    <row r="153" spans="1:22" x14ac:dyDescent="0.3">
      <c r="A153" s="415"/>
      <c r="B153" s="178" t="s">
        <v>20</v>
      </c>
      <c r="C153" s="1">
        <f t="shared" si="65"/>
        <v>0</v>
      </c>
      <c r="D153" s="1">
        <f t="shared" si="66"/>
        <v>0</v>
      </c>
      <c r="E153" s="1">
        <f t="shared" si="67"/>
        <v>0</v>
      </c>
      <c r="F153" s="75"/>
      <c r="G153" s="75"/>
      <c r="H153" s="75"/>
      <c r="I153" s="75"/>
      <c r="J153" s="75"/>
      <c r="K153" s="75"/>
      <c r="L153" s="75"/>
      <c r="M153" s="75"/>
      <c r="N153" s="75"/>
      <c r="O153" s="75"/>
      <c r="P153" s="75"/>
      <c r="Q153" s="1">
        <f t="shared" si="68"/>
        <v>0</v>
      </c>
      <c r="R153" s="1">
        <f t="shared" si="69"/>
        <v>0</v>
      </c>
      <c r="S153" s="1">
        <f t="shared" si="69"/>
        <v>0</v>
      </c>
      <c r="V153" s="63">
        <f t="shared" si="64"/>
        <v>146</v>
      </c>
    </row>
    <row r="154" spans="1:22" x14ac:dyDescent="0.3">
      <c r="A154" s="415"/>
      <c r="B154" s="178" t="s">
        <v>21</v>
      </c>
      <c r="C154" s="1">
        <f t="shared" si="65"/>
        <v>0</v>
      </c>
      <c r="D154" s="1">
        <f t="shared" si="66"/>
        <v>0</v>
      </c>
      <c r="E154" s="1">
        <f t="shared" si="67"/>
        <v>0</v>
      </c>
      <c r="F154" s="75"/>
      <c r="G154" s="75"/>
      <c r="H154" s="75"/>
      <c r="I154" s="75"/>
      <c r="J154" s="75"/>
      <c r="K154" s="75"/>
      <c r="L154" s="75"/>
      <c r="M154" s="75"/>
      <c r="N154" s="75"/>
      <c r="O154" s="75"/>
      <c r="P154" s="75"/>
      <c r="Q154" s="1">
        <f t="shared" si="68"/>
        <v>0</v>
      </c>
      <c r="R154" s="1">
        <f t="shared" si="69"/>
        <v>0</v>
      </c>
      <c r="S154" s="1">
        <f t="shared" si="69"/>
        <v>0</v>
      </c>
      <c r="V154" s="63">
        <f t="shared" si="64"/>
        <v>147</v>
      </c>
    </row>
    <row r="155" spans="1:22" x14ac:dyDescent="0.3">
      <c r="A155" s="415"/>
      <c r="B155" s="178" t="s">
        <v>22</v>
      </c>
      <c r="C155" s="1">
        <f t="shared" si="65"/>
        <v>0</v>
      </c>
      <c r="D155" s="1">
        <f t="shared" si="66"/>
        <v>0</v>
      </c>
      <c r="E155" s="1">
        <f t="shared" si="67"/>
        <v>0</v>
      </c>
      <c r="F155" s="75"/>
      <c r="G155" s="75"/>
      <c r="H155" s="75"/>
      <c r="I155" s="75"/>
      <c r="J155" s="75"/>
      <c r="K155" s="75"/>
      <c r="L155" s="75"/>
      <c r="M155" s="75"/>
      <c r="N155" s="75"/>
      <c r="O155" s="75"/>
      <c r="P155" s="75"/>
      <c r="Q155" s="1">
        <f t="shared" si="68"/>
        <v>0</v>
      </c>
      <c r="R155" s="1">
        <f t="shared" si="69"/>
        <v>0</v>
      </c>
      <c r="S155" s="1">
        <f t="shared" si="69"/>
        <v>0</v>
      </c>
      <c r="V155" s="63">
        <f t="shared" si="64"/>
        <v>148</v>
      </c>
    </row>
    <row r="156" spans="1:22" x14ac:dyDescent="0.3">
      <c r="A156" s="415"/>
      <c r="B156" s="178" t="s">
        <v>23</v>
      </c>
      <c r="C156" s="1">
        <f t="shared" si="65"/>
        <v>0</v>
      </c>
      <c r="D156" s="1">
        <f t="shared" si="66"/>
        <v>0</v>
      </c>
      <c r="E156" s="1">
        <f t="shared" si="67"/>
        <v>0</v>
      </c>
      <c r="F156" s="75"/>
      <c r="G156" s="75"/>
      <c r="H156" s="75"/>
      <c r="I156" s="75"/>
      <c r="J156" s="75"/>
      <c r="K156" s="75"/>
      <c r="L156" s="75"/>
      <c r="M156" s="75"/>
      <c r="N156" s="75"/>
      <c r="O156" s="75"/>
      <c r="P156" s="75"/>
      <c r="Q156" s="1">
        <f t="shared" si="68"/>
        <v>0</v>
      </c>
      <c r="R156" s="1">
        <f t="shared" si="69"/>
        <v>0</v>
      </c>
      <c r="S156" s="1">
        <f t="shared" si="69"/>
        <v>0</v>
      </c>
      <c r="V156" s="63">
        <f t="shared" si="64"/>
        <v>149</v>
      </c>
    </row>
    <row r="157" spans="1:22" ht="14.25" thickBot="1" x14ac:dyDescent="0.35">
      <c r="A157" s="415"/>
      <c r="B157" s="179" t="s">
        <v>45</v>
      </c>
      <c r="C157" s="26">
        <f t="shared" ref="C157:S157" si="70">SUM(C140:C156)</f>
        <v>0</v>
      </c>
      <c r="D157" s="26">
        <f t="shared" si="70"/>
        <v>0</v>
      </c>
      <c r="E157" s="26">
        <f t="shared" si="70"/>
        <v>0</v>
      </c>
      <c r="F157" s="26">
        <f t="shared" si="70"/>
        <v>0</v>
      </c>
      <c r="G157" s="26">
        <f t="shared" si="70"/>
        <v>0</v>
      </c>
      <c r="H157" s="26">
        <f t="shared" si="70"/>
        <v>0</v>
      </c>
      <c r="I157" s="26">
        <f t="shared" si="70"/>
        <v>0</v>
      </c>
      <c r="J157" s="26">
        <f t="shared" si="70"/>
        <v>0</v>
      </c>
      <c r="K157" s="26">
        <f t="shared" si="70"/>
        <v>0</v>
      </c>
      <c r="L157" s="26">
        <f t="shared" si="70"/>
        <v>0</v>
      </c>
      <c r="M157" s="26">
        <f t="shared" si="70"/>
        <v>0</v>
      </c>
      <c r="N157" s="26">
        <f t="shared" si="70"/>
        <v>0</v>
      </c>
      <c r="O157" s="26">
        <f t="shared" si="70"/>
        <v>0</v>
      </c>
      <c r="P157" s="26">
        <f t="shared" si="70"/>
        <v>0</v>
      </c>
      <c r="Q157" s="26">
        <f t="shared" si="70"/>
        <v>0</v>
      </c>
      <c r="R157" s="26">
        <f t="shared" si="70"/>
        <v>0</v>
      </c>
      <c r="S157" s="26">
        <f t="shared" si="70"/>
        <v>0</v>
      </c>
      <c r="U157" s="63" t="str">
        <f>RIGHT(A140,4)&amp;"reseau"</f>
        <v>2029reseau</v>
      </c>
      <c r="V157" s="63">
        <f t="shared" si="64"/>
        <v>150</v>
      </c>
    </row>
    <row r="158" spans="1:22" x14ac:dyDescent="0.3">
      <c r="A158" s="415"/>
      <c r="B158" s="180"/>
      <c r="V158" s="63">
        <f t="shared" si="64"/>
        <v>151</v>
      </c>
    </row>
    <row r="159" spans="1:22" x14ac:dyDescent="0.3">
      <c r="A159" s="415"/>
      <c r="B159" s="178" t="s">
        <v>148</v>
      </c>
      <c r="C159" s="1">
        <f t="shared" ref="C159:C170" si="71">Q126</f>
        <v>0</v>
      </c>
      <c r="D159" s="1">
        <f t="shared" ref="D159:D170" si="72">R126</f>
        <v>0</v>
      </c>
      <c r="E159" s="1">
        <f t="shared" ref="E159:E170" si="73">S126</f>
        <v>0</v>
      </c>
      <c r="F159" s="75"/>
      <c r="G159" s="75"/>
      <c r="H159" s="75"/>
      <c r="I159" s="75"/>
      <c r="J159" s="75"/>
      <c r="K159" s="75"/>
      <c r="L159" s="75"/>
      <c r="M159" s="75"/>
      <c r="N159" s="75"/>
      <c r="O159" s="75"/>
      <c r="P159" s="75"/>
      <c r="Q159" s="1">
        <f>SUM(C159,F159:J159,M159:N159)</f>
        <v>0</v>
      </c>
      <c r="R159" s="1">
        <f>SUM(D159,K159,O159)</f>
        <v>0</v>
      </c>
      <c r="S159" s="1">
        <f>SUM(E159,L159,P159)</f>
        <v>0</v>
      </c>
      <c r="V159" s="63">
        <f t="shared" si="64"/>
        <v>152</v>
      </c>
    </row>
    <row r="160" spans="1:22" x14ac:dyDescent="0.3">
      <c r="A160" s="415"/>
      <c r="B160" s="178" t="s">
        <v>46</v>
      </c>
      <c r="C160" s="1">
        <f t="shared" si="71"/>
        <v>0</v>
      </c>
      <c r="D160" s="1">
        <f t="shared" si="72"/>
        <v>0</v>
      </c>
      <c r="E160" s="1">
        <f t="shared" si="73"/>
        <v>0</v>
      </c>
      <c r="F160" s="75"/>
      <c r="G160" s="75"/>
      <c r="H160" s="75"/>
      <c r="I160" s="75"/>
      <c r="J160" s="75"/>
      <c r="K160" s="75"/>
      <c r="L160" s="75"/>
      <c r="M160" s="75"/>
      <c r="N160" s="75"/>
      <c r="O160" s="75"/>
      <c r="P160" s="75"/>
      <c r="Q160" s="1">
        <f t="shared" ref="Q160:Q170" si="74">SUM(C160,F160:J160,M160:N160)</f>
        <v>0</v>
      </c>
      <c r="R160" s="1">
        <f t="shared" ref="R160:S170" si="75">SUM(D160,K160,O160)</f>
        <v>0</v>
      </c>
      <c r="S160" s="1">
        <f t="shared" si="75"/>
        <v>0</v>
      </c>
      <c r="V160" s="63">
        <f t="shared" si="64"/>
        <v>153</v>
      </c>
    </row>
    <row r="161" spans="1:22" x14ac:dyDescent="0.3">
      <c r="A161" s="415"/>
      <c r="B161" s="178" t="s">
        <v>47</v>
      </c>
      <c r="C161" s="1">
        <f t="shared" si="71"/>
        <v>0</v>
      </c>
      <c r="D161" s="1">
        <f t="shared" si="72"/>
        <v>0</v>
      </c>
      <c r="E161" s="1">
        <f t="shared" si="73"/>
        <v>0</v>
      </c>
      <c r="F161" s="75"/>
      <c r="G161" s="75"/>
      <c r="H161" s="75"/>
      <c r="I161" s="75"/>
      <c r="J161" s="75"/>
      <c r="K161" s="75"/>
      <c r="L161" s="75"/>
      <c r="M161" s="75"/>
      <c r="N161" s="75"/>
      <c r="O161" s="75"/>
      <c r="P161" s="75"/>
      <c r="Q161" s="1">
        <f t="shared" si="74"/>
        <v>0</v>
      </c>
      <c r="R161" s="1">
        <f t="shared" si="75"/>
        <v>0</v>
      </c>
      <c r="S161" s="1">
        <f t="shared" si="75"/>
        <v>0</v>
      </c>
      <c r="V161" s="63">
        <f t="shared" si="64"/>
        <v>154</v>
      </c>
    </row>
    <row r="162" spans="1:22" x14ac:dyDescent="0.3">
      <c r="A162" s="415"/>
      <c r="B162" s="178" t="s">
        <v>43</v>
      </c>
      <c r="C162" s="1">
        <f t="shared" si="71"/>
        <v>0</v>
      </c>
      <c r="D162" s="1">
        <f t="shared" si="72"/>
        <v>0</v>
      </c>
      <c r="E162" s="1">
        <f t="shared" si="73"/>
        <v>0</v>
      </c>
      <c r="F162" s="75"/>
      <c r="G162" s="75"/>
      <c r="H162" s="75"/>
      <c r="I162" s="75"/>
      <c r="J162" s="75"/>
      <c r="K162" s="75"/>
      <c r="L162" s="75"/>
      <c r="M162" s="75"/>
      <c r="N162" s="75"/>
      <c r="O162" s="75"/>
      <c r="P162" s="75"/>
      <c r="Q162" s="1">
        <f t="shared" si="74"/>
        <v>0</v>
      </c>
      <c r="R162" s="1">
        <f t="shared" si="75"/>
        <v>0</v>
      </c>
      <c r="S162" s="1">
        <f t="shared" si="75"/>
        <v>0</v>
      </c>
      <c r="V162" s="63">
        <f t="shared" si="64"/>
        <v>155</v>
      </c>
    </row>
    <row r="163" spans="1:22" x14ac:dyDescent="0.3">
      <c r="A163" s="415"/>
      <c r="B163" s="178" t="s">
        <v>48</v>
      </c>
      <c r="C163" s="1">
        <f t="shared" si="71"/>
        <v>0</v>
      </c>
      <c r="D163" s="1">
        <f t="shared" si="72"/>
        <v>0</v>
      </c>
      <c r="E163" s="1">
        <f t="shared" si="73"/>
        <v>0</v>
      </c>
      <c r="F163" s="75"/>
      <c r="G163" s="75"/>
      <c r="H163" s="75"/>
      <c r="I163" s="75"/>
      <c r="J163" s="75"/>
      <c r="K163" s="75"/>
      <c r="L163" s="75"/>
      <c r="M163" s="75"/>
      <c r="N163" s="75"/>
      <c r="O163" s="75"/>
      <c r="P163" s="75"/>
      <c r="Q163" s="1">
        <f t="shared" si="74"/>
        <v>0</v>
      </c>
      <c r="R163" s="1">
        <f t="shared" si="75"/>
        <v>0</v>
      </c>
      <c r="S163" s="1">
        <f t="shared" si="75"/>
        <v>0</v>
      </c>
      <c r="V163" s="63">
        <f t="shared" si="64"/>
        <v>156</v>
      </c>
    </row>
    <row r="164" spans="1:22" x14ac:dyDescent="0.3">
      <c r="A164" s="415"/>
      <c r="B164" s="178" t="s">
        <v>49</v>
      </c>
      <c r="C164" s="1">
        <f t="shared" si="71"/>
        <v>0</v>
      </c>
      <c r="D164" s="1">
        <f t="shared" si="72"/>
        <v>0</v>
      </c>
      <c r="E164" s="1">
        <f t="shared" si="73"/>
        <v>0</v>
      </c>
      <c r="F164" s="75"/>
      <c r="G164" s="75"/>
      <c r="H164" s="75"/>
      <c r="I164" s="75"/>
      <c r="J164" s="75"/>
      <c r="K164" s="75"/>
      <c r="L164" s="75"/>
      <c r="M164" s="75"/>
      <c r="N164" s="75"/>
      <c r="O164" s="75"/>
      <c r="P164" s="75"/>
      <c r="Q164" s="1">
        <f t="shared" si="74"/>
        <v>0</v>
      </c>
      <c r="R164" s="1">
        <f t="shared" si="75"/>
        <v>0</v>
      </c>
      <c r="S164" s="1">
        <f t="shared" si="75"/>
        <v>0</v>
      </c>
      <c r="V164" s="63">
        <f t="shared" si="64"/>
        <v>157</v>
      </c>
    </row>
    <row r="165" spans="1:22" x14ac:dyDescent="0.3">
      <c r="A165" s="415"/>
      <c r="B165" s="178" t="s">
        <v>44</v>
      </c>
      <c r="C165" s="1">
        <f t="shared" si="71"/>
        <v>0</v>
      </c>
      <c r="D165" s="1">
        <f t="shared" si="72"/>
        <v>0</v>
      </c>
      <c r="E165" s="1">
        <f t="shared" si="73"/>
        <v>0</v>
      </c>
      <c r="F165" s="75"/>
      <c r="G165" s="75"/>
      <c r="H165" s="75"/>
      <c r="I165" s="75"/>
      <c r="J165" s="75"/>
      <c r="K165" s="75"/>
      <c r="L165" s="75"/>
      <c r="M165" s="75"/>
      <c r="N165" s="75"/>
      <c r="O165" s="75"/>
      <c r="P165" s="75"/>
      <c r="Q165" s="1">
        <f t="shared" si="74"/>
        <v>0</v>
      </c>
      <c r="R165" s="1">
        <f t="shared" si="75"/>
        <v>0</v>
      </c>
      <c r="S165" s="1">
        <f t="shared" si="75"/>
        <v>0</v>
      </c>
      <c r="V165" s="63">
        <f t="shared" si="64"/>
        <v>158</v>
      </c>
    </row>
    <row r="166" spans="1:22" x14ac:dyDescent="0.3">
      <c r="A166" s="415"/>
      <c r="B166" s="178" t="s">
        <v>19</v>
      </c>
      <c r="C166" s="1">
        <f t="shared" si="71"/>
        <v>0</v>
      </c>
      <c r="D166" s="1">
        <f t="shared" si="72"/>
        <v>0</v>
      </c>
      <c r="E166" s="1">
        <f t="shared" si="73"/>
        <v>0</v>
      </c>
      <c r="F166" s="75"/>
      <c r="G166" s="75"/>
      <c r="H166" s="75"/>
      <c r="I166" s="75"/>
      <c r="J166" s="75"/>
      <c r="K166" s="75"/>
      <c r="L166" s="75"/>
      <c r="M166" s="75"/>
      <c r="N166" s="75"/>
      <c r="O166" s="75"/>
      <c r="P166" s="75"/>
      <c r="Q166" s="1">
        <f t="shared" si="74"/>
        <v>0</v>
      </c>
      <c r="R166" s="1">
        <f t="shared" si="75"/>
        <v>0</v>
      </c>
      <c r="S166" s="1">
        <f t="shared" si="75"/>
        <v>0</v>
      </c>
      <c r="V166" s="63">
        <f t="shared" si="64"/>
        <v>159</v>
      </c>
    </row>
    <row r="167" spans="1:22" x14ac:dyDescent="0.3">
      <c r="A167" s="415"/>
      <c r="B167" s="178" t="s">
        <v>20</v>
      </c>
      <c r="C167" s="1">
        <f t="shared" si="71"/>
        <v>0</v>
      </c>
      <c r="D167" s="1">
        <f t="shared" si="72"/>
        <v>0</v>
      </c>
      <c r="E167" s="1">
        <f t="shared" si="73"/>
        <v>0</v>
      </c>
      <c r="F167" s="75"/>
      <c r="G167" s="75"/>
      <c r="H167" s="75"/>
      <c r="I167" s="75"/>
      <c r="J167" s="75"/>
      <c r="K167" s="75"/>
      <c r="L167" s="75"/>
      <c r="M167" s="75"/>
      <c r="N167" s="75"/>
      <c r="O167" s="75"/>
      <c r="P167" s="75"/>
      <c r="Q167" s="1">
        <f t="shared" si="74"/>
        <v>0</v>
      </c>
      <c r="R167" s="1">
        <f t="shared" si="75"/>
        <v>0</v>
      </c>
      <c r="S167" s="1">
        <f t="shared" si="75"/>
        <v>0</v>
      </c>
      <c r="V167" s="63">
        <f t="shared" si="64"/>
        <v>160</v>
      </c>
    </row>
    <row r="168" spans="1:22" x14ac:dyDescent="0.3">
      <c r="A168" s="415"/>
      <c r="B168" s="178" t="s">
        <v>21</v>
      </c>
      <c r="C168" s="1">
        <f t="shared" si="71"/>
        <v>0</v>
      </c>
      <c r="D168" s="1">
        <f t="shared" si="72"/>
        <v>0</v>
      </c>
      <c r="E168" s="1">
        <f t="shared" si="73"/>
        <v>0</v>
      </c>
      <c r="F168" s="75"/>
      <c r="G168" s="75"/>
      <c r="H168" s="75"/>
      <c r="I168" s="75"/>
      <c r="J168" s="75"/>
      <c r="K168" s="75"/>
      <c r="L168" s="75"/>
      <c r="M168" s="75"/>
      <c r="N168" s="75"/>
      <c r="O168" s="75"/>
      <c r="P168" s="75"/>
      <c r="Q168" s="1">
        <f t="shared" si="74"/>
        <v>0</v>
      </c>
      <c r="R168" s="1">
        <f t="shared" si="75"/>
        <v>0</v>
      </c>
      <c r="S168" s="1">
        <f t="shared" si="75"/>
        <v>0</v>
      </c>
      <c r="V168" s="63">
        <f t="shared" si="64"/>
        <v>161</v>
      </c>
    </row>
    <row r="169" spans="1:22" x14ac:dyDescent="0.3">
      <c r="A169" s="415"/>
      <c r="B169" s="178" t="s">
        <v>22</v>
      </c>
      <c r="C169" s="1">
        <f t="shared" si="71"/>
        <v>0</v>
      </c>
      <c r="D169" s="1">
        <f t="shared" si="72"/>
        <v>0</v>
      </c>
      <c r="E169" s="1">
        <f t="shared" si="73"/>
        <v>0</v>
      </c>
      <c r="F169" s="75"/>
      <c r="G169" s="75"/>
      <c r="H169" s="75"/>
      <c r="I169" s="75"/>
      <c r="J169" s="75"/>
      <c r="K169" s="75"/>
      <c r="L169" s="75"/>
      <c r="M169" s="75"/>
      <c r="N169" s="75"/>
      <c r="O169" s="75"/>
      <c r="P169" s="75"/>
      <c r="Q169" s="1">
        <f t="shared" si="74"/>
        <v>0</v>
      </c>
      <c r="R169" s="1">
        <f t="shared" si="75"/>
        <v>0</v>
      </c>
      <c r="S169" s="1">
        <f t="shared" si="75"/>
        <v>0</v>
      </c>
      <c r="V169" s="63">
        <f t="shared" si="64"/>
        <v>162</v>
      </c>
    </row>
    <row r="170" spans="1:22" x14ac:dyDescent="0.3">
      <c r="A170" s="415"/>
      <c r="B170" s="178" t="s">
        <v>23</v>
      </c>
      <c r="C170" s="1">
        <f t="shared" si="71"/>
        <v>0</v>
      </c>
      <c r="D170" s="1">
        <f t="shared" si="72"/>
        <v>0</v>
      </c>
      <c r="E170" s="1">
        <f t="shared" si="73"/>
        <v>0</v>
      </c>
      <c r="F170" s="75"/>
      <c r="G170" s="75"/>
      <c r="H170" s="75"/>
      <c r="I170" s="75"/>
      <c r="J170" s="75"/>
      <c r="K170" s="75"/>
      <c r="L170" s="75"/>
      <c r="M170" s="75"/>
      <c r="N170" s="75"/>
      <c r="O170" s="75"/>
      <c r="P170" s="75"/>
      <c r="Q170" s="1">
        <f t="shared" si="74"/>
        <v>0</v>
      </c>
      <c r="R170" s="1">
        <f t="shared" si="75"/>
        <v>0</v>
      </c>
      <c r="S170" s="1">
        <f t="shared" si="75"/>
        <v>0</v>
      </c>
      <c r="V170" s="63">
        <f t="shared" si="64"/>
        <v>163</v>
      </c>
    </row>
    <row r="171" spans="1:22" ht="14.25" thickBot="1" x14ac:dyDescent="0.35">
      <c r="A171" s="415"/>
      <c r="B171" s="179" t="s">
        <v>50</v>
      </c>
      <c r="C171" s="26">
        <f t="shared" ref="C171:S171" si="76">SUM(C159:C170)</f>
        <v>0</v>
      </c>
      <c r="D171" s="26">
        <f t="shared" si="76"/>
        <v>0</v>
      </c>
      <c r="E171" s="26">
        <f t="shared" si="76"/>
        <v>0</v>
      </c>
      <c r="F171" s="26">
        <f t="shared" si="76"/>
        <v>0</v>
      </c>
      <c r="G171" s="26">
        <f t="shared" si="76"/>
        <v>0</v>
      </c>
      <c r="H171" s="26">
        <f t="shared" si="76"/>
        <v>0</v>
      </c>
      <c r="I171" s="26">
        <f t="shared" si="76"/>
        <v>0</v>
      </c>
      <c r="J171" s="26">
        <f t="shared" si="76"/>
        <v>0</v>
      </c>
      <c r="K171" s="26">
        <f t="shared" si="76"/>
        <v>0</v>
      </c>
      <c r="L171" s="26">
        <f t="shared" si="76"/>
        <v>0</v>
      </c>
      <c r="M171" s="26">
        <f t="shared" si="76"/>
        <v>0</v>
      </c>
      <c r="N171" s="26">
        <f t="shared" si="76"/>
        <v>0</v>
      </c>
      <c r="O171" s="26">
        <f t="shared" si="76"/>
        <v>0</v>
      </c>
      <c r="P171" s="26">
        <f t="shared" si="76"/>
        <v>0</v>
      </c>
      <c r="Q171" s="26">
        <f t="shared" si="76"/>
        <v>0</v>
      </c>
      <c r="R171" s="26">
        <f t="shared" si="76"/>
        <v>0</v>
      </c>
      <c r="S171" s="26">
        <f t="shared" si="76"/>
        <v>0</v>
      </c>
      <c r="U171" s="63" t="str">
        <f>RIGHT(A140,4)&amp;"hors reseau"</f>
        <v>2029hors reseau</v>
      </c>
      <c r="V171" s="63">
        <f t="shared" si="64"/>
        <v>164</v>
      </c>
    </row>
  </sheetData>
  <mergeCells count="10">
    <mergeCell ref="A140:A171"/>
    <mergeCell ref="M5:P5"/>
    <mergeCell ref="Q5:S5"/>
    <mergeCell ref="A8:A39"/>
    <mergeCell ref="A41:A72"/>
    <mergeCell ref="A74:A105"/>
    <mergeCell ref="A107:A138"/>
    <mergeCell ref="C5:E5"/>
    <mergeCell ref="J5:L5"/>
    <mergeCell ref="F5:I5"/>
  </mergeCells>
  <conditionalFormatting sqref="F41:P57">
    <cfRule type="containsText" dxfId="127" priority="23" operator="containsText" text="ntitulé">
      <formula>NOT(ISERROR(SEARCH("ntitulé",F41)))</formula>
    </cfRule>
    <cfRule type="containsBlanks" dxfId="126" priority="24">
      <formula>LEN(TRIM(F41))=0</formula>
    </cfRule>
  </conditionalFormatting>
  <conditionalFormatting sqref="F41:P57">
    <cfRule type="containsText" dxfId="125" priority="22" operator="containsText" text="libre">
      <formula>NOT(ISERROR(SEARCH("libre",F41)))</formula>
    </cfRule>
  </conditionalFormatting>
  <conditionalFormatting sqref="F60:P71">
    <cfRule type="containsText" dxfId="124" priority="20" operator="containsText" text="ntitulé">
      <formula>NOT(ISERROR(SEARCH("ntitulé",F60)))</formula>
    </cfRule>
    <cfRule type="containsBlanks" dxfId="123" priority="21">
      <formula>LEN(TRIM(F60))=0</formula>
    </cfRule>
  </conditionalFormatting>
  <conditionalFormatting sqref="F60:P71">
    <cfRule type="containsText" dxfId="122" priority="19" operator="containsText" text="libre">
      <formula>NOT(ISERROR(SEARCH("libre",F60)))</formula>
    </cfRule>
  </conditionalFormatting>
  <conditionalFormatting sqref="F74:P90">
    <cfRule type="containsText" dxfId="121" priority="17" operator="containsText" text="ntitulé">
      <formula>NOT(ISERROR(SEARCH("ntitulé",F74)))</formula>
    </cfRule>
    <cfRule type="containsBlanks" dxfId="120" priority="18">
      <formula>LEN(TRIM(F74))=0</formula>
    </cfRule>
  </conditionalFormatting>
  <conditionalFormatting sqref="F74:P90">
    <cfRule type="containsText" dxfId="119" priority="16" operator="containsText" text="libre">
      <formula>NOT(ISERROR(SEARCH("libre",F74)))</formula>
    </cfRule>
  </conditionalFormatting>
  <conditionalFormatting sqref="F93:P104">
    <cfRule type="containsText" dxfId="118" priority="14" operator="containsText" text="ntitulé">
      <formula>NOT(ISERROR(SEARCH("ntitulé",F93)))</formula>
    </cfRule>
    <cfRule type="containsBlanks" dxfId="117" priority="15">
      <formula>LEN(TRIM(F93))=0</formula>
    </cfRule>
  </conditionalFormatting>
  <conditionalFormatting sqref="F93:P104">
    <cfRule type="containsText" dxfId="116" priority="13" operator="containsText" text="libre">
      <formula>NOT(ISERROR(SEARCH("libre",F93)))</formula>
    </cfRule>
  </conditionalFormatting>
  <conditionalFormatting sqref="F107:P123">
    <cfRule type="containsText" dxfId="115" priority="11" operator="containsText" text="ntitulé">
      <formula>NOT(ISERROR(SEARCH("ntitulé",F107)))</formula>
    </cfRule>
    <cfRule type="containsBlanks" dxfId="114" priority="12">
      <formula>LEN(TRIM(F107))=0</formula>
    </cfRule>
  </conditionalFormatting>
  <conditionalFormatting sqref="F107:P123">
    <cfRule type="containsText" dxfId="113" priority="10" operator="containsText" text="libre">
      <formula>NOT(ISERROR(SEARCH("libre",F107)))</formula>
    </cfRule>
  </conditionalFormatting>
  <conditionalFormatting sqref="F126:P137">
    <cfRule type="containsText" dxfId="112" priority="8" operator="containsText" text="ntitulé">
      <formula>NOT(ISERROR(SEARCH("ntitulé",F126)))</formula>
    </cfRule>
    <cfRule type="containsBlanks" dxfId="111" priority="9">
      <formula>LEN(TRIM(F126))=0</formula>
    </cfRule>
  </conditionalFormatting>
  <conditionalFormatting sqref="F126:P137">
    <cfRule type="containsText" dxfId="110" priority="7" operator="containsText" text="libre">
      <formula>NOT(ISERROR(SEARCH("libre",F126)))</formula>
    </cfRule>
  </conditionalFormatting>
  <conditionalFormatting sqref="F140:P156">
    <cfRule type="containsText" dxfId="109" priority="5" operator="containsText" text="ntitulé">
      <formula>NOT(ISERROR(SEARCH("ntitulé",F140)))</formula>
    </cfRule>
    <cfRule type="containsBlanks" dxfId="108" priority="6">
      <formula>LEN(TRIM(F140))=0</formula>
    </cfRule>
  </conditionalFormatting>
  <conditionalFormatting sqref="F140:P156">
    <cfRule type="containsText" dxfId="107" priority="4" operator="containsText" text="libre">
      <formula>NOT(ISERROR(SEARCH("libre",F140)))</formula>
    </cfRule>
  </conditionalFormatting>
  <conditionalFormatting sqref="F159:P170">
    <cfRule type="containsText" dxfId="106" priority="2" operator="containsText" text="ntitulé">
      <formula>NOT(ISERROR(SEARCH("ntitulé",F159)))</formula>
    </cfRule>
    <cfRule type="containsBlanks" dxfId="105" priority="3">
      <formula>LEN(TRIM(F159))=0</formula>
    </cfRule>
  </conditionalFormatting>
  <conditionalFormatting sqref="F159:P170">
    <cfRule type="containsText" dxfId="104" priority="1" operator="containsText" text="libre">
      <formula>NOT(ISERROR(SEARCH("libre",F159)))</formula>
    </cfRule>
  </conditionalFormatting>
  <hyperlinks>
    <hyperlink ref="A1" location="TAB00!A1" display="Retour page de garde" xr:uid="{00000000-0004-0000-1E00-000000000000}"/>
    <hyperlink ref="A2" location="'TAB5'!A1" display="Retour TAB5" xr:uid="{BE7531FB-8F61-4B7C-B914-3A446B34BF50}"/>
  </hyperlinks>
  <pageMargins left="0.7" right="0.7" top="0.75" bottom="0.75" header="0.3" footer="0.3"/>
  <pageSetup paperSize="8" scale="74" orientation="landscape" verticalDpi="300" r:id="rId1"/>
  <rowBreaks count="2" manualBreakCount="2">
    <brk id="73" max="18" man="1"/>
    <brk id="139" max="18" man="1"/>
  </rowBreaks>
  <colBreaks count="1" manualBreakCount="1">
    <brk id="19" max="57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7"/>
  <sheetViews>
    <sheetView zoomScaleNormal="100" workbookViewId="0">
      <selection activeCell="M34" sqref="M34"/>
    </sheetView>
  </sheetViews>
  <sheetFormatPr baseColWidth="10" defaultColWidth="9.1640625" defaultRowHeight="13.5" x14ac:dyDescent="0.3"/>
  <cols>
    <col min="1" max="1" width="48.5" style="3" customWidth="1"/>
    <col min="2" max="7" width="16.6640625" style="5" customWidth="1"/>
    <col min="8" max="12" width="20.5" style="3" customWidth="1"/>
    <col min="13" max="16384" width="9.1640625" style="3"/>
  </cols>
  <sheetData>
    <row r="1" spans="1:12" ht="15" x14ac:dyDescent="0.3">
      <c r="A1" s="2" t="s">
        <v>55</v>
      </c>
    </row>
    <row r="2" spans="1:12" ht="15" x14ac:dyDescent="0.3">
      <c r="A2" s="2" t="s">
        <v>136</v>
      </c>
    </row>
    <row r="3" spans="1:12" ht="21" x14ac:dyDescent="0.3">
      <c r="A3" s="416" t="str">
        <f>TAB00!B70&amp;" : "&amp;TAB00!C70</f>
        <v>TAB5.3 : Interventions de tiers dans le financement des actifs régulés</v>
      </c>
      <c r="B3" s="416"/>
      <c r="C3" s="416"/>
      <c r="D3" s="416"/>
      <c r="E3" s="416"/>
      <c r="F3" s="416"/>
      <c r="G3" s="416"/>
      <c r="H3" s="416"/>
      <c r="I3" s="416"/>
      <c r="J3" s="416"/>
      <c r="K3" s="416"/>
      <c r="L3" s="416"/>
    </row>
    <row r="4" spans="1:12" ht="16.5" x14ac:dyDescent="0.3">
      <c r="A4" s="4"/>
      <c r="B4" s="137"/>
      <c r="C4" s="137"/>
      <c r="D4" s="137"/>
      <c r="E4" s="137"/>
      <c r="F4" s="137"/>
      <c r="G4" s="137"/>
      <c r="H4" s="4"/>
    </row>
    <row r="5" spans="1:12" s="17" customFormat="1" ht="45" x14ac:dyDescent="0.3">
      <c r="A5" s="138" t="s">
        <v>2</v>
      </c>
      <c r="B5" s="319" t="s">
        <v>323</v>
      </c>
      <c r="C5" s="257" t="s">
        <v>490</v>
      </c>
      <c r="D5" s="286" t="s">
        <v>491</v>
      </c>
      <c r="E5" s="286" t="s">
        <v>335</v>
      </c>
      <c r="F5" s="286" t="s">
        <v>492</v>
      </c>
      <c r="G5" s="286" t="s">
        <v>320</v>
      </c>
      <c r="H5" s="286" t="s">
        <v>321</v>
      </c>
      <c r="I5" s="286" t="s">
        <v>322</v>
      </c>
      <c r="J5" s="286" t="s">
        <v>315</v>
      </c>
      <c r="K5" s="286" t="s">
        <v>462</v>
      </c>
    </row>
    <row r="6" spans="1:12" x14ac:dyDescent="0.3">
      <c r="A6" s="140" t="s">
        <v>304</v>
      </c>
      <c r="B6" s="12">
        <f>SUM(B7:B11)</f>
        <v>0</v>
      </c>
      <c r="C6" s="12">
        <f>SUM(C7:C11)</f>
        <v>0</v>
      </c>
      <c r="D6" s="12">
        <f t="shared" ref="D6:G6" si="0">SUM(D7:D11)</f>
        <v>0</v>
      </c>
      <c r="E6" s="12">
        <f t="shared" si="0"/>
        <v>0</v>
      </c>
      <c r="F6" s="12">
        <f t="shared" si="0"/>
        <v>0</v>
      </c>
      <c r="G6" s="12">
        <f t="shared" si="0"/>
        <v>0</v>
      </c>
      <c r="H6" s="12">
        <f t="shared" ref="H6:K6" si="1">SUM(H7:H11)</f>
        <v>0</v>
      </c>
      <c r="I6" s="12">
        <f t="shared" si="1"/>
        <v>0</v>
      </c>
      <c r="J6" s="12">
        <f t="shared" si="1"/>
        <v>0</v>
      </c>
      <c r="K6" s="12">
        <f t="shared" si="1"/>
        <v>0</v>
      </c>
    </row>
    <row r="7" spans="1:12" x14ac:dyDescent="0.3">
      <c r="A7" s="75" t="s">
        <v>186</v>
      </c>
      <c r="B7" s="75"/>
      <c r="C7" s="75"/>
      <c r="D7" s="75"/>
      <c r="E7" s="75"/>
      <c r="F7" s="75"/>
      <c r="G7" s="75"/>
      <c r="H7" s="75"/>
      <c r="I7" s="75"/>
      <c r="J7" s="75"/>
      <c r="K7" s="75"/>
    </row>
    <row r="8" spans="1:12" x14ac:dyDescent="0.3">
      <c r="A8" s="75" t="s">
        <v>186</v>
      </c>
      <c r="B8" s="75"/>
      <c r="C8" s="75"/>
      <c r="D8" s="75"/>
      <c r="E8" s="75"/>
      <c r="F8" s="75"/>
      <c r="G8" s="75"/>
      <c r="H8" s="75"/>
      <c r="I8" s="75"/>
      <c r="J8" s="75"/>
      <c r="K8" s="75"/>
    </row>
    <row r="9" spans="1:12" x14ac:dyDescent="0.3">
      <c r="A9" s="75" t="s">
        <v>186</v>
      </c>
      <c r="B9" s="75"/>
      <c r="C9" s="75"/>
      <c r="D9" s="75"/>
      <c r="E9" s="75"/>
      <c r="F9" s="75"/>
      <c r="G9" s="75"/>
      <c r="H9" s="75"/>
      <c r="I9" s="75"/>
      <c r="J9" s="75"/>
      <c r="K9" s="75"/>
    </row>
    <row r="10" spans="1:12" x14ac:dyDescent="0.3">
      <c r="A10" s="75" t="s">
        <v>186</v>
      </c>
      <c r="B10" s="75"/>
      <c r="C10" s="75"/>
      <c r="D10" s="75"/>
      <c r="E10" s="75"/>
      <c r="F10" s="75"/>
      <c r="G10" s="75"/>
      <c r="H10" s="75"/>
      <c r="I10" s="75"/>
      <c r="J10" s="75"/>
      <c r="K10" s="75"/>
    </row>
    <row r="11" spans="1:12" x14ac:dyDescent="0.3">
      <c r="A11" s="75" t="s">
        <v>186</v>
      </c>
      <c r="B11" s="75"/>
      <c r="C11" s="75"/>
      <c r="D11" s="75"/>
      <c r="E11" s="75"/>
      <c r="F11" s="75"/>
      <c r="G11" s="75"/>
      <c r="H11" s="75"/>
      <c r="I11" s="75"/>
      <c r="J11" s="75"/>
      <c r="K11" s="75"/>
    </row>
    <row r="12" spans="1:12" x14ac:dyDescent="0.3">
      <c r="A12" s="140" t="s">
        <v>305</v>
      </c>
      <c r="B12" s="12">
        <f>SUM(B13:B17)</f>
        <v>0</v>
      </c>
      <c r="C12" s="12">
        <f>SUM(C13:C17)</f>
        <v>0</v>
      </c>
      <c r="D12" s="12">
        <f t="shared" ref="D12:G12" si="2">SUM(D13:D17)</f>
        <v>0</v>
      </c>
      <c r="E12" s="12">
        <f t="shared" si="2"/>
        <v>0</v>
      </c>
      <c r="F12" s="12">
        <f t="shared" si="2"/>
        <v>0</v>
      </c>
      <c r="G12" s="12">
        <f t="shared" si="2"/>
        <v>0</v>
      </c>
      <c r="H12" s="12">
        <f t="shared" ref="H12:K12" si="3">SUM(H13:H17)</f>
        <v>0</v>
      </c>
      <c r="I12" s="12">
        <f t="shared" si="3"/>
        <v>0</v>
      </c>
      <c r="J12" s="12">
        <f t="shared" si="3"/>
        <v>0</v>
      </c>
      <c r="K12" s="12">
        <f t="shared" si="3"/>
        <v>0</v>
      </c>
    </row>
    <row r="13" spans="1:12" x14ac:dyDescent="0.3">
      <c r="A13" s="75" t="s">
        <v>186</v>
      </c>
      <c r="B13" s="75"/>
      <c r="C13" s="75"/>
      <c r="D13" s="75"/>
      <c r="E13" s="75"/>
      <c r="F13" s="75"/>
      <c r="G13" s="75"/>
      <c r="H13" s="75"/>
      <c r="I13" s="75"/>
      <c r="J13" s="75"/>
      <c r="K13" s="75"/>
    </row>
    <row r="14" spans="1:12" x14ac:dyDescent="0.3">
      <c r="A14" s="75" t="s">
        <v>186</v>
      </c>
      <c r="B14" s="75"/>
      <c r="C14" s="75"/>
      <c r="D14" s="75"/>
      <c r="E14" s="75"/>
      <c r="F14" s="75"/>
      <c r="G14" s="75"/>
      <c r="H14" s="75"/>
      <c r="I14" s="75"/>
      <c r="J14" s="75"/>
      <c r="K14" s="75"/>
    </row>
    <row r="15" spans="1:12" x14ac:dyDescent="0.3">
      <c r="A15" s="75" t="s">
        <v>186</v>
      </c>
      <c r="B15" s="75"/>
      <c r="C15" s="75"/>
      <c r="D15" s="75"/>
      <c r="E15" s="75"/>
      <c r="F15" s="75"/>
      <c r="G15" s="75"/>
      <c r="H15" s="75"/>
      <c r="I15" s="75"/>
      <c r="J15" s="75"/>
      <c r="K15" s="75"/>
    </row>
    <row r="16" spans="1:12" x14ac:dyDescent="0.3">
      <c r="A16" s="75" t="s">
        <v>186</v>
      </c>
      <c r="B16" s="75"/>
      <c r="C16" s="75"/>
      <c r="D16" s="75"/>
      <c r="E16" s="75"/>
      <c r="F16" s="75"/>
      <c r="G16" s="75"/>
      <c r="H16" s="75"/>
      <c r="I16" s="75"/>
      <c r="J16" s="75"/>
      <c r="K16" s="75"/>
    </row>
    <row r="17" spans="1:11" x14ac:dyDescent="0.3">
      <c r="A17" s="75" t="s">
        <v>186</v>
      </c>
      <c r="B17" s="75"/>
      <c r="C17" s="75"/>
      <c r="D17" s="75"/>
      <c r="E17" s="75"/>
      <c r="F17" s="75"/>
      <c r="G17" s="75"/>
      <c r="H17" s="75"/>
      <c r="I17" s="75"/>
      <c r="J17" s="75"/>
      <c r="K17" s="75"/>
    </row>
    <row r="18" spans="1:11" x14ac:dyDescent="0.3">
      <c r="A18" s="140" t="s">
        <v>306</v>
      </c>
      <c r="B18" s="12">
        <f>SUM(B19:B23)</f>
        <v>0</v>
      </c>
      <c r="C18" s="12">
        <f>SUM(C19:C23)</f>
        <v>0</v>
      </c>
      <c r="D18" s="12">
        <f t="shared" ref="D18:G18" si="4">SUM(D19:D23)</f>
        <v>0</v>
      </c>
      <c r="E18" s="12">
        <f t="shared" si="4"/>
        <v>0</v>
      </c>
      <c r="F18" s="12">
        <f t="shared" si="4"/>
        <v>0</v>
      </c>
      <c r="G18" s="12">
        <f t="shared" si="4"/>
        <v>0</v>
      </c>
      <c r="H18" s="12">
        <f t="shared" ref="H18:K18" si="5">SUM(H19:H23)</f>
        <v>0</v>
      </c>
      <c r="I18" s="12">
        <f t="shared" si="5"/>
        <v>0</v>
      </c>
      <c r="J18" s="12">
        <f t="shared" si="5"/>
        <v>0</v>
      </c>
      <c r="K18" s="12">
        <f t="shared" si="5"/>
        <v>0</v>
      </c>
    </row>
    <row r="19" spans="1:11" x14ac:dyDescent="0.3">
      <c r="A19" s="75" t="s">
        <v>186</v>
      </c>
      <c r="B19" s="75"/>
      <c r="C19" s="75"/>
      <c r="D19" s="75"/>
      <c r="E19" s="75"/>
      <c r="F19" s="75"/>
      <c r="G19" s="75"/>
      <c r="H19" s="75"/>
      <c r="I19" s="75"/>
      <c r="J19" s="75"/>
      <c r="K19" s="75"/>
    </row>
    <row r="20" spans="1:11" x14ac:dyDescent="0.3">
      <c r="A20" s="75" t="s">
        <v>186</v>
      </c>
      <c r="B20" s="75"/>
      <c r="C20" s="75"/>
      <c r="D20" s="75"/>
      <c r="E20" s="75"/>
      <c r="F20" s="75"/>
      <c r="G20" s="75"/>
      <c r="H20" s="75"/>
      <c r="I20" s="75"/>
      <c r="J20" s="75"/>
      <c r="K20" s="75"/>
    </row>
    <row r="21" spans="1:11" x14ac:dyDescent="0.3">
      <c r="A21" s="75" t="s">
        <v>186</v>
      </c>
      <c r="B21" s="75"/>
      <c r="C21" s="75"/>
      <c r="D21" s="75"/>
      <c r="E21" s="75"/>
      <c r="F21" s="75"/>
      <c r="G21" s="75"/>
      <c r="H21" s="75"/>
      <c r="I21" s="75"/>
      <c r="J21" s="75"/>
      <c r="K21" s="75"/>
    </row>
    <row r="22" spans="1:11" x14ac:dyDescent="0.3">
      <c r="A22" s="75" t="s">
        <v>186</v>
      </c>
      <c r="B22" s="75"/>
      <c r="C22" s="75"/>
      <c r="D22" s="75"/>
      <c r="E22" s="75"/>
      <c r="F22" s="75"/>
      <c r="G22" s="75"/>
      <c r="H22" s="75"/>
      <c r="I22" s="75"/>
      <c r="J22" s="75"/>
      <c r="K22" s="75"/>
    </row>
    <row r="23" spans="1:11" x14ac:dyDescent="0.3">
      <c r="A23" s="75" t="s">
        <v>186</v>
      </c>
      <c r="B23" s="75"/>
      <c r="C23" s="75"/>
      <c r="D23" s="75"/>
      <c r="E23" s="75"/>
      <c r="F23" s="75"/>
      <c r="G23" s="75"/>
      <c r="H23" s="75"/>
      <c r="I23" s="75"/>
      <c r="J23" s="75"/>
      <c r="K23" s="75"/>
    </row>
    <row r="24" spans="1:11" x14ac:dyDescent="0.3">
      <c r="B24" s="3"/>
      <c r="C24" s="3"/>
      <c r="D24" s="3"/>
      <c r="E24" s="3"/>
      <c r="F24" s="3"/>
      <c r="G24" s="3"/>
    </row>
    <row r="25" spans="1:11" x14ac:dyDescent="0.3">
      <c r="A25" s="139" t="s">
        <v>12</v>
      </c>
      <c r="B25" s="7">
        <f t="shared" ref="B25:G25" si="6">SUM(B6,B12,B18)</f>
        <v>0</v>
      </c>
      <c r="C25" s="7">
        <f t="shared" si="6"/>
        <v>0</v>
      </c>
      <c r="D25" s="7">
        <f t="shared" si="6"/>
        <v>0</v>
      </c>
      <c r="E25" s="7">
        <f t="shared" si="6"/>
        <v>0</v>
      </c>
      <c r="F25" s="7">
        <f t="shared" si="6"/>
        <v>0</v>
      </c>
      <c r="G25" s="7">
        <f t="shared" si="6"/>
        <v>0</v>
      </c>
      <c r="H25" s="7">
        <f t="shared" ref="H25:K25" si="7">SUM(H6,H12,H18)</f>
        <v>0</v>
      </c>
      <c r="I25" s="7">
        <f t="shared" si="7"/>
        <v>0</v>
      </c>
      <c r="J25" s="7">
        <f t="shared" si="7"/>
        <v>0</v>
      </c>
      <c r="K25" s="7">
        <f t="shared" si="7"/>
        <v>0</v>
      </c>
    </row>
    <row r="26" spans="1:11" s="5" customFormat="1" ht="27" x14ac:dyDescent="0.3">
      <c r="A26" s="144" t="s">
        <v>496</v>
      </c>
      <c r="B26" s="145">
        <f>SUM('TAB5.1'!H25,'TAB5.1'!H39)</f>
        <v>0</v>
      </c>
      <c r="C26" s="145">
        <f>SUM('TAB5.1'!H58,'TAB5.1'!H72)</f>
        <v>0</v>
      </c>
      <c r="D26" s="145">
        <f>SUM('TAB5.1'!H91,'TAB5.1'!H105)</f>
        <v>0</v>
      </c>
      <c r="E26" s="145">
        <f>SUM('TAB5.1'!H124,'TAB5.1'!H138)</f>
        <v>0</v>
      </c>
      <c r="F26" s="145">
        <f>SUM('TAB5.1'!H157,'TAB5.1'!H171)</f>
        <v>0</v>
      </c>
      <c r="G26" s="145">
        <f>SUM('TAB5.1'!H190,'TAB5.1'!H204)</f>
        <v>0</v>
      </c>
      <c r="H26" s="145">
        <f>'TAB5.2'!H58+'TAB5.2'!H72</f>
        <v>0</v>
      </c>
      <c r="I26" s="145">
        <f>'TAB5.2'!H91+'TAB5.2'!H105</f>
        <v>0</v>
      </c>
      <c r="J26" s="145">
        <f>'TAB5.2'!H124+'TAB5.2'!H138</f>
        <v>0</v>
      </c>
      <c r="K26" s="145">
        <f>'TAB5.2'!H157+'TAB5.2'!H171</f>
        <v>0</v>
      </c>
    </row>
    <row r="27" spans="1:11" s="17" customFormat="1" ht="27" x14ac:dyDescent="0.3">
      <c r="A27" s="141" t="s">
        <v>497</v>
      </c>
      <c r="B27" s="142">
        <f>B25-B26</f>
        <v>0</v>
      </c>
      <c r="C27" s="142">
        <f t="shared" ref="C27:K27" si="8">C25-C26</f>
        <v>0</v>
      </c>
      <c r="D27" s="142">
        <f t="shared" si="8"/>
        <v>0</v>
      </c>
      <c r="E27" s="142">
        <f t="shared" si="8"/>
        <v>0</v>
      </c>
      <c r="F27" s="142">
        <f t="shared" si="8"/>
        <v>0</v>
      </c>
      <c r="G27" s="142">
        <f t="shared" si="8"/>
        <v>0</v>
      </c>
      <c r="H27" s="142">
        <f t="shared" si="8"/>
        <v>0</v>
      </c>
      <c r="I27" s="142">
        <f t="shared" si="8"/>
        <v>0</v>
      </c>
      <c r="J27" s="142">
        <f t="shared" si="8"/>
        <v>0</v>
      </c>
      <c r="K27" s="142">
        <f t="shared" si="8"/>
        <v>0</v>
      </c>
    </row>
  </sheetData>
  <mergeCells count="1">
    <mergeCell ref="A3:L3"/>
  </mergeCells>
  <phoneticPr fontId="28" type="noConversion"/>
  <conditionalFormatting sqref="A7:A11">
    <cfRule type="containsText" dxfId="103" priority="41" operator="containsText" text="ntitulé">
      <formula>NOT(ISERROR(SEARCH("ntitulé",A7)))</formula>
    </cfRule>
    <cfRule type="containsBlanks" dxfId="102" priority="42">
      <formula>LEN(TRIM(A7))=0</formula>
    </cfRule>
  </conditionalFormatting>
  <conditionalFormatting sqref="A7:A11">
    <cfRule type="containsText" dxfId="101" priority="40" operator="containsText" text="libre">
      <formula>NOT(ISERROR(SEARCH("libre",A7)))</formula>
    </cfRule>
  </conditionalFormatting>
  <conditionalFormatting sqref="A7:A11">
    <cfRule type="containsText" dxfId="100" priority="38" operator="containsText" text="ntitulé">
      <formula>NOT(ISERROR(SEARCH("ntitulé",A7)))</formula>
    </cfRule>
    <cfRule type="containsBlanks" dxfId="99" priority="39">
      <formula>LEN(TRIM(A7))=0</formula>
    </cfRule>
  </conditionalFormatting>
  <conditionalFormatting sqref="A7:A11">
    <cfRule type="containsText" dxfId="98" priority="37" operator="containsText" text="libre">
      <formula>NOT(ISERROR(SEARCH("libre",A7)))</formula>
    </cfRule>
  </conditionalFormatting>
  <conditionalFormatting sqref="C13:G17">
    <cfRule type="containsText" dxfId="97" priority="35" operator="containsText" text="ntitulé">
      <formula>NOT(ISERROR(SEARCH("ntitulé",C13)))</formula>
    </cfRule>
    <cfRule type="containsBlanks" dxfId="96" priority="36">
      <formula>LEN(TRIM(C13))=0</formula>
    </cfRule>
  </conditionalFormatting>
  <conditionalFormatting sqref="C13:G17">
    <cfRule type="containsText" dxfId="95" priority="34" operator="containsText" text="libre">
      <formula>NOT(ISERROR(SEARCH("libre",C13)))</formula>
    </cfRule>
  </conditionalFormatting>
  <conditionalFormatting sqref="A13:A17">
    <cfRule type="containsText" dxfId="94" priority="32" operator="containsText" text="ntitulé">
      <formula>NOT(ISERROR(SEARCH("ntitulé",A13)))</formula>
    </cfRule>
    <cfRule type="containsBlanks" dxfId="93" priority="33">
      <formula>LEN(TRIM(A13))=0</formula>
    </cfRule>
  </conditionalFormatting>
  <conditionalFormatting sqref="A13:A17">
    <cfRule type="containsText" dxfId="92" priority="31" operator="containsText" text="libre">
      <formula>NOT(ISERROR(SEARCH("libre",A13)))</formula>
    </cfRule>
  </conditionalFormatting>
  <conditionalFormatting sqref="A13:A17">
    <cfRule type="containsText" dxfId="91" priority="29" operator="containsText" text="ntitulé">
      <formula>NOT(ISERROR(SEARCH("ntitulé",A13)))</formula>
    </cfRule>
    <cfRule type="containsBlanks" dxfId="90" priority="30">
      <formula>LEN(TRIM(A13))=0</formula>
    </cfRule>
  </conditionalFormatting>
  <conditionalFormatting sqref="A13:A17">
    <cfRule type="containsText" dxfId="89" priority="28" operator="containsText" text="libre">
      <formula>NOT(ISERROR(SEARCH("libre",A13)))</formula>
    </cfRule>
  </conditionalFormatting>
  <conditionalFormatting sqref="C19:G23">
    <cfRule type="containsText" dxfId="88" priority="26" operator="containsText" text="ntitulé">
      <formula>NOT(ISERROR(SEARCH("ntitulé",C19)))</formula>
    </cfRule>
    <cfRule type="containsBlanks" dxfId="87" priority="27">
      <formula>LEN(TRIM(C19))=0</formula>
    </cfRule>
  </conditionalFormatting>
  <conditionalFormatting sqref="C19:G23">
    <cfRule type="containsText" dxfId="86" priority="25" operator="containsText" text="libre">
      <formula>NOT(ISERROR(SEARCH("libre",C19)))</formula>
    </cfRule>
  </conditionalFormatting>
  <conditionalFormatting sqref="A19:A23">
    <cfRule type="containsText" dxfId="85" priority="23" operator="containsText" text="ntitulé">
      <formula>NOT(ISERROR(SEARCH("ntitulé",A19)))</formula>
    </cfRule>
    <cfRule type="containsBlanks" dxfId="84" priority="24">
      <formula>LEN(TRIM(A19))=0</formula>
    </cfRule>
  </conditionalFormatting>
  <conditionalFormatting sqref="A19:A23">
    <cfRule type="containsText" dxfId="83" priority="22" operator="containsText" text="libre">
      <formula>NOT(ISERROR(SEARCH("libre",A19)))</formula>
    </cfRule>
  </conditionalFormatting>
  <conditionalFormatting sqref="A19:A23">
    <cfRule type="containsText" dxfId="82" priority="20" operator="containsText" text="ntitulé">
      <formula>NOT(ISERROR(SEARCH("ntitulé",A19)))</formula>
    </cfRule>
    <cfRule type="containsBlanks" dxfId="81" priority="21">
      <formula>LEN(TRIM(A19))=0</formula>
    </cfRule>
  </conditionalFormatting>
  <conditionalFormatting sqref="A19:A23">
    <cfRule type="containsText" dxfId="80" priority="19" operator="containsText" text="libre">
      <formula>NOT(ISERROR(SEARCH("libre",A19)))</formula>
    </cfRule>
  </conditionalFormatting>
  <conditionalFormatting sqref="C7:G11">
    <cfRule type="containsText" dxfId="79" priority="44" operator="containsText" text="ntitulé">
      <formula>NOT(ISERROR(SEARCH("ntitulé",C7)))</formula>
    </cfRule>
    <cfRule type="containsBlanks" dxfId="78" priority="45">
      <formula>LEN(TRIM(C7))=0</formula>
    </cfRule>
  </conditionalFormatting>
  <conditionalFormatting sqref="C7:G11">
    <cfRule type="containsText" dxfId="77" priority="43" operator="containsText" text="libre">
      <formula>NOT(ISERROR(SEARCH("libre",C7)))</formula>
    </cfRule>
  </conditionalFormatting>
  <conditionalFormatting sqref="B13:B17">
    <cfRule type="containsText" dxfId="76" priority="14" operator="containsText" text="ntitulé">
      <formula>NOT(ISERROR(SEARCH("ntitulé",B13)))</formula>
    </cfRule>
    <cfRule type="containsBlanks" dxfId="75" priority="15">
      <formula>LEN(TRIM(B13))=0</formula>
    </cfRule>
  </conditionalFormatting>
  <conditionalFormatting sqref="B13:B17">
    <cfRule type="containsText" dxfId="74" priority="13" operator="containsText" text="libre">
      <formula>NOT(ISERROR(SEARCH("libre",B13)))</formula>
    </cfRule>
  </conditionalFormatting>
  <conditionalFormatting sqref="B19:B23">
    <cfRule type="containsText" dxfId="73" priority="11" operator="containsText" text="ntitulé">
      <formula>NOT(ISERROR(SEARCH("ntitulé",B19)))</formula>
    </cfRule>
    <cfRule type="containsBlanks" dxfId="72" priority="12">
      <formula>LEN(TRIM(B19))=0</formula>
    </cfRule>
  </conditionalFormatting>
  <conditionalFormatting sqref="B19:B23">
    <cfRule type="containsText" dxfId="71" priority="10" operator="containsText" text="libre">
      <formula>NOT(ISERROR(SEARCH("libre",B19)))</formula>
    </cfRule>
  </conditionalFormatting>
  <conditionalFormatting sqref="B7:B11">
    <cfRule type="containsText" dxfId="70" priority="17" operator="containsText" text="ntitulé">
      <formula>NOT(ISERROR(SEARCH("ntitulé",B7)))</formula>
    </cfRule>
    <cfRule type="containsBlanks" dxfId="69" priority="18">
      <formula>LEN(TRIM(B7))=0</formula>
    </cfRule>
  </conditionalFormatting>
  <conditionalFormatting sqref="B7:B11">
    <cfRule type="containsText" dxfId="68" priority="16" operator="containsText" text="libre">
      <formula>NOT(ISERROR(SEARCH("libre",B7)))</formula>
    </cfRule>
  </conditionalFormatting>
  <conditionalFormatting sqref="H13:K17">
    <cfRule type="containsText" dxfId="67" priority="5" operator="containsText" text="ntitulé">
      <formula>NOT(ISERROR(SEARCH("ntitulé",H13)))</formula>
    </cfRule>
    <cfRule type="containsBlanks" dxfId="66" priority="6">
      <formula>LEN(TRIM(H13))=0</formula>
    </cfRule>
  </conditionalFormatting>
  <conditionalFormatting sqref="H13:K17">
    <cfRule type="containsText" dxfId="65" priority="4" operator="containsText" text="libre">
      <formula>NOT(ISERROR(SEARCH("libre",H13)))</formula>
    </cfRule>
  </conditionalFormatting>
  <conditionalFormatting sqref="H19:K23">
    <cfRule type="containsText" dxfId="64" priority="2" operator="containsText" text="ntitulé">
      <formula>NOT(ISERROR(SEARCH("ntitulé",H19)))</formula>
    </cfRule>
    <cfRule type="containsBlanks" dxfId="63" priority="3">
      <formula>LEN(TRIM(H19))=0</formula>
    </cfRule>
  </conditionalFormatting>
  <conditionalFormatting sqref="H19:K23">
    <cfRule type="containsText" dxfId="62" priority="1" operator="containsText" text="libre">
      <formula>NOT(ISERROR(SEARCH("libre",H19)))</formula>
    </cfRule>
  </conditionalFormatting>
  <conditionalFormatting sqref="H7:K11">
    <cfRule type="containsText" dxfId="61" priority="8" operator="containsText" text="ntitulé">
      <formula>NOT(ISERROR(SEARCH("ntitulé",H7)))</formula>
    </cfRule>
    <cfRule type="containsBlanks" dxfId="60" priority="9">
      <formula>LEN(TRIM(H7))=0</formula>
    </cfRule>
  </conditionalFormatting>
  <conditionalFormatting sqref="H7:K11">
    <cfRule type="containsText" dxfId="59" priority="7" operator="containsText" text="libre">
      <formula>NOT(ISERROR(SEARCH("libre",H7)))</formula>
    </cfRule>
  </conditionalFormatting>
  <hyperlinks>
    <hyperlink ref="A1" location="TAB00!A1" display="TAB00!A1" xr:uid="{00000000-0004-0000-1F00-000000000000}"/>
    <hyperlink ref="A2" location="'TAB5'!A1" display="Retour TAB5" xr:uid="{3F961175-F32E-4FB8-BBA4-CC9F079A7A2A}"/>
  </hyperlinks>
  <pageMargins left="0.7" right="0.7" top="0.75" bottom="0.75" header="0.3" footer="0.3"/>
  <pageSetup paperSize="9" scale="95" orientation="landscape" verticalDpi="300" r:id="rId1"/>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CB75-E8FE-4279-BBCA-4E73BA8C02A9}">
  <sheetPr>
    <pageSetUpPr fitToPage="1"/>
  </sheetPr>
  <dimension ref="A1:AK45"/>
  <sheetViews>
    <sheetView zoomScaleNormal="100" workbookViewId="0">
      <selection activeCell="L43" sqref="L43"/>
    </sheetView>
  </sheetViews>
  <sheetFormatPr baseColWidth="10" defaultColWidth="14.6640625" defaultRowHeight="13.5" x14ac:dyDescent="0.3"/>
  <cols>
    <col min="1" max="1" width="25.6640625" style="3" customWidth="1"/>
    <col min="2" max="12" width="15" style="3" customWidth="1"/>
    <col min="13" max="13" width="21.5" style="3" bestFit="1" customWidth="1"/>
    <col min="14" max="16384" width="14.6640625" style="3"/>
  </cols>
  <sheetData>
    <row r="1" spans="1:37" x14ac:dyDescent="0.3">
      <c r="A1" s="143" t="s">
        <v>55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3" spans="1:37" s="77" customFormat="1" ht="22.15" customHeight="1" x14ac:dyDescent="0.3">
      <c r="A3" s="416" t="str">
        <f>TAB00!B71&amp;" : "&amp;TAB00!C71</f>
        <v>TAB6 : Soldes régulatoires déjà affectés</v>
      </c>
      <c r="B3" s="416"/>
      <c r="C3" s="416"/>
      <c r="D3" s="416"/>
      <c r="E3" s="416"/>
      <c r="F3" s="416"/>
      <c r="G3" s="416"/>
      <c r="H3" s="416"/>
      <c r="I3" s="416"/>
      <c r="J3" s="416"/>
      <c r="K3" s="416"/>
      <c r="L3" s="416"/>
    </row>
    <row r="4" spans="1:37" s="77" customFormat="1" x14ac:dyDescent="0.3"/>
    <row r="5" spans="1:37" s="77" customFormat="1" x14ac:dyDescent="0.3"/>
    <row r="6" spans="1:37" s="77" customFormat="1" ht="13.5" customHeight="1" x14ac:dyDescent="0.3">
      <c r="A6" s="417" t="s">
        <v>498</v>
      </c>
      <c r="B6" s="417"/>
      <c r="C6" s="417"/>
      <c r="D6" s="417"/>
      <c r="E6" s="417"/>
      <c r="F6" s="417"/>
      <c r="G6" s="417"/>
      <c r="H6" s="417"/>
      <c r="I6" s="417"/>
      <c r="J6" s="417"/>
      <c r="K6" s="417"/>
      <c r="L6" s="417"/>
    </row>
    <row r="7" spans="1:37" s="77" customFormat="1" x14ac:dyDescent="0.3"/>
    <row r="8" spans="1:37" s="77" customFormat="1" x14ac:dyDescent="0.3">
      <c r="B8" s="218"/>
      <c r="C8" s="219">
        <v>2015</v>
      </c>
      <c r="D8" s="219">
        <v>2016</v>
      </c>
      <c r="E8" s="219">
        <v>2017</v>
      </c>
      <c r="F8" s="219">
        <v>2018</v>
      </c>
      <c r="G8" s="219">
        <v>2019</v>
      </c>
      <c r="H8" s="219">
        <v>2020</v>
      </c>
      <c r="I8" s="219">
        <v>2021</v>
      </c>
      <c r="J8" s="219" t="s">
        <v>367</v>
      </c>
      <c r="K8" s="219" t="s">
        <v>368</v>
      </c>
      <c r="L8" s="220" t="s">
        <v>12</v>
      </c>
    </row>
    <row r="9" spans="1:37" s="77" customFormat="1" x14ac:dyDescent="0.3">
      <c r="A9" s="221" t="s">
        <v>130</v>
      </c>
      <c r="B9" s="218"/>
      <c r="C9" s="181"/>
      <c r="D9" s="181"/>
      <c r="E9" s="181"/>
      <c r="F9" s="181"/>
      <c r="G9" s="181"/>
      <c r="H9" s="181"/>
      <c r="I9" s="181"/>
      <c r="J9" s="181"/>
      <c r="K9" s="181"/>
      <c r="L9" s="181">
        <f>SUM(C9:K9)</f>
        <v>0</v>
      </c>
    </row>
    <row r="10" spans="1:37" s="77" customFormat="1" ht="27" customHeight="1" x14ac:dyDescent="0.3">
      <c r="A10" s="222" t="s">
        <v>54</v>
      </c>
      <c r="B10" s="223">
        <f t="shared" ref="B10:L10" si="0">SUM(B9:B9)</f>
        <v>0</v>
      </c>
      <c r="C10" s="223">
        <f t="shared" si="0"/>
        <v>0</v>
      </c>
      <c r="D10" s="223">
        <f t="shared" si="0"/>
        <v>0</v>
      </c>
      <c r="E10" s="223">
        <f t="shared" si="0"/>
        <v>0</v>
      </c>
      <c r="F10" s="223">
        <f t="shared" si="0"/>
        <v>0</v>
      </c>
      <c r="G10" s="223">
        <f t="shared" si="0"/>
        <v>0</v>
      </c>
      <c r="H10" s="223">
        <f t="shared" si="0"/>
        <v>0</v>
      </c>
      <c r="I10" s="223">
        <f t="shared" si="0"/>
        <v>0</v>
      </c>
      <c r="J10" s="223">
        <f t="shared" si="0"/>
        <v>0</v>
      </c>
      <c r="K10" s="223">
        <f t="shared" si="0"/>
        <v>0</v>
      </c>
      <c r="L10" s="223">
        <f t="shared" si="0"/>
        <v>0</v>
      </c>
    </row>
    <row r="11" spans="1:37" s="77" customFormat="1" ht="35.25" customHeight="1" x14ac:dyDescent="0.3">
      <c r="A11" s="224" t="s">
        <v>369</v>
      </c>
      <c r="B11" s="218"/>
      <c r="C11" s="181"/>
      <c r="D11" s="181"/>
      <c r="E11" s="181"/>
      <c r="F11" s="181"/>
      <c r="G11" s="181"/>
      <c r="H11" s="181"/>
      <c r="I11" s="181"/>
      <c r="J11" s="181"/>
      <c r="K11" s="181"/>
    </row>
    <row r="12" spans="1:37" s="77" customFormat="1" ht="35.25" customHeight="1" x14ac:dyDescent="0.3">
      <c r="A12" s="224" t="s">
        <v>370</v>
      </c>
      <c r="B12" s="218"/>
      <c r="C12" s="181"/>
      <c r="D12" s="181"/>
      <c r="E12" s="181"/>
      <c r="F12" s="181"/>
      <c r="G12" s="181"/>
      <c r="H12" s="181"/>
      <c r="I12" s="181"/>
      <c r="J12" s="181"/>
      <c r="K12" s="181"/>
    </row>
    <row r="13" spans="1:37" s="77" customFormat="1" ht="15" customHeight="1" x14ac:dyDescent="0.3">
      <c r="A13" s="418" t="s">
        <v>253</v>
      </c>
      <c r="B13" s="418"/>
      <c r="C13" s="418"/>
      <c r="D13" s="418"/>
      <c r="E13" s="418"/>
      <c r="F13" s="418"/>
      <c r="G13" s="418"/>
      <c r="H13" s="418"/>
      <c r="I13" s="225"/>
      <c r="J13" s="226"/>
      <c r="K13" s="226"/>
    </row>
    <row r="14" spans="1:37" s="77" customFormat="1" x14ac:dyDescent="0.3">
      <c r="A14" s="227"/>
      <c r="B14" s="228"/>
      <c r="C14" s="228"/>
      <c r="D14" s="228"/>
      <c r="E14" s="228"/>
      <c r="F14" s="228"/>
      <c r="G14" s="225"/>
      <c r="H14" s="225"/>
      <c r="I14" s="228"/>
      <c r="J14" s="226"/>
      <c r="K14" s="226"/>
    </row>
    <row r="15" spans="1:37" s="77" customFormat="1" x14ac:dyDescent="0.3">
      <c r="A15" s="227"/>
      <c r="B15" s="228"/>
      <c r="C15" s="228"/>
      <c r="D15" s="228"/>
      <c r="E15" s="228"/>
      <c r="F15" s="228"/>
      <c r="G15" s="225"/>
      <c r="H15" s="225"/>
      <c r="I15" s="228"/>
      <c r="J15" s="226"/>
      <c r="K15" s="226"/>
    </row>
    <row r="16" spans="1:37" s="77" customFormat="1" x14ac:dyDescent="0.3">
      <c r="A16" s="227"/>
      <c r="B16" s="419" t="s">
        <v>371</v>
      </c>
      <c r="C16" s="420"/>
      <c r="D16" s="420"/>
      <c r="E16" s="420"/>
      <c r="F16" s="420"/>
      <c r="G16" s="420"/>
      <c r="H16" s="420"/>
      <c r="I16" s="420"/>
      <c r="J16" s="420"/>
      <c r="K16" s="420"/>
      <c r="L16" s="421"/>
    </row>
    <row r="17" spans="1:12" s="77" customFormat="1" x14ac:dyDescent="0.3">
      <c r="A17" s="17"/>
      <c r="B17" s="219"/>
      <c r="C17" s="219">
        <v>2015</v>
      </c>
      <c r="D17" s="219">
        <v>2016</v>
      </c>
      <c r="E17" s="219">
        <v>2017</v>
      </c>
      <c r="F17" s="219">
        <v>2018</v>
      </c>
      <c r="G17" s="219">
        <v>2019</v>
      </c>
      <c r="H17" s="219">
        <v>2020</v>
      </c>
      <c r="I17" s="219">
        <v>2021</v>
      </c>
      <c r="J17" s="219" t="s">
        <v>367</v>
      </c>
      <c r="K17" s="219" t="s">
        <v>368</v>
      </c>
      <c r="L17" s="229"/>
    </row>
    <row r="18" spans="1:12" s="77" customFormat="1" x14ac:dyDescent="0.3">
      <c r="A18" s="422" t="s">
        <v>372</v>
      </c>
      <c r="B18" s="230">
        <v>2016</v>
      </c>
      <c r="C18" s="231"/>
      <c r="D18" s="231"/>
      <c r="E18" s="231"/>
      <c r="F18" s="231"/>
      <c r="G18" s="231"/>
      <c r="H18" s="231"/>
      <c r="I18" s="231"/>
      <c r="J18" s="231"/>
      <c r="K18" s="231"/>
      <c r="L18" s="232">
        <f>SUM(C18:K18)</f>
        <v>0</v>
      </c>
    </row>
    <row r="19" spans="1:12" s="77" customFormat="1" x14ac:dyDescent="0.3">
      <c r="A19" s="423"/>
      <c r="B19" s="230">
        <v>2017</v>
      </c>
      <c r="C19" s="233"/>
      <c r="D19" s="231"/>
      <c r="E19" s="231"/>
      <c r="F19" s="231"/>
      <c r="G19" s="231"/>
      <c r="H19" s="231"/>
      <c r="I19" s="231"/>
      <c r="J19" s="231"/>
      <c r="K19" s="231"/>
      <c r="L19" s="232">
        <f t="shared" ref="L19:L32" si="1">SUM(C19:K19)</f>
        <v>0</v>
      </c>
    </row>
    <row r="20" spans="1:12" s="77" customFormat="1" x14ac:dyDescent="0.3">
      <c r="A20" s="423"/>
      <c r="B20" s="230">
        <v>2018</v>
      </c>
      <c r="C20" s="233"/>
      <c r="D20" s="233"/>
      <c r="E20" s="231"/>
      <c r="F20" s="231"/>
      <c r="G20" s="231"/>
      <c r="H20" s="231"/>
      <c r="I20" s="231"/>
      <c r="J20" s="231"/>
      <c r="K20" s="231"/>
      <c r="L20" s="232">
        <f t="shared" si="1"/>
        <v>0</v>
      </c>
    </row>
    <row r="21" spans="1:12" s="77" customFormat="1" x14ac:dyDescent="0.3">
      <c r="A21" s="423"/>
      <c r="B21" s="230">
        <v>2019</v>
      </c>
      <c r="C21" s="233"/>
      <c r="D21" s="233"/>
      <c r="E21" s="233"/>
      <c r="F21" s="231"/>
      <c r="G21" s="231"/>
      <c r="H21" s="231"/>
      <c r="I21" s="231"/>
      <c r="J21" s="231"/>
      <c r="K21" s="231"/>
      <c r="L21" s="232">
        <f t="shared" si="1"/>
        <v>0</v>
      </c>
    </row>
    <row r="22" spans="1:12" s="77" customFormat="1" x14ac:dyDescent="0.3">
      <c r="A22" s="423"/>
      <c r="B22" s="230">
        <v>2020</v>
      </c>
      <c r="C22" s="233"/>
      <c r="D22" s="233"/>
      <c r="E22" s="233"/>
      <c r="F22" s="233"/>
      <c r="G22" s="231"/>
      <c r="H22" s="231"/>
      <c r="I22" s="231"/>
      <c r="J22" s="231"/>
      <c r="K22" s="231"/>
      <c r="L22" s="232">
        <f t="shared" si="1"/>
        <v>0</v>
      </c>
    </row>
    <row r="23" spans="1:12" s="77" customFormat="1" x14ac:dyDescent="0.3">
      <c r="A23" s="423"/>
      <c r="B23" s="230">
        <v>2021</v>
      </c>
      <c r="C23" s="233"/>
      <c r="D23" s="233"/>
      <c r="E23" s="233"/>
      <c r="F23" s="233"/>
      <c r="G23" s="233"/>
      <c r="H23" s="231"/>
      <c r="I23" s="231"/>
      <c r="J23" s="231"/>
      <c r="K23" s="233"/>
      <c r="L23" s="232">
        <f t="shared" si="1"/>
        <v>0</v>
      </c>
    </row>
    <row r="24" spans="1:12" s="77" customFormat="1" x14ac:dyDescent="0.3">
      <c r="A24" s="423"/>
      <c r="B24" s="230">
        <v>2022</v>
      </c>
      <c r="C24" s="233"/>
      <c r="D24" s="233"/>
      <c r="E24" s="233"/>
      <c r="F24" s="233"/>
      <c r="G24" s="233"/>
      <c r="H24" s="233"/>
      <c r="I24" s="231"/>
      <c r="J24" s="233"/>
      <c r="K24" s="233"/>
      <c r="L24" s="232">
        <f t="shared" si="1"/>
        <v>0</v>
      </c>
    </row>
    <row r="25" spans="1:12" s="77" customFormat="1" x14ac:dyDescent="0.3">
      <c r="A25" s="423"/>
      <c r="B25" s="230">
        <v>2023</v>
      </c>
      <c r="C25" s="233"/>
      <c r="D25" s="233"/>
      <c r="E25" s="233"/>
      <c r="F25" s="233"/>
      <c r="G25" s="233"/>
      <c r="H25" s="233"/>
      <c r="I25" s="233"/>
      <c r="J25" s="233"/>
      <c r="K25" s="233"/>
      <c r="L25" s="232">
        <f t="shared" si="1"/>
        <v>0</v>
      </c>
    </row>
    <row r="26" spans="1:12" s="77" customFormat="1" x14ac:dyDescent="0.3">
      <c r="A26" s="423"/>
      <c r="B26" s="230">
        <v>2024</v>
      </c>
      <c r="C26" s="233"/>
      <c r="D26" s="233"/>
      <c r="E26" s="233"/>
      <c r="F26" s="233"/>
      <c r="G26" s="233"/>
      <c r="H26" s="233"/>
      <c r="I26" s="233"/>
      <c r="J26" s="233"/>
      <c r="K26" s="233"/>
      <c r="L26" s="232">
        <f t="shared" si="1"/>
        <v>0</v>
      </c>
    </row>
    <row r="27" spans="1:12" s="77" customFormat="1" x14ac:dyDescent="0.3">
      <c r="A27" s="423"/>
      <c r="B27" s="230">
        <v>2025</v>
      </c>
      <c r="C27" s="233"/>
      <c r="D27" s="233"/>
      <c r="E27" s="233"/>
      <c r="F27" s="233"/>
      <c r="G27" s="233"/>
      <c r="H27" s="233"/>
      <c r="I27" s="233"/>
      <c r="J27" s="233"/>
      <c r="K27" s="233"/>
      <c r="L27" s="232">
        <f t="shared" si="1"/>
        <v>0</v>
      </c>
    </row>
    <row r="28" spans="1:12" s="77" customFormat="1" x14ac:dyDescent="0.3">
      <c r="A28" s="423"/>
      <c r="B28" s="230">
        <v>2026</v>
      </c>
      <c r="C28" s="233"/>
      <c r="D28" s="233"/>
      <c r="E28" s="233"/>
      <c r="F28" s="233"/>
      <c r="G28" s="233"/>
      <c r="H28" s="233"/>
      <c r="I28" s="233"/>
      <c r="J28" s="233"/>
      <c r="K28" s="233"/>
      <c r="L28" s="232">
        <f t="shared" si="1"/>
        <v>0</v>
      </c>
    </row>
    <row r="29" spans="1:12" s="77" customFormat="1" x14ac:dyDescent="0.3">
      <c r="A29" s="423"/>
      <c r="B29" s="230">
        <v>2027</v>
      </c>
      <c r="C29" s="233"/>
      <c r="D29" s="233"/>
      <c r="E29" s="233"/>
      <c r="F29" s="233"/>
      <c r="G29" s="233"/>
      <c r="H29" s="233"/>
      <c r="I29" s="233"/>
      <c r="J29" s="233"/>
      <c r="K29" s="233"/>
      <c r="L29" s="232">
        <f t="shared" si="1"/>
        <v>0</v>
      </c>
    </row>
    <row r="30" spans="1:12" s="77" customFormat="1" x14ac:dyDescent="0.3">
      <c r="A30" s="423"/>
      <c r="B30" s="234">
        <v>2028</v>
      </c>
      <c r="C30" s="235"/>
      <c r="D30" s="235"/>
      <c r="E30" s="235"/>
      <c r="F30" s="235"/>
      <c r="G30" s="235"/>
      <c r="H30" s="235"/>
      <c r="I30" s="235"/>
      <c r="J30" s="235"/>
      <c r="K30" s="235"/>
      <c r="L30" s="232">
        <f t="shared" si="1"/>
        <v>0</v>
      </c>
    </row>
    <row r="31" spans="1:12" s="77" customFormat="1" x14ac:dyDescent="0.3">
      <c r="A31" s="320"/>
      <c r="B31" s="230">
        <v>2029</v>
      </c>
      <c r="C31" s="235"/>
      <c r="D31" s="235"/>
      <c r="E31" s="235"/>
      <c r="F31" s="235"/>
      <c r="G31" s="235"/>
      <c r="H31" s="235"/>
      <c r="I31" s="235"/>
      <c r="J31" s="235"/>
      <c r="K31" s="235"/>
      <c r="L31" s="232">
        <f t="shared" si="1"/>
        <v>0</v>
      </c>
    </row>
    <row r="32" spans="1:12" s="77" customFormat="1" x14ac:dyDescent="0.3">
      <c r="A32" s="320"/>
      <c r="B32" s="230">
        <v>2030</v>
      </c>
      <c r="C32" s="235"/>
      <c r="D32" s="235"/>
      <c r="E32" s="235"/>
      <c r="F32" s="235"/>
      <c r="G32" s="235"/>
      <c r="H32" s="235"/>
      <c r="I32" s="235"/>
      <c r="J32" s="235"/>
      <c r="K32" s="235"/>
      <c r="L32" s="232">
        <f t="shared" si="1"/>
        <v>0</v>
      </c>
    </row>
    <row r="33" spans="1:12" s="77" customFormat="1" x14ac:dyDescent="0.3">
      <c r="A33" s="236" t="s">
        <v>373</v>
      </c>
      <c r="B33" s="237"/>
      <c r="C33" s="238">
        <f t="shared" ref="C33:L33" si="2">C10+SUM(C19:C30)</f>
        <v>0</v>
      </c>
      <c r="D33" s="238">
        <f t="shared" si="2"/>
        <v>0</v>
      </c>
      <c r="E33" s="238">
        <f t="shared" si="2"/>
        <v>0</v>
      </c>
      <c r="F33" s="238">
        <f t="shared" si="2"/>
        <v>0</v>
      </c>
      <c r="G33" s="238">
        <f t="shared" si="2"/>
        <v>0</v>
      </c>
      <c r="H33" s="238">
        <f t="shared" si="2"/>
        <v>0</v>
      </c>
      <c r="I33" s="238">
        <f t="shared" si="2"/>
        <v>0</v>
      </c>
      <c r="J33" s="238">
        <f t="shared" si="2"/>
        <v>0</v>
      </c>
      <c r="K33" s="238">
        <f t="shared" si="2"/>
        <v>0</v>
      </c>
      <c r="L33" s="239">
        <f t="shared" si="2"/>
        <v>0</v>
      </c>
    </row>
    <row r="34" spans="1:12" s="77" customFormat="1" x14ac:dyDescent="0.3">
      <c r="A34" s="227"/>
      <c r="B34" s="228"/>
      <c r="C34" s="228"/>
      <c r="D34" s="228"/>
      <c r="E34" s="228"/>
      <c r="F34" s="228"/>
      <c r="G34" s="225"/>
      <c r="H34" s="225"/>
      <c r="I34" s="228"/>
      <c r="J34" s="226"/>
      <c r="K34" s="226"/>
    </row>
    <row r="35" spans="1:12" s="77" customFormat="1" x14ac:dyDescent="0.3">
      <c r="A35" s="227"/>
      <c r="B35" s="228"/>
      <c r="C35" s="228"/>
      <c r="D35" s="228"/>
      <c r="E35" s="228"/>
      <c r="F35" s="228"/>
      <c r="G35" s="225"/>
      <c r="H35" s="225"/>
      <c r="I35" s="228"/>
      <c r="J35" s="226"/>
      <c r="K35" s="226"/>
    </row>
    <row r="36" spans="1:12" s="77" customFormat="1" x14ac:dyDescent="0.3">
      <c r="A36" s="227"/>
      <c r="B36" s="228"/>
      <c r="C36" s="228"/>
      <c r="D36" s="228"/>
      <c r="E36" s="228"/>
      <c r="F36" s="228"/>
      <c r="G36" s="225"/>
      <c r="H36" s="225"/>
      <c r="I36" s="228"/>
      <c r="J36" s="226"/>
      <c r="K36" s="226"/>
    </row>
    <row r="37" spans="1:12" s="77" customFormat="1" x14ac:dyDescent="0.3"/>
    <row r="38" spans="1:12" s="77" customFormat="1" x14ac:dyDescent="0.3"/>
    <row r="39" spans="1:12" s="77" customFormat="1" x14ac:dyDescent="0.3"/>
    <row r="40" spans="1:12" s="77" customFormat="1" x14ac:dyDescent="0.3"/>
    <row r="41" spans="1:12" s="77" customFormat="1" x14ac:dyDescent="0.3"/>
    <row r="42" spans="1:12" s="77" customFormat="1" x14ac:dyDescent="0.3"/>
    <row r="43" spans="1:12" s="77" customFormat="1" x14ac:dyDescent="0.3"/>
    <row r="44" spans="1:12" s="77" customFormat="1" x14ac:dyDescent="0.3"/>
    <row r="45" spans="1:12" s="77" customFormat="1" x14ac:dyDescent="0.3"/>
  </sheetData>
  <mergeCells count="5">
    <mergeCell ref="A6:L6"/>
    <mergeCell ref="A13:H13"/>
    <mergeCell ref="B16:L16"/>
    <mergeCell ref="A18:A30"/>
    <mergeCell ref="A3:L3"/>
  </mergeCells>
  <conditionalFormatting sqref="C9:I9">
    <cfRule type="containsText" dxfId="58" priority="56" operator="containsText" text="ntitulé">
      <formula>NOT(ISERROR(SEARCH("ntitulé",C9)))</formula>
    </cfRule>
    <cfRule type="containsBlanks" dxfId="57" priority="57">
      <formula>LEN(TRIM(C9))=0</formula>
    </cfRule>
  </conditionalFormatting>
  <conditionalFormatting sqref="C9:I9">
    <cfRule type="containsText" dxfId="56" priority="55" operator="containsText" text="libre">
      <formula>NOT(ISERROR(SEARCH("libre",C9)))</formula>
    </cfRule>
  </conditionalFormatting>
  <conditionalFormatting sqref="C11:I11">
    <cfRule type="containsText" dxfId="55" priority="53" operator="containsText" text="ntitulé">
      <formula>NOT(ISERROR(SEARCH("ntitulé",C11)))</formula>
    </cfRule>
    <cfRule type="containsBlanks" dxfId="54" priority="54">
      <formula>LEN(TRIM(C11))=0</formula>
    </cfRule>
  </conditionalFormatting>
  <conditionalFormatting sqref="C11:I11">
    <cfRule type="containsText" dxfId="53" priority="52" operator="containsText" text="libre">
      <formula>NOT(ISERROR(SEARCH("libre",C11)))</formula>
    </cfRule>
  </conditionalFormatting>
  <conditionalFormatting sqref="I9">
    <cfRule type="containsText" dxfId="52" priority="50" operator="containsText" text="ntitulé">
      <formula>NOT(ISERROR(SEARCH("ntitulé",I9)))</formula>
    </cfRule>
    <cfRule type="containsBlanks" dxfId="51" priority="51">
      <formula>LEN(TRIM(I9))=0</formula>
    </cfRule>
  </conditionalFormatting>
  <conditionalFormatting sqref="I9">
    <cfRule type="containsText" dxfId="50" priority="49" operator="containsText" text="libre">
      <formula>NOT(ISERROR(SEARCH("libre",I9)))</formula>
    </cfRule>
  </conditionalFormatting>
  <conditionalFormatting sqref="I11">
    <cfRule type="containsText" dxfId="49" priority="47" operator="containsText" text="ntitulé">
      <formula>NOT(ISERROR(SEARCH("ntitulé",I11)))</formula>
    </cfRule>
    <cfRule type="containsBlanks" dxfId="48" priority="48">
      <formula>LEN(TRIM(I11))=0</formula>
    </cfRule>
  </conditionalFormatting>
  <conditionalFormatting sqref="I11">
    <cfRule type="containsText" dxfId="47" priority="46" operator="containsText" text="libre">
      <formula>NOT(ISERROR(SEARCH("libre",I11)))</formula>
    </cfRule>
  </conditionalFormatting>
  <conditionalFormatting sqref="J9:K9">
    <cfRule type="containsText" dxfId="46" priority="44" operator="containsText" text="ntitulé">
      <formula>NOT(ISERROR(SEARCH("ntitulé",J9)))</formula>
    </cfRule>
    <cfRule type="containsBlanks" dxfId="45" priority="45">
      <formula>LEN(TRIM(J9))=0</formula>
    </cfRule>
  </conditionalFormatting>
  <conditionalFormatting sqref="J9:K9">
    <cfRule type="containsText" dxfId="44" priority="43" operator="containsText" text="libre">
      <formula>NOT(ISERROR(SEARCH("libre",J9)))</formula>
    </cfRule>
  </conditionalFormatting>
  <conditionalFormatting sqref="J11:K11">
    <cfRule type="containsText" dxfId="43" priority="41" operator="containsText" text="ntitulé">
      <formula>NOT(ISERROR(SEARCH("ntitulé",J11)))</formula>
    </cfRule>
    <cfRule type="containsBlanks" dxfId="42" priority="42">
      <formula>LEN(TRIM(J11))=0</formula>
    </cfRule>
  </conditionalFormatting>
  <conditionalFormatting sqref="J11:K11">
    <cfRule type="containsText" dxfId="41" priority="40" operator="containsText" text="libre">
      <formula>NOT(ISERROR(SEARCH("libre",J11)))</formula>
    </cfRule>
  </conditionalFormatting>
  <conditionalFormatting sqref="C12:I12">
    <cfRule type="containsText" dxfId="40" priority="38" operator="containsText" text="ntitulé">
      <formula>NOT(ISERROR(SEARCH("ntitulé",C12)))</formula>
    </cfRule>
    <cfRule type="containsBlanks" dxfId="39" priority="39">
      <formula>LEN(TRIM(C12))=0</formula>
    </cfRule>
  </conditionalFormatting>
  <conditionalFormatting sqref="C12:I12">
    <cfRule type="containsText" dxfId="38" priority="37" operator="containsText" text="libre">
      <formula>NOT(ISERROR(SEARCH("libre",C12)))</formula>
    </cfRule>
  </conditionalFormatting>
  <conditionalFormatting sqref="I12">
    <cfRule type="containsText" dxfId="37" priority="35" operator="containsText" text="ntitulé">
      <formula>NOT(ISERROR(SEARCH("ntitulé",I12)))</formula>
    </cfRule>
    <cfRule type="containsBlanks" dxfId="36" priority="36">
      <formula>LEN(TRIM(I12))=0</formula>
    </cfRule>
  </conditionalFormatting>
  <conditionalFormatting sqref="I12">
    <cfRule type="containsText" dxfId="35" priority="34" operator="containsText" text="libre">
      <formula>NOT(ISERROR(SEARCH("libre",I12)))</formula>
    </cfRule>
  </conditionalFormatting>
  <conditionalFormatting sqref="J12:K12">
    <cfRule type="containsText" dxfId="34" priority="32" operator="containsText" text="ntitulé">
      <formula>NOT(ISERROR(SEARCH("ntitulé",J12)))</formula>
    </cfRule>
    <cfRule type="containsBlanks" dxfId="33" priority="33">
      <formula>LEN(TRIM(J12))=0</formula>
    </cfRule>
  </conditionalFormatting>
  <conditionalFormatting sqref="J12:K12">
    <cfRule type="containsText" dxfId="32" priority="31" operator="containsText" text="libre">
      <formula>NOT(ISERROR(SEARCH("libre",J12)))</formula>
    </cfRule>
  </conditionalFormatting>
  <conditionalFormatting sqref="D23:G23 D24:H24 C19:C24 D20 D21:E21 D22:F22">
    <cfRule type="containsText" dxfId="31" priority="29" operator="containsText" text="ntitulé">
      <formula>NOT(ISERROR(SEARCH("ntitulé",C19)))</formula>
    </cfRule>
    <cfRule type="containsBlanks" dxfId="30" priority="30">
      <formula>LEN(TRIM(C19))=0</formula>
    </cfRule>
  </conditionalFormatting>
  <conditionalFormatting sqref="D23:G23 D24:H24 C19:C24 D20 D21:E21 D22:F22">
    <cfRule type="containsText" dxfId="29" priority="28" operator="containsText" text="libre">
      <formula>NOT(ISERROR(SEARCH("libre",C19)))</formula>
    </cfRule>
  </conditionalFormatting>
  <conditionalFormatting sqref="I25:K26">
    <cfRule type="containsText" dxfId="28" priority="26" operator="containsText" text="ntitulé">
      <formula>NOT(ISERROR(SEARCH("ntitulé",I25)))</formula>
    </cfRule>
    <cfRule type="containsBlanks" dxfId="27" priority="27">
      <formula>LEN(TRIM(I25))=0</formula>
    </cfRule>
  </conditionalFormatting>
  <conditionalFormatting sqref="I25:K26">
    <cfRule type="containsText" dxfId="26" priority="25" operator="containsText" text="libre">
      <formula>NOT(ISERROR(SEARCH("libre",I25)))</formula>
    </cfRule>
  </conditionalFormatting>
  <conditionalFormatting sqref="C25:H32">
    <cfRule type="containsText" dxfId="25" priority="23" operator="containsText" text="ntitulé">
      <formula>NOT(ISERROR(SEARCH("ntitulé",C25)))</formula>
    </cfRule>
    <cfRule type="containsBlanks" dxfId="24" priority="24">
      <formula>LEN(TRIM(C25))=0</formula>
    </cfRule>
  </conditionalFormatting>
  <conditionalFormatting sqref="C25:H32">
    <cfRule type="containsText" dxfId="23" priority="22" operator="containsText" text="libre">
      <formula>NOT(ISERROR(SEARCH("libre",C25)))</formula>
    </cfRule>
  </conditionalFormatting>
  <conditionalFormatting sqref="I27:K32">
    <cfRule type="containsText" dxfId="22" priority="20" operator="containsText" text="ntitulé">
      <formula>NOT(ISERROR(SEARCH("ntitulé",I27)))</formula>
    </cfRule>
    <cfRule type="containsBlanks" dxfId="21" priority="21">
      <formula>LEN(TRIM(I27))=0</formula>
    </cfRule>
  </conditionalFormatting>
  <conditionalFormatting sqref="I27:K32">
    <cfRule type="containsText" dxfId="20" priority="19" operator="containsText" text="libre">
      <formula>NOT(ISERROR(SEARCH("libre",I27)))</formula>
    </cfRule>
  </conditionalFormatting>
  <conditionalFormatting sqref="J9">
    <cfRule type="containsText" dxfId="19" priority="17" operator="containsText" text="ntitulé">
      <formula>NOT(ISERROR(SEARCH("ntitulé",J9)))</formula>
    </cfRule>
    <cfRule type="containsBlanks" dxfId="18" priority="18">
      <formula>LEN(TRIM(J9))=0</formula>
    </cfRule>
  </conditionalFormatting>
  <conditionalFormatting sqref="J9">
    <cfRule type="containsText" dxfId="17" priority="16" operator="containsText" text="libre">
      <formula>NOT(ISERROR(SEARCH("libre",J9)))</formula>
    </cfRule>
  </conditionalFormatting>
  <conditionalFormatting sqref="J11">
    <cfRule type="containsText" dxfId="16" priority="14" operator="containsText" text="ntitulé">
      <formula>NOT(ISERROR(SEARCH("ntitulé",J11)))</formula>
    </cfRule>
    <cfRule type="containsBlanks" dxfId="15" priority="15">
      <formula>LEN(TRIM(J11))=0</formula>
    </cfRule>
  </conditionalFormatting>
  <conditionalFormatting sqref="J11">
    <cfRule type="containsText" dxfId="14" priority="13" operator="containsText" text="libre">
      <formula>NOT(ISERROR(SEARCH("libre",J11)))</formula>
    </cfRule>
  </conditionalFormatting>
  <conditionalFormatting sqref="J12">
    <cfRule type="containsText" dxfId="13" priority="11" operator="containsText" text="ntitulé">
      <formula>NOT(ISERROR(SEARCH("ntitulé",J12)))</formula>
    </cfRule>
    <cfRule type="containsBlanks" dxfId="12" priority="12">
      <formula>LEN(TRIM(J12))=0</formula>
    </cfRule>
  </conditionalFormatting>
  <conditionalFormatting sqref="J12">
    <cfRule type="containsText" dxfId="11" priority="10" operator="containsText" text="libre">
      <formula>NOT(ISERROR(SEARCH("libre",J12)))</formula>
    </cfRule>
  </conditionalFormatting>
  <conditionalFormatting sqref="L9">
    <cfRule type="containsText" dxfId="10" priority="8" operator="containsText" text="ntitulé">
      <formula>NOT(ISERROR(SEARCH("ntitulé",L9)))</formula>
    </cfRule>
    <cfRule type="containsBlanks" dxfId="9" priority="9">
      <formula>LEN(TRIM(L9))=0</formula>
    </cfRule>
  </conditionalFormatting>
  <conditionalFormatting sqref="L9">
    <cfRule type="containsText" dxfId="8" priority="7" operator="containsText" text="libre">
      <formula>NOT(ISERROR(SEARCH("libre",L9)))</formula>
    </cfRule>
  </conditionalFormatting>
  <conditionalFormatting sqref="J24:K24">
    <cfRule type="containsText" dxfId="7" priority="5" operator="containsText" text="ntitulé">
      <formula>NOT(ISERROR(SEARCH("ntitulé",J24)))</formula>
    </cfRule>
    <cfRule type="containsBlanks" dxfId="6" priority="6">
      <formula>LEN(TRIM(J24))=0</formula>
    </cfRule>
  </conditionalFormatting>
  <conditionalFormatting sqref="J24:K24">
    <cfRule type="containsText" dxfId="5" priority="4" operator="containsText" text="libre">
      <formula>NOT(ISERROR(SEARCH("libre",J24)))</formula>
    </cfRule>
  </conditionalFormatting>
  <conditionalFormatting sqref="K23">
    <cfRule type="containsText" dxfId="4" priority="2" operator="containsText" text="ntitulé">
      <formula>NOT(ISERROR(SEARCH("ntitulé",K23)))</formula>
    </cfRule>
    <cfRule type="containsBlanks" dxfId="3" priority="3">
      <formula>LEN(TRIM(K23))=0</formula>
    </cfRule>
  </conditionalFormatting>
  <conditionalFormatting sqref="K23">
    <cfRule type="containsText" dxfId="2" priority="1" operator="containsText" text="libre">
      <formula>NOT(ISERROR(SEARCH("libre",K23)))</formula>
    </cfRule>
  </conditionalFormatting>
  <hyperlinks>
    <hyperlink ref="A1" location="TAB00!A1" display="Retour page de garde" xr:uid="{0FCE7D95-2D32-4791-9F37-060B0DE9A5F6}"/>
  </hyperlinks>
  <pageMargins left="0.7" right="0.7" top="0.75" bottom="0.75" header="0.3" footer="0.3"/>
  <pageSetup paperSize="9" scale="87" fitToHeight="0" orientation="landscape" r:id="rId1"/>
  <ignoredErrors>
    <ignoredError sqref="L18:L3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L32"/>
  <sheetViews>
    <sheetView zoomScale="85" zoomScaleNormal="85" workbookViewId="0">
      <selection activeCell="A23" sqref="A23"/>
    </sheetView>
  </sheetViews>
  <sheetFormatPr baseColWidth="10" defaultColWidth="9.1640625" defaultRowHeight="15" x14ac:dyDescent="0.3"/>
  <cols>
    <col min="1" max="1" width="116.5" style="255" customWidth="1"/>
    <col min="2" max="7" width="16.83203125" style="256" customWidth="1"/>
    <col min="8" max="9" width="9" style="256" customWidth="1"/>
    <col min="10" max="13" width="9.1640625" style="256" customWidth="1"/>
    <col min="14" max="14" width="11.33203125" style="256" customWidth="1"/>
    <col min="15" max="16" width="16.33203125" style="256" bestFit="1" customWidth="1"/>
    <col min="17" max="16384" width="9.1640625" style="256"/>
  </cols>
  <sheetData>
    <row r="1" spans="1:38" x14ac:dyDescent="0.3">
      <c r="A1" s="8" t="s">
        <v>55</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row>
    <row r="4" spans="1:38" s="274" customFormat="1" ht="21" x14ac:dyDescent="0.35">
      <c r="A4" s="76" t="str">
        <f>TAB00!B72&amp;" : "&amp;TAB00!C72</f>
        <v>TAB7 : Synthèse du revenu autorisé des années 2025 à 2029</v>
      </c>
      <c r="B4" s="76"/>
      <c r="C4" s="76"/>
      <c r="D4" s="76"/>
      <c r="E4" s="76"/>
      <c r="F4" s="76"/>
      <c r="G4" s="76"/>
      <c r="H4" s="76"/>
      <c r="I4" s="76"/>
      <c r="J4" s="76"/>
      <c r="K4" s="76"/>
      <c r="L4" s="76"/>
      <c r="M4" s="76"/>
      <c r="N4" s="76"/>
    </row>
    <row r="5" spans="1:38" x14ac:dyDescent="0.3">
      <c r="C5" s="253"/>
      <c r="J5" s="253"/>
    </row>
    <row r="6" spans="1:38" s="262" customFormat="1" ht="18" customHeight="1" x14ac:dyDescent="0.3">
      <c r="A6" s="322"/>
      <c r="B6" s="322"/>
      <c r="C6" s="322"/>
      <c r="D6" s="323"/>
      <c r="E6" s="324"/>
      <c r="F6" s="324"/>
      <c r="G6" s="324"/>
      <c r="H6" s="325"/>
      <c r="I6" s="325"/>
      <c r="J6" s="392" t="s">
        <v>299</v>
      </c>
      <c r="K6" s="387"/>
      <c r="L6" s="387"/>
      <c r="M6" s="387"/>
      <c r="N6" s="387"/>
    </row>
    <row r="7" spans="1:38" ht="45" customHeight="1" x14ac:dyDescent="0.3">
      <c r="A7" s="267" t="s">
        <v>2</v>
      </c>
      <c r="B7" s="257" t="s">
        <v>320</v>
      </c>
      <c r="C7" s="257" t="s">
        <v>321</v>
      </c>
      <c r="D7" s="257" t="s">
        <v>322</v>
      </c>
      <c r="E7" s="257" t="s">
        <v>315</v>
      </c>
      <c r="F7" s="257" t="s">
        <v>462</v>
      </c>
      <c r="G7" s="257" t="s">
        <v>502</v>
      </c>
      <c r="H7" s="257" t="s">
        <v>503</v>
      </c>
      <c r="I7" s="340"/>
      <c r="J7" s="257" t="s">
        <v>318</v>
      </c>
      <c r="K7" s="257" t="s">
        <v>317</v>
      </c>
      <c r="L7" s="257" t="s">
        <v>316</v>
      </c>
      <c r="M7" s="257" t="s">
        <v>489</v>
      </c>
      <c r="N7" s="257" t="s">
        <v>507</v>
      </c>
    </row>
    <row r="8" spans="1:38" s="328" customFormat="1" x14ac:dyDescent="0.3">
      <c r="A8" s="326" t="s">
        <v>243</v>
      </c>
      <c r="B8" s="337">
        <f>SUM(B9:B11)</f>
        <v>0.18504000000000001</v>
      </c>
      <c r="C8" s="337">
        <f t="shared" ref="C8:F8" si="0">SUM(C9:C11)</f>
        <v>0</v>
      </c>
      <c r="D8" s="337">
        <f t="shared" si="0"/>
        <v>0</v>
      </c>
      <c r="E8" s="337">
        <f t="shared" si="0"/>
        <v>0</v>
      </c>
      <c r="F8" s="337">
        <f t="shared" si="0"/>
        <v>0</v>
      </c>
      <c r="G8" s="337">
        <f>SUM(B8:F8)</f>
        <v>0.18504000000000001</v>
      </c>
      <c r="H8" s="341">
        <f>G8/$G$32</f>
        <v>1</v>
      </c>
      <c r="I8" s="339"/>
      <c r="J8" s="329">
        <f>IF(AND(ROUND(B8,0)=0,C8&gt;B8),"INF",IF(AND(ROUND(B8,0)=0,ROUND(C8,0)=0),0,(C8-B8)/B8))</f>
        <v>0</v>
      </c>
      <c r="K8" s="329">
        <f t="shared" ref="K8:K32" si="1">IF(AND(ROUND(C8,0)=0,D8&gt;C8),"INF",IF(AND(ROUND(C8,0)=0,ROUND(D8,0)=0),0,(D8-C8)/C8))</f>
        <v>0</v>
      </c>
      <c r="L8" s="329">
        <f t="shared" ref="L8:L32" si="2">IF(AND(ROUND(D8,0)=0,E8&gt;D8),"INF",IF(AND(ROUND(D8,0)=0,ROUND(E8,0)=0),0,(E8-D8)/D8))</f>
        <v>0</v>
      </c>
      <c r="M8" s="329">
        <f t="shared" ref="M8:M32" si="3">IF(AND(ROUND(E8,0)=0,F8&gt;E8),"INF",IF(AND(ROUND(E8,0)=0,ROUND(F8,0)=0),0,(F8-E8)/E8))</f>
        <v>0</v>
      </c>
      <c r="N8" s="329">
        <f>(F8-B8)/B8</f>
        <v>-1</v>
      </c>
    </row>
    <row r="9" spans="1:38" s="328" customFormat="1" x14ac:dyDescent="0.3">
      <c r="A9" s="321" t="s">
        <v>499</v>
      </c>
      <c r="B9" s="338">
        <f>'TAB 2.1'!C64</f>
        <v>0</v>
      </c>
      <c r="C9" s="338">
        <f>'TAB 2.1'!D64</f>
        <v>0</v>
      </c>
      <c r="D9" s="338">
        <f>'TAB 2.1'!E64</f>
        <v>0</v>
      </c>
      <c r="E9" s="338">
        <f>'TAB 2.1'!F64</f>
        <v>0</v>
      </c>
      <c r="F9" s="338">
        <f>'TAB 2.1'!G64</f>
        <v>0</v>
      </c>
      <c r="G9" s="338">
        <f t="shared" ref="G9:G32" si="4">SUM(B9:F9)</f>
        <v>0</v>
      </c>
      <c r="H9" s="342">
        <f>G9/$G$32</f>
        <v>0</v>
      </c>
      <c r="I9" s="327"/>
      <c r="J9" s="329">
        <f t="shared" ref="J9:J32" si="5">IF(AND(ROUND(B9,0)=0,C9&gt;B9),"INF",IF(AND(ROUND(B9,0)=0,ROUND(C9,0)=0),0,(C9-B9)/B9))</f>
        <v>0</v>
      </c>
      <c r="K9" s="329">
        <f t="shared" si="1"/>
        <v>0</v>
      </c>
      <c r="L9" s="329">
        <f t="shared" si="2"/>
        <v>0</v>
      </c>
      <c r="M9" s="329">
        <f t="shared" si="3"/>
        <v>0</v>
      </c>
      <c r="N9" s="329" t="e">
        <f t="shared" ref="N9:N32" si="6">(F9-B9)/B9</f>
        <v>#DIV/0!</v>
      </c>
    </row>
    <row r="10" spans="1:38" s="328" customFormat="1" x14ac:dyDescent="0.3">
      <c r="A10" s="321" t="s">
        <v>500</v>
      </c>
      <c r="B10" s="338">
        <f>'TAB 2.2'!C46</f>
        <v>9.2520000000000005E-2</v>
      </c>
      <c r="C10" s="338">
        <f>'TAB 2.2'!D46</f>
        <v>0</v>
      </c>
      <c r="D10" s="338">
        <f>'TAB 2.2'!E46</f>
        <v>0</v>
      </c>
      <c r="E10" s="338">
        <f>'TAB 2.2'!F46</f>
        <v>0</v>
      </c>
      <c r="F10" s="338">
        <f>'TAB 2.2'!G46</f>
        <v>0</v>
      </c>
      <c r="G10" s="338">
        <f t="shared" si="4"/>
        <v>9.2520000000000005E-2</v>
      </c>
      <c r="H10" s="342">
        <f>G10/$G$32</f>
        <v>0.5</v>
      </c>
      <c r="I10" s="327"/>
      <c r="J10" s="329"/>
      <c r="K10" s="329"/>
      <c r="L10" s="329"/>
      <c r="M10" s="329"/>
      <c r="N10" s="329">
        <f t="shared" si="6"/>
        <v>-1</v>
      </c>
    </row>
    <row r="11" spans="1:38" s="328" customFormat="1" x14ac:dyDescent="0.3">
      <c r="A11" s="321" t="s">
        <v>501</v>
      </c>
      <c r="B11" s="338">
        <f>'TAB 2.3'!C42</f>
        <v>9.2520000000000005E-2</v>
      </c>
      <c r="C11" s="338">
        <f>'TAB 2.3'!D42</f>
        <v>0</v>
      </c>
      <c r="D11" s="338">
        <f>'TAB 2.3'!E42</f>
        <v>0</v>
      </c>
      <c r="E11" s="338">
        <f>'TAB 2.3'!F42</f>
        <v>0</v>
      </c>
      <c r="F11" s="338">
        <f>'TAB 2.3'!G42</f>
        <v>0</v>
      </c>
      <c r="G11" s="338">
        <f t="shared" si="4"/>
        <v>9.2520000000000005E-2</v>
      </c>
      <c r="H11" s="342">
        <f>G11/$G$32</f>
        <v>0.5</v>
      </c>
      <c r="I11" s="327"/>
      <c r="J11" s="329">
        <f t="shared" si="5"/>
        <v>0</v>
      </c>
      <c r="K11" s="329">
        <f t="shared" si="1"/>
        <v>0</v>
      </c>
      <c r="L11" s="329">
        <f t="shared" si="2"/>
        <v>0</v>
      </c>
      <c r="M11" s="329">
        <f t="shared" si="3"/>
        <v>0</v>
      </c>
      <c r="N11" s="329">
        <f t="shared" si="6"/>
        <v>-1</v>
      </c>
    </row>
    <row r="12" spans="1:38" s="328" customFormat="1" x14ac:dyDescent="0.3">
      <c r="A12" s="326" t="s">
        <v>292</v>
      </c>
      <c r="B12" s="337">
        <f>SUM(B13,B20)</f>
        <v>0</v>
      </c>
      <c r="C12" s="337">
        <f t="shared" ref="C12" si="7">SUM(C13,C20)</f>
        <v>0</v>
      </c>
      <c r="D12" s="337">
        <f>SUM(D13,D20)</f>
        <v>0</v>
      </c>
      <c r="E12" s="337">
        <f>SUM(E13,E20)</f>
        <v>0</v>
      </c>
      <c r="F12" s="337">
        <f>SUM(F13,F20)</f>
        <v>0</v>
      </c>
      <c r="G12" s="337">
        <f t="shared" si="4"/>
        <v>0</v>
      </c>
      <c r="H12" s="341">
        <f>G12/$G$32</f>
        <v>0</v>
      </c>
      <c r="J12" s="329">
        <f t="shared" si="5"/>
        <v>0</v>
      </c>
      <c r="K12" s="329">
        <f t="shared" si="1"/>
        <v>0</v>
      </c>
      <c r="L12" s="329">
        <f t="shared" si="2"/>
        <v>0</v>
      </c>
      <c r="M12" s="329">
        <f t="shared" si="3"/>
        <v>0</v>
      </c>
      <c r="N12" s="329" t="e">
        <f t="shared" si="6"/>
        <v>#DIV/0!</v>
      </c>
      <c r="O12" s="327"/>
      <c r="P12" s="327"/>
    </row>
    <row r="13" spans="1:38" s="328" customFormat="1" x14ac:dyDescent="0.3">
      <c r="A13" s="330" t="s">
        <v>504</v>
      </c>
      <c r="B13" s="338">
        <f>SUM(B14:B19)</f>
        <v>0</v>
      </c>
      <c r="C13" s="338">
        <f t="shared" ref="C13:G13" si="8">SUM(C14:C19)</f>
        <v>0</v>
      </c>
      <c r="D13" s="338">
        <f t="shared" si="8"/>
        <v>0</v>
      </c>
      <c r="E13" s="338">
        <f t="shared" si="8"/>
        <v>0</v>
      </c>
      <c r="F13" s="338">
        <f t="shared" si="8"/>
        <v>0</v>
      </c>
      <c r="G13" s="338">
        <f t="shared" si="8"/>
        <v>0</v>
      </c>
      <c r="H13" s="342">
        <f>G13/$G$32</f>
        <v>0</v>
      </c>
      <c r="J13" s="329">
        <f t="shared" si="5"/>
        <v>0</v>
      </c>
      <c r="K13" s="329">
        <f t="shared" si="1"/>
        <v>0</v>
      </c>
      <c r="L13" s="329">
        <f t="shared" si="2"/>
        <v>0</v>
      </c>
      <c r="M13" s="329">
        <f t="shared" si="3"/>
        <v>0</v>
      </c>
      <c r="N13" s="329" t="e">
        <f t="shared" si="6"/>
        <v>#DIV/0!</v>
      </c>
    </row>
    <row r="14" spans="1:38" ht="30" x14ac:dyDescent="0.3">
      <c r="A14" s="331" t="str">
        <f>'TAB3'!A8</f>
        <v xml:space="preserve">Charges émanant de factures émises par la société FeReSO ou d'autres sociétés dans le cadre du processus de réconciliation </v>
      </c>
      <c r="B14" s="253">
        <f>'TAB3'!B8</f>
        <v>0</v>
      </c>
      <c r="C14" s="253">
        <f>'TAB3'!C8</f>
        <v>0</v>
      </c>
      <c r="D14" s="253">
        <f>'TAB3'!D8</f>
        <v>0</v>
      </c>
      <c r="E14" s="253">
        <f>'TAB3'!E8</f>
        <v>0</v>
      </c>
      <c r="F14" s="253">
        <f>'TAB3'!F8</f>
        <v>0</v>
      </c>
      <c r="G14" s="253">
        <f t="shared" si="4"/>
        <v>0</v>
      </c>
      <c r="H14" s="343">
        <f>G14/$G$32</f>
        <v>0</v>
      </c>
      <c r="J14" s="332">
        <f t="shared" si="5"/>
        <v>0</v>
      </c>
      <c r="K14" s="332">
        <f t="shared" si="1"/>
        <v>0</v>
      </c>
      <c r="L14" s="332">
        <f t="shared" si="2"/>
        <v>0</v>
      </c>
      <c r="M14" s="332">
        <f t="shared" si="3"/>
        <v>0</v>
      </c>
      <c r="N14" s="329" t="e">
        <f t="shared" si="6"/>
        <v>#DIV/0!</v>
      </c>
    </row>
    <row r="15" spans="1:38" x14ac:dyDescent="0.3">
      <c r="A15" s="331" t="str">
        <f>'TAB3'!A9</f>
        <v xml:space="preserve">Redevance de voirie </v>
      </c>
      <c r="B15" s="253">
        <f>'TAB3'!B9</f>
        <v>0</v>
      </c>
      <c r="C15" s="253">
        <f>'TAB3'!C9</f>
        <v>0</v>
      </c>
      <c r="D15" s="253">
        <f>'TAB3'!D9</f>
        <v>0</v>
      </c>
      <c r="E15" s="253">
        <f>'TAB3'!E9</f>
        <v>0</v>
      </c>
      <c r="F15" s="253">
        <f>'TAB3'!F9</f>
        <v>0</v>
      </c>
      <c r="G15" s="253">
        <f t="shared" si="4"/>
        <v>0</v>
      </c>
      <c r="H15" s="343">
        <f>G15/$G$32</f>
        <v>0</v>
      </c>
      <c r="J15" s="332">
        <f t="shared" si="5"/>
        <v>0</v>
      </c>
      <c r="K15" s="332">
        <f t="shared" si="1"/>
        <v>0</v>
      </c>
      <c r="L15" s="332">
        <f t="shared" si="2"/>
        <v>0</v>
      </c>
      <c r="M15" s="332">
        <f t="shared" si="3"/>
        <v>0</v>
      </c>
      <c r="N15" s="329" t="e">
        <f t="shared" si="6"/>
        <v>#DIV/0!</v>
      </c>
    </row>
    <row r="16" spans="1:38" x14ac:dyDescent="0.3">
      <c r="A16" s="331" t="str">
        <f>'TAB3'!A10</f>
        <v>Charge fiscale résultant de l'application de l'impôt des sociétés sur la marge bénéficiaire équitable</v>
      </c>
      <c r="B16" s="253">
        <f>'TAB3'!B10</f>
        <v>0</v>
      </c>
      <c r="C16" s="253">
        <f>'TAB3'!C10</f>
        <v>0</v>
      </c>
      <c r="D16" s="253">
        <f>'TAB3'!D10</f>
        <v>0</v>
      </c>
      <c r="E16" s="253">
        <f>'TAB3'!E10</f>
        <v>0</v>
      </c>
      <c r="F16" s="253">
        <f>'TAB3'!F10</f>
        <v>0</v>
      </c>
      <c r="G16" s="253">
        <f t="shared" si="4"/>
        <v>0</v>
      </c>
      <c r="H16" s="343">
        <f>G16/$G$32</f>
        <v>0</v>
      </c>
      <c r="J16" s="332">
        <f t="shared" si="5"/>
        <v>0</v>
      </c>
      <c r="K16" s="332">
        <f t="shared" si="1"/>
        <v>0</v>
      </c>
      <c r="L16" s="332">
        <f t="shared" si="2"/>
        <v>0</v>
      </c>
      <c r="M16" s="332">
        <f t="shared" si="3"/>
        <v>0</v>
      </c>
      <c r="N16" s="329" t="e">
        <f t="shared" si="6"/>
        <v>#DIV/0!</v>
      </c>
    </row>
    <row r="17" spans="1:14" x14ac:dyDescent="0.3">
      <c r="A17" s="331" t="str">
        <f>'TAB3'!A11</f>
        <v>Autres impôts, taxes, redevances, surcharges, précomptes immobiliers et mobiliers</v>
      </c>
      <c r="B17" s="253">
        <f>'TAB3'!B11</f>
        <v>0</v>
      </c>
      <c r="C17" s="253">
        <f>'TAB3'!C11</f>
        <v>0</v>
      </c>
      <c r="D17" s="253">
        <f>'TAB3'!D11</f>
        <v>0</v>
      </c>
      <c r="E17" s="253">
        <f>'TAB3'!E11</f>
        <v>0</v>
      </c>
      <c r="F17" s="253">
        <f>'TAB3'!F11</f>
        <v>0</v>
      </c>
      <c r="G17" s="253">
        <f t="shared" si="4"/>
        <v>0</v>
      </c>
      <c r="H17" s="343">
        <f>G17/$G$32</f>
        <v>0</v>
      </c>
      <c r="J17" s="332">
        <f t="shared" si="5"/>
        <v>0</v>
      </c>
      <c r="K17" s="332">
        <f t="shared" si="1"/>
        <v>0</v>
      </c>
      <c r="L17" s="332">
        <f t="shared" si="2"/>
        <v>0</v>
      </c>
      <c r="M17" s="332">
        <f t="shared" si="3"/>
        <v>0</v>
      </c>
      <c r="N17" s="329" t="e">
        <f t="shared" si="6"/>
        <v>#DIV/0!</v>
      </c>
    </row>
    <row r="18" spans="1:14" x14ac:dyDescent="0.3">
      <c r="A18" s="331" t="str">
        <f>'TAB3'!A12</f>
        <v>Cotisations de responsabilisation de l’ONSSAPL</v>
      </c>
      <c r="B18" s="253">
        <f>'TAB3'!B12</f>
        <v>0</v>
      </c>
      <c r="C18" s="253">
        <f>'TAB3'!C12</f>
        <v>0</v>
      </c>
      <c r="D18" s="253">
        <f>'TAB3'!D12</f>
        <v>0</v>
      </c>
      <c r="E18" s="253">
        <f>'TAB3'!E12</f>
        <v>0</v>
      </c>
      <c r="F18" s="253">
        <f>'TAB3'!F12</f>
        <v>0</v>
      </c>
      <c r="G18" s="253">
        <f t="shared" si="4"/>
        <v>0</v>
      </c>
      <c r="H18" s="343">
        <f>G18/$G$32</f>
        <v>0</v>
      </c>
      <c r="J18" s="332">
        <f t="shared" si="5"/>
        <v>0</v>
      </c>
      <c r="K18" s="332">
        <f t="shared" si="1"/>
        <v>0</v>
      </c>
      <c r="L18" s="332">
        <f t="shared" si="2"/>
        <v>0</v>
      </c>
      <c r="M18" s="332">
        <f t="shared" si="3"/>
        <v>0</v>
      </c>
      <c r="N18" s="329" t="e">
        <f t="shared" si="6"/>
        <v>#DIV/0!</v>
      </c>
    </row>
    <row r="19" spans="1:14" x14ac:dyDescent="0.3">
      <c r="A19" s="331" t="str">
        <f>'TAB3'!A13</f>
        <v>Charges de pension non-capitalisées</v>
      </c>
      <c r="B19" s="253">
        <f>'TAB3'!B13</f>
        <v>0</v>
      </c>
      <c r="C19" s="253">
        <f>'TAB3'!C13</f>
        <v>0</v>
      </c>
      <c r="D19" s="253">
        <f>'TAB3'!D13</f>
        <v>0</v>
      </c>
      <c r="E19" s="253">
        <f>'TAB3'!E13</f>
        <v>0</v>
      </c>
      <c r="F19" s="253">
        <f>'TAB3'!F13</f>
        <v>0</v>
      </c>
      <c r="G19" s="253">
        <f t="shared" si="4"/>
        <v>0</v>
      </c>
      <c r="H19" s="343">
        <f>G19/$G$32</f>
        <v>0</v>
      </c>
      <c r="J19" s="332">
        <f t="shared" si="5"/>
        <v>0</v>
      </c>
      <c r="K19" s="332">
        <f t="shared" si="1"/>
        <v>0</v>
      </c>
      <c r="L19" s="332">
        <f t="shared" si="2"/>
        <v>0</v>
      </c>
      <c r="M19" s="332">
        <f t="shared" si="3"/>
        <v>0</v>
      </c>
      <c r="N19" s="329" t="e">
        <f t="shared" si="6"/>
        <v>#DIV/0!</v>
      </c>
    </row>
    <row r="20" spans="1:14" s="328" customFormat="1" x14ac:dyDescent="0.3">
      <c r="A20" s="330" t="s">
        <v>505</v>
      </c>
      <c r="B20" s="338">
        <f>SUM(B21:B25)</f>
        <v>0</v>
      </c>
      <c r="C20" s="338">
        <f t="shared" ref="C20:G20" si="9">SUM(C21:C25)</f>
        <v>0</v>
      </c>
      <c r="D20" s="338">
        <f t="shared" si="9"/>
        <v>0</v>
      </c>
      <c r="E20" s="338">
        <f t="shared" si="9"/>
        <v>0</v>
      </c>
      <c r="F20" s="338">
        <f t="shared" si="9"/>
        <v>0</v>
      </c>
      <c r="G20" s="338">
        <f t="shared" si="9"/>
        <v>0</v>
      </c>
      <c r="H20" s="342">
        <f>G20/$G$32</f>
        <v>0</v>
      </c>
      <c r="J20" s="329">
        <f t="shared" si="5"/>
        <v>0</v>
      </c>
      <c r="K20" s="329">
        <f t="shared" si="1"/>
        <v>0</v>
      </c>
      <c r="L20" s="329">
        <f t="shared" si="2"/>
        <v>0</v>
      </c>
      <c r="M20" s="329">
        <f t="shared" si="3"/>
        <v>0</v>
      </c>
      <c r="N20" s="329" t="e">
        <f t="shared" si="6"/>
        <v>#DIV/0!</v>
      </c>
    </row>
    <row r="21" spans="1:14" ht="30" x14ac:dyDescent="0.3">
      <c r="A21" s="331" t="str">
        <f>'TAB3'!A17</f>
        <v>Charges émanant de factures d’achat de gaz émises par un fournisseur commercial pour l'alimentation de la clientèle propre du GRD</v>
      </c>
      <c r="B21" s="253">
        <f>'TAB3'!B17</f>
        <v>0</v>
      </c>
      <c r="C21" s="253">
        <f>'TAB3'!C17</f>
        <v>0</v>
      </c>
      <c r="D21" s="253">
        <f>'TAB3'!D17</f>
        <v>0</v>
      </c>
      <c r="E21" s="253">
        <f>'TAB3'!E17</f>
        <v>0</v>
      </c>
      <c r="F21" s="253">
        <f>'TAB3'!F17</f>
        <v>0</v>
      </c>
      <c r="G21" s="253">
        <f t="shared" si="4"/>
        <v>0</v>
      </c>
      <c r="H21" s="343">
        <f>G21/$G$32</f>
        <v>0</v>
      </c>
      <c r="J21" s="332">
        <f t="shared" si="5"/>
        <v>0</v>
      </c>
      <c r="K21" s="332">
        <f t="shared" si="1"/>
        <v>0</v>
      </c>
      <c r="L21" s="332">
        <f t="shared" si="2"/>
        <v>0</v>
      </c>
      <c r="M21" s="332">
        <f t="shared" si="3"/>
        <v>0</v>
      </c>
      <c r="N21" s="329" t="e">
        <f t="shared" si="6"/>
        <v>#DIV/0!</v>
      </c>
    </row>
    <row r="22" spans="1:14" x14ac:dyDescent="0.3">
      <c r="A22" s="331" t="str">
        <f>'TAB3'!A18</f>
        <v>Charges de distribution supportées par le GRD pour l'alimentation de clientèle propre</v>
      </c>
      <c r="B22" s="253">
        <f>'TAB3'!B18</f>
        <v>0</v>
      </c>
      <c r="C22" s="253">
        <f>'TAB3'!C18</f>
        <v>0</v>
      </c>
      <c r="D22" s="253">
        <f>'TAB3'!D18</f>
        <v>0</v>
      </c>
      <c r="E22" s="253">
        <f>'TAB3'!E18</f>
        <v>0</v>
      </c>
      <c r="F22" s="253">
        <f>'TAB3'!F18</f>
        <v>0</v>
      </c>
      <c r="G22" s="253">
        <f t="shared" si="4"/>
        <v>0</v>
      </c>
      <c r="H22" s="343">
        <f>G22/$G$32</f>
        <v>0</v>
      </c>
      <c r="J22" s="332">
        <f t="shared" si="5"/>
        <v>0</v>
      </c>
      <c r="K22" s="332">
        <f t="shared" si="1"/>
        <v>0</v>
      </c>
      <c r="L22" s="332">
        <f t="shared" si="2"/>
        <v>0</v>
      </c>
      <c r="M22" s="332">
        <f t="shared" si="3"/>
        <v>0</v>
      </c>
      <c r="N22" s="329" t="e">
        <f t="shared" si="6"/>
        <v>#DIV/0!</v>
      </c>
    </row>
    <row r="23" spans="1:14" s="328" customFormat="1" ht="30" x14ac:dyDescent="0.3">
      <c r="A23" s="331" t="str">
        <f>'TAB3'!A19</f>
        <v xml:space="preserve">Produits issus de la facturation de la fourniture de gaz à la clientèle propre du gestionnaire de réseau de distribution ainsi que le montant de la compensation perçue et résultant de l’application du tarif social </v>
      </c>
      <c r="B23" s="253">
        <f>'TAB3'!B19</f>
        <v>0</v>
      </c>
      <c r="C23" s="253">
        <f>'TAB3'!C19</f>
        <v>0</v>
      </c>
      <c r="D23" s="253">
        <f>'TAB3'!D19</f>
        <v>0</v>
      </c>
      <c r="E23" s="253">
        <f>'TAB3'!E19</f>
        <v>0</v>
      </c>
      <c r="F23" s="253">
        <f>'TAB3'!F19</f>
        <v>0</v>
      </c>
      <c r="G23" s="253">
        <f t="shared" si="4"/>
        <v>0</v>
      </c>
      <c r="H23" s="343">
        <f>G23/$G$32</f>
        <v>0</v>
      </c>
      <c r="I23" s="256"/>
      <c r="J23" s="332">
        <f t="shared" si="5"/>
        <v>0</v>
      </c>
      <c r="K23" s="332">
        <f t="shared" si="1"/>
        <v>0</v>
      </c>
      <c r="L23" s="332">
        <f t="shared" si="2"/>
        <v>0</v>
      </c>
      <c r="M23" s="332">
        <f t="shared" si="3"/>
        <v>0</v>
      </c>
      <c r="N23" s="329" t="e">
        <f t="shared" si="6"/>
        <v>#DIV/0!</v>
      </c>
    </row>
    <row r="24" spans="1:14" x14ac:dyDescent="0.3">
      <c r="A24" s="331" t="str">
        <f>'TAB3'!A20</f>
        <v>Charges et produits liés à l’achat de gaz SER</v>
      </c>
      <c r="B24" s="253">
        <f>'TAB3'!B20</f>
        <v>0</v>
      </c>
      <c r="C24" s="253">
        <f>'TAB3'!C20</f>
        <v>0</v>
      </c>
      <c r="D24" s="253">
        <f>'TAB3'!D20</f>
        <v>0</v>
      </c>
      <c r="E24" s="253">
        <f>'TAB3'!E20</f>
        <v>0</v>
      </c>
      <c r="F24" s="253">
        <f>'TAB3'!F20</f>
        <v>0</v>
      </c>
      <c r="G24" s="253">
        <f t="shared" si="4"/>
        <v>0</v>
      </c>
      <c r="H24" s="343">
        <f>G24/$G$32</f>
        <v>0</v>
      </c>
      <c r="J24" s="332">
        <f t="shared" si="5"/>
        <v>0</v>
      </c>
      <c r="K24" s="332">
        <f t="shared" si="1"/>
        <v>0</v>
      </c>
      <c r="L24" s="332">
        <f t="shared" si="2"/>
        <v>0</v>
      </c>
      <c r="M24" s="332">
        <f t="shared" si="3"/>
        <v>0</v>
      </c>
      <c r="N24" s="329" t="e">
        <f t="shared" si="6"/>
        <v>#DIV/0!</v>
      </c>
    </row>
    <row r="25" spans="1:14" ht="30" x14ac:dyDescent="0.3">
      <c r="A25" s="331" t="str">
        <f>A14</f>
        <v xml:space="preserve">Charges émanant de factures émises par la société FeReSO ou d'autres sociétés dans le cadre du processus de réconciliation </v>
      </c>
      <c r="B25" s="253">
        <f>'TAB3'!B21</f>
        <v>0</v>
      </c>
      <c r="C25" s="253">
        <f>'TAB3'!C21</f>
        <v>0</v>
      </c>
      <c r="D25" s="253">
        <f>'TAB3'!D21</f>
        <v>0</v>
      </c>
      <c r="E25" s="253">
        <f>'TAB3'!E21</f>
        <v>0</v>
      </c>
      <c r="F25" s="253">
        <f>'TAB3'!F21</f>
        <v>0</v>
      </c>
      <c r="G25" s="253">
        <f t="shared" ref="G25" si="10">SUM(B25:F25)</f>
        <v>0</v>
      </c>
      <c r="H25" s="343">
        <f>G25/$G$32</f>
        <v>0</v>
      </c>
      <c r="J25" s="332">
        <f t="shared" ref="J25" si="11">IF(AND(ROUND(B25,0)=0,C25&gt;B25),"INF",IF(AND(ROUND(B25,0)=0,ROUND(C25,0)=0),0,(C25-B25)/B25))</f>
        <v>0</v>
      </c>
      <c r="K25" s="332">
        <f t="shared" ref="K25" si="12">IF(AND(ROUND(C25,0)=0,D25&gt;C25),"INF",IF(AND(ROUND(C25,0)=0,ROUND(D25,0)=0),0,(D25-C25)/C25))</f>
        <v>0</v>
      </c>
      <c r="L25" s="332">
        <f t="shared" ref="L25" si="13">IF(AND(ROUND(D25,0)=0,E25&gt;D25),"INF",IF(AND(ROUND(D25,0)=0,ROUND(E25,0)=0),0,(E25-D25)/D25))</f>
        <v>0</v>
      </c>
      <c r="M25" s="332">
        <f t="shared" ref="M25" si="14">IF(AND(ROUND(E25,0)=0,F25&gt;E25),"INF",IF(AND(ROUND(E25,0)=0,ROUND(F25,0)=0),0,(F25-E25)/E25))</f>
        <v>0</v>
      </c>
      <c r="N25" s="329" t="e">
        <f t="shared" ref="N25" si="15">(F25-B25)/B25</f>
        <v>#DIV/0!</v>
      </c>
    </row>
    <row r="26" spans="1:14" s="328" customFormat="1" x14ac:dyDescent="0.3">
      <c r="A26" s="333" t="s">
        <v>14</v>
      </c>
      <c r="B26" s="337">
        <f>SUM(B27:B29)</f>
        <v>0</v>
      </c>
      <c r="C26" s="337">
        <f t="shared" ref="C26:G26" si="16">SUM(C27:C29)</f>
        <v>0</v>
      </c>
      <c r="D26" s="337">
        <f t="shared" si="16"/>
        <v>0</v>
      </c>
      <c r="E26" s="337">
        <f t="shared" si="16"/>
        <v>0</v>
      </c>
      <c r="F26" s="337">
        <f t="shared" si="16"/>
        <v>0</v>
      </c>
      <c r="G26" s="337">
        <f t="shared" si="16"/>
        <v>0</v>
      </c>
      <c r="H26" s="341">
        <f>G26/$G$32</f>
        <v>0</v>
      </c>
      <c r="J26" s="329">
        <f t="shared" si="5"/>
        <v>0</v>
      </c>
      <c r="K26" s="329">
        <f t="shared" si="1"/>
        <v>0</v>
      </c>
      <c r="L26" s="329">
        <f t="shared" si="2"/>
        <v>0</v>
      </c>
      <c r="M26" s="329">
        <f t="shared" si="3"/>
        <v>0</v>
      </c>
      <c r="N26" s="329" t="e">
        <f t="shared" si="6"/>
        <v>#DIV/0!</v>
      </c>
    </row>
    <row r="27" spans="1:14" s="328" customFormat="1" x14ac:dyDescent="0.3">
      <c r="A27" s="334" t="s">
        <v>374</v>
      </c>
      <c r="B27" s="338">
        <f>'TAB5'!C9</f>
        <v>0</v>
      </c>
      <c r="C27" s="338">
        <f>'TAB5'!D9</f>
        <v>0</v>
      </c>
      <c r="D27" s="338">
        <f>'TAB5'!E9</f>
        <v>0</v>
      </c>
      <c r="E27" s="338">
        <f>'TAB5'!F9</f>
        <v>0</v>
      </c>
      <c r="F27" s="338">
        <f>'TAB5'!G9</f>
        <v>0</v>
      </c>
      <c r="G27" s="338">
        <f t="shared" si="4"/>
        <v>0</v>
      </c>
      <c r="H27" s="342">
        <f>G27/$G$32</f>
        <v>0</v>
      </c>
      <c r="J27" s="329">
        <f t="shared" si="5"/>
        <v>0</v>
      </c>
      <c r="K27" s="329">
        <f t="shared" si="1"/>
        <v>0</v>
      </c>
      <c r="L27" s="329">
        <f t="shared" si="2"/>
        <v>0</v>
      </c>
      <c r="M27" s="329">
        <f t="shared" si="3"/>
        <v>0</v>
      </c>
      <c r="N27" s="329" t="e">
        <f t="shared" si="6"/>
        <v>#DIV/0!</v>
      </c>
    </row>
    <row r="28" spans="1:14" s="328" customFormat="1" x14ac:dyDescent="0.3">
      <c r="A28" s="335" t="s">
        <v>375</v>
      </c>
      <c r="B28" s="338">
        <f>'TAB5'!C10</f>
        <v>0</v>
      </c>
      <c r="C28" s="338">
        <f>'TAB5'!D10</f>
        <v>0</v>
      </c>
      <c r="D28" s="338">
        <f>'TAB5'!E10</f>
        <v>0</v>
      </c>
      <c r="E28" s="338">
        <f>'TAB5'!F10</f>
        <v>0</v>
      </c>
      <c r="F28" s="338">
        <f>'TAB5'!G10</f>
        <v>0</v>
      </c>
      <c r="G28" s="338">
        <f t="shared" si="4"/>
        <v>0</v>
      </c>
      <c r="H28" s="342">
        <f>G28/$G$32</f>
        <v>0</v>
      </c>
      <c r="J28" s="329">
        <f t="shared" si="5"/>
        <v>0</v>
      </c>
      <c r="K28" s="329">
        <f t="shared" si="1"/>
        <v>0</v>
      </c>
      <c r="L28" s="329">
        <f t="shared" si="2"/>
        <v>0</v>
      </c>
      <c r="M28" s="329">
        <f t="shared" si="3"/>
        <v>0</v>
      </c>
      <c r="N28" s="329" t="e">
        <f t="shared" si="6"/>
        <v>#DIV/0!</v>
      </c>
    </row>
    <row r="29" spans="1:14" s="328" customFormat="1" x14ac:dyDescent="0.3">
      <c r="A29" s="335" t="s">
        <v>539</v>
      </c>
      <c r="B29" s="338">
        <f>'TAB5'!C11</f>
        <v>0</v>
      </c>
      <c r="C29" s="338">
        <f>'TAB5'!D11</f>
        <v>0</v>
      </c>
      <c r="D29" s="338">
        <f>'TAB5'!E11</f>
        <v>0</v>
      </c>
      <c r="E29" s="338">
        <f>'TAB5'!F11</f>
        <v>0</v>
      </c>
      <c r="F29" s="338">
        <f>'TAB5'!G11</f>
        <v>0</v>
      </c>
      <c r="G29" s="338">
        <f t="shared" ref="G29" si="17">SUM(B29:F29)</f>
        <v>0</v>
      </c>
      <c r="H29" s="342">
        <f>G29/$G$32</f>
        <v>0</v>
      </c>
      <c r="J29" s="329"/>
      <c r="K29" s="329"/>
      <c r="L29" s="329"/>
      <c r="M29" s="329"/>
      <c r="N29" s="329"/>
    </row>
    <row r="30" spans="1:14" s="328" customFormat="1" x14ac:dyDescent="0.3">
      <c r="A30" s="333" t="s">
        <v>506</v>
      </c>
      <c r="B30" s="337">
        <f>B31</f>
        <v>0</v>
      </c>
      <c r="C30" s="337">
        <f t="shared" ref="C30:F30" si="18">C31</f>
        <v>0</v>
      </c>
      <c r="D30" s="337">
        <f t="shared" si="18"/>
        <v>0</v>
      </c>
      <c r="E30" s="337">
        <f t="shared" si="18"/>
        <v>0</v>
      </c>
      <c r="F30" s="337">
        <f t="shared" si="18"/>
        <v>0</v>
      </c>
      <c r="G30" s="337">
        <f t="shared" si="4"/>
        <v>0</v>
      </c>
      <c r="H30" s="341">
        <f>G30/$G$32</f>
        <v>0</v>
      </c>
      <c r="I30" s="327"/>
      <c r="J30" s="329">
        <f t="shared" si="5"/>
        <v>0</v>
      </c>
      <c r="K30" s="329">
        <f t="shared" si="1"/>
        <v>0</v>
      </c>
      <c r="L30" s="329">
        <f t="shared" si="2"/>
        <v>0</v>
      </c>
      <c r="M30" s="329">
        <f t="shared" si="3"/>
        <v>0</v>
      </c>
      <c r="N30" s="329" t="e">
        <f t="shared" si="6"/>
        <v>#DIV/0!</v>
      </c>
    </row>
    <row r="31" spans="1:14" s="328" customFormat="1" x14ac:dyDescent="0.3">
      <c r="A31" s="334" t="s">
        <v>376</v>
      </c>
      <c r="B31" s="338">
        <f>'TAB6'!L26</f>
        <v>0</v>
      </c>
      <c r="C31" s="338">
        <f>'TAB6'!L27</f>
        <v>0</v>
      </c>
      <c r="D31" s="338">
        <f>'TAB6'!L28</f>
        <v>0</v>
      </c>
      <c r="E31" s="338">
        <f>'TAB6'!L29</f>
        <v>0</v>
      </c>
      <c r="F31" s="338">
        <f>'TAB6'!L30</f>
        <v>0</v>
      </c>
      <c r="G31" s="338">
        <f t="shared" si="4"/>
        <v>0</v>
      </c>
      <c r="H31" s="342">
        <f>G31/$G$32</f>
        <v>0</v>
      </c>
      <c r="I31" s="327"/>
      <c r="J31" s="329"/>
      <c r="K31" s="329"/>
      <c r="L31" s="329"/>
      <c r="M31" s="329"/>
      <c r="N31" s="329" t="e">
        <f t="shared" si="6"/>
        <v>#DIV/0!</v>
      </c>
    </row>
    <row r="32" spans="1:14" s="328" customFormat="1" x14ac:dyDescent="0.3">
      <c r="A32" s="336" t="s">
        <v>12</v>
      </c>
      <c r="B32" s="337">
        <f>SUM(B8,B12,B26,B30)</f>
        <v>0.18504000000000001</v>
      </c>
      <c r="C32" s="337">
        <f>SUM(C8,C12,C26,C30)</f>
        <v>0</v>
      </c>
      <c r="D32" s="337">
        <f>SUM(D8,D12,D26,D30)</f>
        <v>0</v>
      </c>
      <c r="E32" s="337">
        <f>SUM(E8,E12,E26,E30)</f>
        <v>0</v>
      </c>
      <c r="F32" s="337">
        <f>SUM(F8,F12,F26,F30)</f>
        <v>0</v>
      </c>
      <c r="G32" s="337">
        <f t="shared" si="4"/>
        <v>0.18504000000000001</v>
      </c>
      <c r="H32" s="341">
        <f>G32/$G$32</f>
        <v>1</v>
      </c>
      <c r="J32" s="329">
        <f t="shared" si="5"/>
        <v>0</v>
      </c>
      <c r="K32" s="329">
        <f t="shared" si="1"/>
        <v>0</v>
      </c>
      <c r="L32" s="329">
        <f t="shared" si="2"/>
        <v>0</v>
      </c>
      <c r="M32" s="329">
        <f t="shared" si="3"/>
        <v>0</v>
      </c>
      <c r="N32" s="329">
        <f t="shared" si="6"/>
        <v>-1</v>
      </c>
    </row>
  </sheetData>
  <mergeCells count="1">
    <mergeCell ref="J6:N6"/>
  </mergeCells>
  <phoneticPr fontId="28" type="noConversion"/>
  <conditionalFormatting sqref="D6">
    <cfRule type="cellIs" dxfId="1" priority="17" operator="equal">
      <formula>"O"</formula>
    </cfRule>
    <cfRule type="cellIs" dxfId="0" priority="18" operator="equal">
      <formula>"P"</formula>
    </cfRule>
  </conditionalFormatting>
  <hyperlinks>
    <hyperlink ref="A1" location="TAB00!A1" display="Retour page de garde" xr:uid="{00000000-0004-0000-2600-000000000000}"/>
  </hyperlinks>
  <pageMargins left="0.7" right="0.7" top="0.75" bottom="0.75" header="0.3" footer="0.3"/>
  <pageSetup paperSize="9" scale="70" orientation="landscape" verticalDpi="300"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zoomScaleNormal="100" workbookViewId="0">
      <selection activeCell="C31" sqref="C31"/>
    </sheetView>
  </sheetViews>
  <sheetFormatPr baseColWidth="10" defaultColWidth="9.1640625" defaultRowHeight="13.5" x14ac:dyDescent="0.3"/>
  <cols>
    <col min="1" max="1" width="26.83203125" style="67" customWidth="1"/>
    <col min="2" max="2" width="56.6640625" style="155" customWidth="1"/>
    <col min="3" max="3" width="123.6640625" style="3" customWidth="1"/>
    <col min="4" max="16384" width="9.1640625" style="3"/>
  </cols>
  <sheetData>
    <row r="1" spans="1:4" s="121" customFormat="1" ht="15" x14ac:dyDescent="0.3">
      <c r="A1" s="147" t="s">
        <v>55</v>
      </c>
      <c r="B1" s="148"/>
    </row>
    <row r="2" spans="1:4" s="121" customFormat="1" x14ac:dyDescent="0.3">
      <c r="A2" s="149"/>
      <c r="B2" s="150"/>
    </row>
    <row r="3" spans="1:4" s="121" customFormat="1" ht="22.15" customHeight="1" x14ac:dyDescent="0.35">
      <c r="A3" s="76" t="str">
        <f>TAB00!B47&amp;" : "&amp;TAB00!C47</f>
        <v>TAB B : Instructions pour compléter le modèle de rapport</v>
      </c>
      <c r="B3" s="166"/>
      <c r="C3" s="166"/>
    </row>
    <row r="4" spans="1:4" s="121" customFormat="1" ht="21.75" thickBot="1" x14ac:dyDescent="0.4">
      <c r="A4" s="151"/>
      <c r="B4" s="152"/>
      <c r="C4" s="152"/>
    </row>
    <row r="5" spans="1:4" s="121" customFormat="1" ht="54.75" customHeight="1" thickBot="1" x14ac:dyDescent="0.35">
      <c r="A5" s="364" t="s">
        <v>415</v>
      </c>
      <c r="B5" s="365"/>
      <c r="C5" s="366"/>
      <c r="D5" s="153"/>
    </row>
    <row r="6" spans="1:4" s="121" customFormat="1" ht="21.75" thickBot="1" x14ac:dyDescent="0.4">
      <c r="A6" s="151"/>
      <c r="B6" s="152"/>
      <c r="C6" s="154"/>
    </row>
    <row r="7" spans="1:4" s="121" customFormat="1" ht="40.5" customHeight="1" thickBot="1" x14ac:dyDescent="0.35">
      <c r="A7" s="367" t="s">
        <v>307</v>
      </c>
      <c r="B7" s="368"/>
      <c r="C7" s="369"/>
    </row>
    <row r="8" spans="1:4" x14ac:dyDescent="0.3">
      <c r="C8" s="156"/>
    </row>
    <row r="9" spans="1:4" x14ac:dyDescent="0.3">
      <c r="A9" s="70" t="s">
        <v>255</v>
      </c>
      <c r="B9" s="146"/>
      <c r="C9" s="146" t="s">
        <v>212</v>
      </c>
    </row>
    <row r="11" spans="1:4" ht="27" x14ac:dyDescent="0.3">
      <c r="A11" s="157" t="str">
        <f>TAB00!B48</f>
        <v>TAB1</v>
      </c>
      <c r="B11" s="157" t="str">
        <f>TAB00!C48</f>
        <v>Charges nettes contrôlables réelles 2019, 2020, 2021 et 2022</v>
      </c>
      <c r="C11" s="346" t="s">
        <v>416</v>
      </c>
    </row>
    <row r="12" spans="1:4" ht="121.5" x14ac:dyDescent="0.3">
      <c r="A12" s="157" t="str">
        <f>TAB00!B49</f>
        <v>TAB2.1</v>
      </c>
      <c r="B12" s="157" t="str">
        <f>TAB00!C49</f>
        <v>Charges nettes contrôlables autres - budget 2025-2029</v>
      </c>
      <c r="C12" s="346" t="s">
        <v>417</v>
      </c>
    </row>
    <row r="13" spans="1:4" ht="54" x14ac:dyDescent="0.3">
      <c r="A13" s="157" t="str">
        <f>TAB00!B50</f>
        <v>TAB2.2</v>
      </c>
      <c r="B13" s="157" t="str">
        <f>TAB00!C50</f>
        <v>Charges nettes contrôlables OSP - budget 2025-2029</v>
      </c>
      <c r="C13" s="346" t="s">
        <v>382</v>
      </c>
    </row>
    <row r="14" spans="1:4" ht="54" x14ac:dyDescent="0.3">
      <c r="A14" s="157" t="str">
        <f>TAB00!B51</f>
        <v>TAB2.3</v>
      </c>
      <c r="B14" s="157" t="str">
        <f>TAB00!C51</f>
        <v>Charges nettes contrôlables relatives aux immobilisations - budget 2025-2029</v>
      </c>
      <c r="C14" s="347" t="s">
        <v>511</v>
      </c>
    </row>
    <row r="15" spans="1:4" ht="27" x14ac:dyDescent="0.3">
      <c r="A15" s="157" t="str">
        <f>TAB00!B52</f>
        <v>TAB3</v>
      </c>
      <c r="B15" s="157" t="str">
        <f>TAB00!C52</f>
        <v>Synthèse des charges et produits non-contrôlables</v>
      </c>
      <c r="C15" s="347" t="s">
        <v>512</v>
      </c>
    </row>
    <row r="16" spans="1:4" ht="40.5" x14ac:dyDescent="0.3">
      <c r="A16" s="157" t="str">
        <f>TAB00!B55</f>
        <v>TAB3.3</v>
      </c>
      <c r="B16" s="157" t="str">
        <f>TAB00!C55</f>
        <v xml:space="preserve">Charges émanant de factures émises par la société FeReSO ou d'autres sociétés dans le cadre du processus de réconciliation </v>
      </c>
      <c r="C16" s="346" t="s">
        <v>513</v>
      </c>
    </row>
    <row r="17" spans="1:3" ht="40.5" x14ac:dyDescent="0.3">
      <c r="A17" s="157" t="str">
        <f>TAB00!B56</f>
        <v>TAB3.4</v>
      </c>
      <c r="B17" s="157" t="str">
        <f>TAB00!C56</f>
        <v xml:space="preserve">Redevance de voirie </v>
      </c>
      <c r="C17" s="346" t="s">
        <v>514</v>
      </c>
    </row>
    <row r="18" spans="1:3" ht="40.5" x14ac:dyDescent="0.3">
      <c r="A18" s="157" t="str">
        <f>TAB00!B57</f>
        <v>TAB3.5</v>
      </c>
      <c r="B18" s="157" t="str">
        <f>TAB00!C57</f>
        <v>Charge fiscale résultant de l'application de l'impôt des sociétés sur la marge bénéficiaire équitable</v>
      </c>
      <c r="C18" s="346" t="s">
        <v>515</v>
      </c>
    </row>
    <row r="19" spans="1:3" ht="54" x14ac:dyDescent="0.3">
      <c r="A19" s="157" t="str">
        <f>TAB00!B58</f>
        <v>TAB3.6</v>
      </c>
      <c r="B19" s="157" t="str">
        <f>TAB00!C58</f>
        <v>Autres impôts, taxes, redevances, surcharges, précomptes immobiliers et mobiliers</v>
      </c>
      <c r="C19" s="346" t="s">
        <v>516</v>
      </c>
    </row>
    <row r="20" spans="1:3" ht="67.5" x14ac:dyDescent="0.3">
      <c r="A20" s="157" t="str">
        <f>TAB00!B59</f>
        <v>TAB3.7</v>
      </c>
      <c r="B20" s="157" t="str">
        <f>TAB00!C59</f>
        <v>Cotisations de responsabilisation de l’ONSSAPL</v>
      </c>
      <c r="C20" s="346" t="s">
        <v>517</v>
      </c>
    </row>
    <row r="21" spans="1:3" ht="40.5" x14ac:dyDescent="0.3">
      <c r="A21" s="157" t="str">
        <f>TAB00!B60</f>
        <v>TAB3.8</v>
      </c>
      <c r="B21" s="157" t="str">
        <f>TAB00!C60</f>
        <v>Charges de pension non-capitalisées</v>
      </c>
      <c r="C21" s="348" t="s">
        <v>384</v>
      </c>
    </row>
    <row r="22" spans="1:3" ht="54" x14ac:dyDescent="0.3">
      <c r="A22" s="157" t="str">
        <f>TAB00!B61</f>
        <v>TAB3.9</v>
      </c>
      <c r="B22" s="157" t="str">
        <f>TAB00!C61</f>
        <v>Charges émanant de factures d’achat de gaz émises par un fournisseur commercial pour l'alimentation de la clientèle propre du GRD</v>
      </c>
      <c r="C22" s="346" t="s">
        <v>519</v>
      </c>
    </row>
    <row r="23" spans="1:3" ht="54" x14ac:dyDescent="0.3">
      <c r="A23" s="157" t="str">
        <f>TAB00!B62</f>
        <v>TAB3.10</v>
      </c>
      <c r="B23" s="157" t="str">
        <f>TAB00!C62</f>
        <v>Charges de distribution supportées par le GRD pour l'alimentation de clientèle propre</v>
      </c>
      <c r="C23" s="346" t="s">
        <v>518</v>
      </c>
    </row>
    <row r="24" spans="1:3" ht="81" x14ac:dyDescent="0.3">
      <c r="A24" s="157" t="str">
        <f>TAB00!B64</f>
        <v>TAB3.12</v>
      </c>
      <c r="B24" s="157" t="str">
        <f>TAB00!C64</f>
        <v xml:space="preserve">Produits issus de la facturation de la fourniture de gaz à la clientèle propre du gestionnaire de réseau de distribution ainsi que le montant de la compensation perçue et résultant de l’application du tarif social </v>
      </c>
      <c r="C24" s="346" t="s">
        <v>520</v>
      </c>
    </row>
    <row r="25" spans="1:3" ht="108" x14ac:dyDescent="0.3">
      <c r="A25" s="157" t="str">
        <f>TAB00!B66</f>
        <v>TAB3.14</v>
      </c>
      <c r="B25" s="157" t="str">
        <f>TAB00!C66</f>
        <v>Charges et produits liés à l’achat de gaz SER</v>
      </c>
      <c r="C25" s="345" t="s">
        <v>521</v>
      </c>
    </row>
    <row r="26" spans="1:3" ht="54" x14ac:dyDescent="0.3">
      <c r="A26" s="157" t="str">
        <f>TAB00!B67</f>
        <v>TAB5</v>
      </c>
      <c r="B26" s="157" t="str">
        <f>TAB00!C67</f>
        <v>Marge équitable</v>
      </c>
      <c r="C26" s="344" t="s">
        <v>522</v>
      </c>
    </row>
    <row r="27" spans="1:3" ht="54" x14ac:dyDescent="0.3">
      <c r="A27" s="157" t="str">
        <f>TAB00!B68</f>
        <v>TAB5.1</v>
      </c>
      <c r="B27" s="157" t="str">
        <f>TAB00!C68</f>
        <v>Evolution des actifs régulés sur la période 2020-2025</v>
      </c>
      <c r="C27" s="347" t="s">
        <v>524</v>
      </c>
    </row>
    <row r="28" spans="1:3" ht="67.5" x14ac:dyDescent="0.3">
      <c r="A28" s="157" t="str">
        <f>TAB00!B69</f>
        <v>TAB5.2</v>
      </c>
      <c r="B28" s="157" t="str">
        <f>TAB00!C69</f>
        <v>Evolution des actifs régulés sur la période 2025-2029</v>
      </c>
      <c r="C28" s="347" t="s">
        <v>525</v>
      </c>
    </row>
    <row r="29" spans="1:3" ht="40.5" x14ac:dyDescent="0.3">
      <c r="A29" s="157" t="str">
        <f>TAB00!B70</f>
        <v>TAB5.3</v>
      </c>
      <c r="B29" s="157" t="str">
        <f>TAB00!C70</f>
        <v>Interventions de tiers dans le financement des actifs régulés</v>
      </c>
      <c r="C29" s="349" t="s">
        <v>523</v>
      </c>
    </row>
    <row r="30" spans="1:3" ht="121.5" x14ac:dyDescent="0.3">
      <c r="A30" s="157" t="str">
        <f>TAB00!B71</f>
        <v>TAB6</v>
      </c>
      <c r="B30" s="157" t="str">
        <f>TAB00!C71</f>
        <v>Soldes régulatoires déjà affectés</v>
      </c>
      <c r="C30" s="346" t="s">
        <v>526</v>
      </c>
    </row>
    <row r="31" spans="1:3" ht="36.75" customHeight="1" x14ac:dyDescent="0.3">
      <c r="A31" s="157" t="str">
        <f>TAB00!B72</f>
        <v>TAB7</v>
      </c>
      <c r="B31" s="157" t="str">
        <f>TAB00!C72</f>
        <v>Synthèse du revenu autorisé des années 2025 à 2029</v>
      </c>
      <c r="C31" s="346" t="s">
        <v>527</v>
      </c>
    </row>
  </sheetData>
  <mergeCells count="2">
    <mergeCell ref="A5:C5"/>
    <mergeCell ref="A7:C7"/>
  </mergeCells>
  <hyperlinks>
    <hyperlink ref="A1" location="TAB00!A1" display="Retour page de garde" xr:uid="{00000000-0004-0000-0200-000000000000}"/>
  </hyperlinks>
  <pageMargins left="0.7" right="0.7" top="0.75" bottom="0.75" header="0.3" footer="0.3"/>
  <pageSetup paperSize="9" scale="81"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D649-8DFC-4A86-886F-6677A24E1BE5}">
  <sheetPr>
    <pageSetUpPr fitToPage="1"/>
  </sheetPr>
  <dimension ref="A1:H93"/>
  <sheetViews>
    <sheetView topLeftCell="A68" zoomScale="85" zoomScaleNormal="85" workbookViewId="0">
      <selection activeCell="B10" sqref="B10"/>
    </sheetView>
  </sheetViews>
  <sheetFormatPr baseColWidth="10" defaultColWidth="9.1640625" defaultRowHeight="13.5" x14ac:dyDescent="0.3"/>
  <cols>
    <col min="1" max="1" width="57.33203125" style="5" customWidth="1"/>
    <col min="2" max="2" width="23.5" style="5" bestFit="1" customWidth="1"/>
    <col min="3" max="3" width="9.1640625" style="3"/>
    <col min="4" max="4" width="26.1640625" style="3" customWidth="1"/>
    <col min="5" max="5" width="9.1640625" style="3"/>
    <col min="6" max="6" width="26.1640625" style="3" customWidth="1"/>
    <col min="7" max="7" width="9.1640625" style="3"/>
    <col min="8" max="8" width="26.1640625" style="3" customWidth="1"/>
    <col min="9" max="16384" width="9.1640625" style="3"/>
  </cols>
  <sheetData>
    <row r="1" spans="1:8" ht="15" x14ac:dyDescent="0.3">
      <c r="A1" s="9" t="s">
        <v>55</v>
      </c>
    </row>
    <row r="2" spans="1:8" ht="15" x14ac:dyDescent="0.3">
      <c r="A2" s="9"/>
    </row>
    <row r="3" spans="1:8" ht="22.15" customHeight="1" x14ac:dyDescent="0.35">
      <c r="A3" s="371" t="str">
        <f>TAB00!B48&amp;" : "&amp;TAB00!C48</f>
        <v>TAB1 : Charges nettes contrôlables réelles 2019, 2020, 2021 et 2022</v>
      </c>
      <c r="B3" s="371"/>
      <c r="C3" s="371"/>
      <c r="D3" s="371"/>
      <c r="E3" s="371"/>
      <c r="F3" s="371"/>
      <c r="G3" s="371"/>
      <c r="H3" s="371"/>
    </row>
    <row r="5" spans="1:8" s="6" customFormat="1" ht="16.149999999999999" customHeight="1" x14ac:dyDescent="0.3">
      <c r="A5" s="44"/>
      <c r="B5" s="44"/>
    </row>
    <row r="6" spans="1:8" s="32" customFormat="1" ht="12" customHeight="1" x14ac:dyDescent="0.3">
      <c r="A6" s="370" t="s">
        <v>2</v>
      </c>
      <c r="B6" s="183" t="s">
        <v>339</v>
      </c>
      <c r="D6" s="183" t="s">
        <v>340</v>
      </c>
      <c r="F6" s="183" t="s">
        <v>418</v>
      </c>
      <c r="H6" s="183" t="s">
        <v>419</v>
      </c>
    </row>
    <row r="7" spans="1:8" s="107" customFormat="1" ht="43.15" customHeight="1" x14ac:dyDescent="0.3">
      <c r="A7" s="370"/>
      <c r="B7" s="93">
        <v>2019</v>
      </c>
      <c r="D7" s="93">
        <v>2020</v>
      </c>
      <c r="F7" s="93">
        <v>2021</v>
      </c>
      <c r="H7" s="93">
        <v>2022</v>
      </c>
    </row>
    <row r="8" spans="1:8" x14ac:dyDescent="0.3">
      <c r="A8" s="184" t="s">
        <v>16</v>
      </c>
      <c r="B8" s="185">
        <f>SUM(B9:B20)</f>
        <v>0</v>
      </c>
      <c r="D8" s="185">
        <f>SUM(D9:D20)</f>
        <v>0</v>
      </c>
      <c r="F8" s="185">
        <f>SUM(F9:F20)</f>
        <v>0</v>
      </c>
      <c r="H8" s="185">
        <f>SUM(H9:H20)</f>
        <v>0</v>
      </c>
    </row>
    <row r="9" spans="1:8" x14ac:dyDescent="0.3">
      <c r="A9" s="186" t="s">
        <v>341</v>
      </c>
      <c r="B9" s="187"/>
      <c r="D9" s="187"/>
      <c r="F9" s="187"/>
      <c r="H9" s="187"/>
    </row>
    <row r="10" spans="1:8" x14ac:dyDescent="0.3">
      <c r="A10" s="186" t="s">
        <v>341</v>
      </c>
      <c r="B10" s="187"/>
      <c r="D10" s="187"/>
      <c r="F10" s="187"/>
      <c r="H10" s="187"/>
    </row>
    <row r="11" spans="1:8" x14ac:dyDescent="0.3">
      <c r="A11" s="186" t="s">
        <v>341</v>
      </c>
      <c r="B11" s="187"/>
      <c r="D11" s="187"/>
      <c r="F11" s="187"/>
      <c r="H11" s="187"/>
    </row>
    <row r="12" spans="1:8" x14ac:dyDescent="0.3">
      <c r="A12" s="186" t="s">
        <v>341</v>
      </c>
      <c r="B12" s="187"/>
      <c r="D12" s="187"/>
      <c r="F12" s="187"/>
      <c r="H12" s="187"/>
    </row>
    <row r="13" spans="1:8" x14ac:dyDescent="0.3">
      <c r="A13" s="186" t="s">
        <v>341</v>
      </c>
      <c r="B13" s="187"/>
      <c r="D13" s="187"/>
      <c r="F13" s="187"/>
      <c r="H13" s="187"/>
    </row>
    <row r="14" spans="1:8" x14ac:dyDescent="0.3">
      <c r="A14" s="186" t="s">
        <v>341</v>
      </c>
      <c r="B14" s="187"/>
      <c r="D14" s="187"/>
      <c r="F14" s="187"/>
      <c r="H14" s="187"/>
    </row>
    <row r="15" spans="1:8" x14ac:dyDescent="0.3">
      <c r="A15" s="186" t="s">
        <v>341</v>
      </c>
      <c r="B15" s="187"/>
      <c r="D15" s="187"/>
      <c r="F15" s="187"/>
      <c r="H15" s="187"/>
    </row>
    <row r="16" spans="1:8" x14ac:dyDescent="0.3">
      <c r="A16" s="186" t="s">
        <v>341</v>
      </c>
      <c r="B16" s="187"/>
      <c r="D16" s="187"/>
      <c r="F16" s="187"/>
      <c r="H16" s="187"/>
    </row>
    <row r="17" spans="1:8" x14ac:dyDescent="0.3">
      <c r="A17" s="186" t="s">
        <v>341</v>
      </c>
      <c r="B17" s="187"/>
      <c r="D17" s="187"/>
      <c r="F17" s="187"/>
      <c r="H17" s="187"/>
    </row>
    <row r="18" spans="1:8" x14ac:dyDescent="0.3">
      <c r="A18" s="186" t="s">
        <v>341</v>
      </c>
      <c r="B18" s="187"/>
      <c r="D18" s="187"/>
      <c r="F18" s="187"/>
      <c r="H18" s="187"/>
    </row>
    <row r="19" spans="1:8" x14ac:dyDescent="0.3">
      <c r="A19" s="186" t="s">
        <v>341</v>
      </c>
      <c r="B19" s="187"/>
      <c r="D19" s="187"/>
      <c r="F19" s="187"/>
      <c r="H19" s="187"/>
    </row>
    <row r="20" spans="1:8" x14ac:dyDescent="0.3">
      <c r="A20" s="186" t="s">
        <v>341</v>
      </c>
      <c r="B20" s="187"/>
      <c r="D20" s="187"/>
      <c r="F20" s="187"/>
      <c r="H20" s="187"/>
    </row>
    <row r="21" spans="1:8" x14ac:dyDescent="0.3">
      <c r="A21" s="184" t="s">
        <v>18</v>
      </c>
      <c r="B21" s="185">
        <f>SUM(B22:B33)</f>
        <v>0</v>
      </c>
      <c r="D21" s="185">
        <f>SUM(D22:D33)</f>
        <v>0</v>
      </c>
      <c r="F21" s="185">
        <f>SUM(F22:F33)</f>
        <v>0</v>
      </c>
      <c r="H21" s="185">
        <f>SUM(H22:H33)</f>
        <v>0</v>
      </c>
    </row>
    <row r="22" spans="1:8" x14ac:dyDescent="0.3">
      <c r="A22" s="186" t="s">
        <v>341</v>
      </c>
      <c r="B22" s="187"/>
      <c r="D22" s="187"/>
      <c r="F22" s="187"/>
      <c r="H22" s="187"/>
    </row>
    <row r="23" spans="1:8" x14ac:dyDescent="0.3">
      <c r="A23" s="186" t="s">
        <v>341</v>
      </c>
      <c r="B23" s="187"/>
      <c r="D23" s="187"/>
      <c r="F23" s="187"/>
      <c r="H23" s="187"/>
    </row>
    <row r="24" spans="1:8" x14ac:dyDescent="0.3">
      <c r="A24" s="186" t="s">
        <v>341</v>
      </c>
      <c r="B24" s="187"/>
      <c r="D24" s="187"/>
      <c r="F24" s="187"/>
      <c r="H24" s="187"/>
    </row>
    <row r="25" spans="1:8" x14ac:dyDescent="0.3">
      <c r="A25" s="186" t="s">
        <v>341</v>
      </c>
      <c r="B25" s="187"/>
      <c r="D25" s="187"/>
      <c r="F25" s="187"/>
      <c r="H25" s="187"/>
    </row>
    <row r="26" spans="1:8" x14ac:dyDescent="0.3">
      <c r="A26" s="186" t="s">
        <v>341</v>
      </c>
      <c r="B26" s="187"/>
      <c r="D26" s="187"/>
      <c r="F26" s="187"/>
      <c r="H26" s="187"/>
    </row>
    <row r="27" spans="1:8" x14ac:dyDescent="0.3">
      <c r="A27" s="186" t="s">
        <v>341</v>
      </c>
      <c r="B27" s="187"/>
      <c r="D27" s="187"/>
      <c r="F27" s="187"/>
      <c r="H27" s="187"/>
    </row>
    <row r="28" spans="1:8" x14ac:dyDescent="0.3">
      <c r="A28" s="186" t="s">
        <v>341</v>
      </c>
      <c r="B28" s="187"/>
      <c r="D28" s="187"/>
      <c r="F28" s="187"/>
      <c r="H28" s="187"/>
    </row>
    <row r="29" spans="1:8" x14ac:dyDescent="0.3">
      <c r="A29" s="186" t="s">
        <v>341</v>
      </c>
      <c r="B29" s="187"/>
      <c r="D29" s="187"/>
      <c r="F29" s="187"/>
      <c r="H29" s="187"/>
    </row>
    <row r="30" spans="1:8" x14ac:dyDescent="0.3">
      <c r="A30" s="186" t="s">
        <v>341</v>
      </c>
      <c r="B30" s="187"/>
      <c r="D30" s="187"/>
      <c r="F30" s="187"/>
      <c r="H30" s="187"/>
    </row>
    <row r="31" spans="1:8" x14ac:dyDescent="0.3">
      <c r="A31" s="186" t="s">
        <v>341</v>
      </c>
      <c r="B31" s="187"/>
      <c r="D31" s="187"/>
      <c r="F31" s="187"/>
      <c r="H31" s="187"/>
    </row>
    <row r="32" spans="1:8" x14ac:dyDescent="0.3">
      <c r="A32" s="186" t="s">
        <v>341</v>
      </c>
      <c r="B32" s="187"/>
      <c r="D32" s="187"/>
      <c r="F32" s="187"/>
      <c r="H32" s="187"/>
    </row>
    <row r="33" spans="1:8" x14ac:dyDescent="0.3">
      <c r="A33" s="186" t="s">
        <v>341</v>
      </c>
      <c r="B33" s="187"/>
      <c r="D33" s="187"/>
      <c r="F33" s="187"/>
      <c r="H33" s="187"/>
    </row>
    <row r="34" spans="1:8" x14ac:dyDescent="0.3">
      <c r="A34" s="184" t="s">
        <v>17</v>
      </c>
      <c r="B34" s="188">
        <f>SUM(B35:B47)</f>
        <v>0</v>
      </c>
      <c r="D34" s="188">
        <f>SUM(D35:D47)</f>
        <v>0</v>
      </c>
      <c r="F34" s="188">
        <f>SUM(F35:F47)</f>
        <v>0</v>
      </c>
      <c r="H34" s="188">
        <f>SUM(H35:H47)</f>
        <v>0</v>
      </c>
    </row>
    <row r="35" spans="1:8" x14ac:dyDescent="0.3">
      <c r="A35" s="186" t="s">
        <v>341</v>
      </c>
      <c r="B35" s="187"/>
      <c r="D35" s="187"/>
      <c r="F35" s="187"/>
      <c r="H35" s="187"/>
    </row>
    <row r="36" spans="1:8" x14ac:dyDescent="0.3">
      <c r="A36" s="186" t="s">
        <v>341</v>
      </c>
      <c r="B36" s="187"/>
      <c r="D36" s="187"/>
      <c r="F36" s="187"/>
      <c r="H36" s="187"/>
    </row>
    <row r="37" spans="1:8" x14ac:dyDescent="0.3">
      <c r="A37" s="186" t="s">
        <v>341</v>
      </c>
      <c r="B37" s="187"/>
      <c r="D37" s="187"/>
      <c r="F37" s="187"/>
      <c r="H37" s="187"/>
    </row>
    <row r="38" spans="1:8" x14ac:dyDescent="0.3">
      <c r="A38" s="186" t="s">
        <v>341</v>
      </c>
      <c r="B38" s="187"/>
      <c r="D38" s="187"/>
      <c r="F38" s="187"/>
      <c r="H38" s="187"/>
    </row>
    <row r="39" spans="1:8" s="17" customFormat="1" x14ac:dyDescent="0.3">
      <c r="A39" s="186" t="s">
        <v>341</v>
      </c>
      <c r="B39" s="189"/>
      <c r="D39" s="189"/>
      <c r="F39" s="189"/>
      <c r="H39" s="189"/>
    </row>
    <row r="40" spans="1:8" s="17" customFormat="1" x14ac:dyDescent="0.3">
      <c r="A40" s="186" t="s">
        <v>341</v>
      </c>
      <c r="B40" s="189"/>
      <c r="D40" s="189"/>
      <c r="F40" s="189"/>
      <c r="H40" s="189"/>
    </row>
    <row r="41" spans="1:8" s="17" customFormat="1" x14ac:dyDescent="0.3">
      <c r="A41" s="186" t="s">
        <v>341</v>
      </c>
      <c r="B41" s="189"/>
      <c r="D41" s="189"/>
      <c r="F41" s="189"/>
      <c r="H41" s="189"/>
    </row>
    <row r="42" spans="1:8" s="17" customFormat="1" x14ac:dyDescent="0.3">
      <c r="A42" s="186" t="s">
        <v>341</v>
      </c>
      <c r="B42" s="189"/>
      <c r="D42" s="189"/>
      <c r="F42" s="189"/>
      <c r="H42" s="189"/>
    </row>
    <row r="43" spans="1:8" s="17" customFormat="1" x14ac:dyDescent="0.3">
      <c r="A43" s="186" t="s">
        <v>341</v>
      </c>
      <c r="B43" s="189"/>
      <c r="D43" s="189"/>
      <c r="F43" s="189"/>
      <c r="H43" s="189"/>
    </row>
    <row r="44" spans="1:8" s="17" customFormat="1" x14ac:dyDescent="0.3">
      <c r="A44" s="186" t="s">
        <v>341</v>
      </c>
      <c r="B44" s="189"/>
      <c r="D44" s="189"/>
      <c r="F44" s="189"/>
      <c r="H44" s="189"/>
    </row>
    <row r="45" spans="1:8" s="17" customFormat="1" x14ac:dyDescent="0.3">
      <c r="A45" s="186" t="s">
        <v>341</v>
      </c>
      <c r="B45" s="189"/>
      <c r="D45" s="189"/>
      <c r="F45" s="189"/>
      <c r="H45" s="189"/>
    </row>
    <row r="46" spans="1:8" x14ac:dyDescent="0.3">
      <c r="A46" s="186" t="s">
        <v>341</v>
      </c>
      <c r="B46" s="187"/>
      <c r="D46" s="187"/>
      <c r="F46" s="187"/>
      <c r="H46" s="187"/>
    </row>
    <row r="47" spans="1:8" x14ac:dyDescent="0.3">
      <c r="A47" s="186" t="s">
        <v>341</v>
      </c>
      <c r="B47" s="187"/>
      <c r="D47" s="187"/>
      <c r="F47" s="187"/>
      <c r="H47" s="187"/>
    </row>
    <row r="48" spans="1:8" x14ac:dyDescent="0.3">
      <c r="A48" s="184" t="s">
        <v>24</v>
      </c>
      <c r="B48" s="190">
        <f>SUM(B49:B56)</f>
        <v>0</v>
      </c>
      <c r="D48" s="190">
        <f>SUM(D49:D56)</f>
        <v>0</v>
      </c>
      <c r="F48" s="190">
        <f>SUM(F49:F56)</f>
        <v>0</v>
      </c>
      <c r="H48" s="190">
        <f>SUM(H49:H56)</f>
        <v>0</v>
      </c>
    </row>
    <row r="49" spans="1:8" x14ac:dyDescent="0.3">
      <c r="A49" s="186" t="s">
        <v>341</v>
      </c>
      <c r="B49" s="187"/>
      <c r="D49" s="187"/>
      <c r="F49" s="187"/>
      <c r="H49" s="187"/>
    </row>
    <row r="50" spans="1:8" x14ac:dyDescent="0.3">
      <c r="A50" s="186" t="s">
        <v>341</v>
      </c>
      <c r="B50" s="187"/>
      <c r="D50" s="187"/>
      <c r="F50" s="187"/>
      <c r="H50" s="187"/>
    </row>
    <row r="51" spans="1:8" x14ac:dyDescent="0.3">
      <c r="A51" s="186" t="s">
        <v>341</v>
      </c>
      <c r="B51" s="187"/>
      <c r="D51" s="187"/>
      <c r="F51" s="187"/>
      <c r="H51" s="187"/>
    </row>
    <row r="52" spans="1:8" x14ac:dyDescent="0.3">
      <c r="A52" s="186" t="s">
        <v>341</v>
      </c>
      <c r="B52" s="187"/>
      <c r="D52" s="187"/>
      <c r="F52" s="187"/>
      <c r="H52" s="187"/>
    </row>
    <row r="53" spans="1:8" x14ac:dyDescent="0.3">
      <c r="A53" s="186" t="s">
        <v>341</v>
      </c>
      <c r="B53" s="187"/>
      <c r="D53" s="187"/>
      <c r="F53" s="187"/>
      <c r="H53" s="187"/>
    </row>
    <row r="54" spans="1:8" x14ac:dyDescent="0.3">
      <c r="A54" s="186" t="s">
        <v>341</v>
      </c>
      <c r="B54" s="187"/>
      <c r="D54" s="187"/>
      <c r="F54" s="187"/>
      <c r="H54" s="187"/>
    </row>
    <row r="55" spans="1:8" x14ac:dyDescent="0.3">
      <c r="A55" s="186" t="s">
        <v>341</v>
      </c>
      <c r="B55" s="187"/>
      <c r="D55" s="187"/>
      <c r="F55" s="187"/>
      <c r="H55" s="187"/>
    </row>
    <row r="56" spans="1:8" x14ac:dyDescent="0.3">
      <c r="A56" s="186" t="s">
        <v>341</v>
      </c>
      <c r="B56" s="187"/>
      <c r="D56" s="187"/>
      <c r="F56" s="187"/>
      <c r="H56" s="187"/>
    </row>
    <row r="57" spans="1:8" x14ac:dyDescent="0.3">
      <c r="A57" s="184" t="s">
        <v>143</v>
      </c>
      <c r="B57" s="188">
        <f>SUM(B58:B61)</f>
        <v>0</v>
      </c>
      <c r="D57" s="188">
        <f>SUM(D58:D59)</f>
        <v>0</v>
      </c>
      <c r="F57" s="188">
        <f>SUM(F58:F59)</f>
        <v>0</v>
      </c>
      <c r="H57" s="188">
        <f>SUM(H58:H59)</f>
        <v>0</v>
      </c>
    </row>
    <row r="58" spans="1:8" ht="18.75" customHeight="1" x14ac:dyDescent="0.3">
      <c r="A58" s="186" t="s">
        <v>341</v>
      </c>
      <c r="B58" s="187"/>
      <c r="D58" s="187"/>
      <c r="F58" s="187"/>
      <c r="H58" s="187"/>
    </row>
    <row r="59" spans="1:8" x14ac:dyDescent="0.3">
      <c r="A59" s="186" t="s">
        <v>341</v>
      </c>
      <c r="B59" s="187"/>
      <c r="D59" s="187"/>
      <c r="F59" s="187"/>
      <c r="H59" s="187"/>
    </row>
    <row r="60" spans="1:8" x14ac:dyDescent="0.3">
      <c r="A60" s="186" t="s">
        <v>341</v>
      </c>
      <c r="B60" s="187"/>
      <c r="D60" s="187"/>
      <c r="F60" s="187"/>
      <c r="H60" s="187"/>
    </row>
    <row r="61" spans="1:8" x14ac:dyDescent="0.3">
      <c r="A61" s="186" t="s">
        <v>341</v>
      </c>
      <c r="B61" s="187"/>
      <c r="D61" s="187"/>
      <c r="F61" s="187"/>
      <c r="H61" s="187"/>
    </row>
    <row r="62" spans="1:8" x14ac:dyDescent="0.3">
      <c r="A62" s="184" t="s">
        <v>211</v>
      </c>
      <c r="B62" s="184"/>
      <c r="D62" s="184"/>
      <c r="F62" s="184"/>
      <c r="H62" s="184"/>
    </row>
    <row r="63" spans="1:8" x14ac:dyDescent="0.3">
      <c r="A63" s="65" t="s">
        <v>217</v>
      </c>
      <c r="B63" s="184"/>
      <c r="D63" s="184"/>
      <c r="F63" s="184"/>
      <c r="H63" s="184"/>
    </row>
    <row r="64" spans="1:8" x14ac:dyDescent="0.3">
      <c r="A64" s="184" t="s">
        <v>342</v>
      </c>
      <c r="B64" s="184"/>
      <c r="D64" s="184"/>
      <c r="F64" s="184"/>
      <c r="H64" s="184"/>
    </row>
    <row r="65" spans="1:8" x14ac:dyDescent="0.3">
      <c r="A65" s="65" t="s">
        <v>343</v>
      </c>
      <c r="B65" s="184"/>
      <c r="D65" s="184"/>
      <c r="F65" s="184"/>
      <c r="H65" s="184"/>
    </row>
    <row r="66" spans="1:8" s="107" customFormat="1" ht="30" customHeight="1" x14ac:dyDescent="0.3">
      <c r="A66" s="191" t="s">
        <v>291</v>
      </c>
      <c r="B66" s="192">
        <f>SUM(B8,B21,B34,B48,B57,B62:B65)</f>
        <v>0</v>
      </c>
      <c r="D66" s="192">
        <f>SUM(D8,D21,D34,D48,D57,D62:D65)</f>
        <v>0</v>
      </c>
      <c r="F66" s="192">
        <f>SUM(F8,F21,F34,F48,F57,F62:F65)</f>
        <v>0</v>
      </c>
      <c r="H66" s="192">
        <f>SUM(H8,H21,H34,H48,H57,H62:H65)</f>
        <v>0</v>
      </c>
    </row>
    <row r="67" spans="1:8" s="17" customFormat="1" x14ac:dyDescent="0.3">
      <c r="A67" s="184" t="s">
        <v>249</v>
      </c>
      <c r="B67" s="184"/>
      <c r="D67" s="184"/>
      <c r="F67" s="184"/>
      <c r="H67" s="184"/>
    </row>
    <row r="68" spans="1:8" s="17" customFormat="1" ht="27" x14ac:dyDescent="0.3">
      <c r="A68" s="184" t="s">
        <v>250</v>
      </c>
      <c r="B68" s="184"/>
      <c r="D68" s="184"/>
      <c r="F68" s="184"/>
      <c r="H68" s="184"/>
    </row>
    <row r="69" spans="1:8" s="17" customFormat="1" ht="28.15" customHeight="1" x14ac:dyDescent="0.3">
      <c r="A69" s="184" t="s">
        <v>308</v>
      </c>
      <c r="B69" s="184"/>
      <c r="D69" s="184"/>
      <c r="F69" s="184"/>
      <c r="H69" s="184"/>
    </row>
    <row r="70" spans="1:8" ht="27" x14ac:dyDescent="0.3">
      <c r="A70" s="184" t="s">
        <v>126</v>
      </c>
      <c r="B70" s="184"/>
      <c r="D70" s="184"/>
      <c r="F70" s="184"/>
      <c r="H70" s="184"/>
    </row>
    <row r="71" spans="1:8" x14ac:dyDescent="0.3">
      <c r="A71" s="184" t="s">
        <v>244</v>
      </c>
      <c r="B71" s="184"/>
      <c r="D71" s="184"/>
      <c r="F71" s="184"/>
      <c r="H71" s="184"/>
    </row>
    <row r="72" spans="1:8" x14ac:dyDescent="0.3">
      <c r="A72" s="184" t="s">
        <v>127</v>
      </c>
      <c r="B72" s="184"/>
      <c r="D72" s="184"/>
      <c r="F72" s="184"/>
      <c r="H72" s="184"/>
    </row>
    <row r="73" spans="1:8" s="17" customFormat="1" x14ac:dyDescent="0.3">
      <c r="A73" s="191" t="s">
        <v>420</v>
      </c>
      <c r="B73" s="192">
        <f>SUM(B67:B72)</f>
        <v>0</v>
      </c>
      <c r="D73" s="192">
        <f>SUM(D67:D72)</f>
        <v>0</v>
      </c>
      <c r="F73" s="192">
        <f>SUM(F67:F72)</f>
        <v>0</v>
      </c>
      <c r="H73" s="192">
        <f>SUM(H67:H72)</f>
        <v>0</v>
      </c>
    </row>
    <row r="74" spans="1:8" x14ac:dyDescent="0.3">
      <c r="D74" s="5"/>
      <c r="F74" s="5"/>
      <c r="H74" s="5"/>
    </row>
    <row r="75" spans="1:8" x14ac:dyDescent="0.3">
      <c r="A75" s="193" t="s">
        <v>273</v>
      </c>
      <c r="B75" s="194">
        <f t="shared" ref="B75:D75" si="0">SUM(B66,B73)</f>
        <v>0</v>
      </c>
      <c r="D75" s="194">
        <f t="shared" si="0"/>
        <v>0</v>
      </c>
      <c r="F75" s="194">
        <f t="shared" ref="F75" si="1">SUM(F66,F73)</f>
        <v>0</v>
      </c>
      <c r="H75" s="194">
        <f t="shared" ref="H75" si="2">SUM(H66,H73)</f>
        <v>0</v>
      </c>
    </row>
    <row r="78" spans="1:8" x14ac:dyDescent="0.3">
      <c r="A78" s="370" t="s">
        <v>2</v>
      </c>
      <c r="B78" s="183" t="s">
        <v>339</v>
      </c>
      <c r="C78" s="32"/>
      <c r="D78" s="183" t="s">
        <v>340</v>
      </c>
      <c r="F78" s="183" t="s">
        <v>340</v>
      </c>
      <c r="H78" s="183" t="s">
        <v>340</v>
      </c>
    </row>
    <row r="79" spans="1:8" x14ac:dyDescent="0.3">
      <c r="A79" s="370"/>
      <c r="B79" s="93">
        <v>2019</v>
      </c>
      <c r="C79" s="107"/>
      <c r="D79" s="93">
        <v>2020</v>
      </c>
      <c r="F79" s="93">
        <v>2021</v>
      </c>
      <c r="H79" s="93">
        <v>2022</v>
      </c>
    </row>
    <row r="80" spans="1:8" x14ac:dyDescent="0.3">
      <c r="A80" s="184" t="s">
        <v>344</v>
      </c>
      <c r="B80" s="184"/>
      <c r="D80" s="184"/>
      <c r="F80" s="184"/>
      <c r="H80" s="184"/>
    </row>
    <row r="81" spans="1:8" x14ac:dyDescent="0.3">
      <c r="A81" s="184" t="s">
        <v>345</v>
      </c>
      <c r="B81" s="184"/>
      <c r="D81" s="184"/>
      <c r="F81" s="184"/>
      <c r="H81" s="184"/>
    </row>
    <row r="82" spans="1:8" x14ac:dyDescent="0.3">
      <c r="A82" s="184" t="s">
        <v>346</v>
      </c>
      <c r="B82" s="184"/>
      <c r="D82" s="184"/>
      <c r="F82" s="184"/>
      <c r="H82" s="184"/>
    </row>
    <row r="83" spans="1:8" x14ac:dyDescent="0.3">
      <c r="A83" s="184" t="s">
        <v>347</v>
      </c>
      <c r="B83" s="184"/>
      <c r="D83" s="184"/>
      <c r="F83" s="184"/>
      <c r="H83" s="184"/>
    </row>
    <row r="84" spans="1:8" x14ac:dyDescent="0.3">
      <c r="A84" s="184" t="s">
        <v>348</v>
      </c>
      <c r="B84" s="184"/>
      <c r="D84" s="184"/>
      <c r="F84" s="184"/>
      <c r="H84" s="184"/>
    </row>
    <row r="85" spans="1:8" x14ac:dyDescent="0.3">
      <c r="A85" s="193" t="s">
        <v>421</v>
      </c>
      <c r="B85" s="194">
        <f>SUM(B80:B84)</f>
        <v>0</v>
      </c>
      <c r="D85" s="194">
        <f>SUM(D80:D84)</f>
        <v>0</v>
      </c>
      <c r="F85" s="194">
        <f>SUM(F80:F84)</f>
        <v>0</v>
      </c>
      <c r="H85" s="194">
        <f>SUM(H80:H84)</f>
        <v>0</v>
      </c>
    </row>
    <row r="86" spans="1:8" x14ac:dyDescent="0.3">
      <c r="A86" s="184" t="s">
        <v>422</v>
      </c>
      <c r="B86" s="184"/>
      <c r="D86" s="184"/>
      <c r="F86" s="184"/>
      <c r="H86" s="184"/>
    </row>
    <row r="87" spans="1:8" x14ac:dyDescent="0.3">
      <c r="A87" s="184" t="s">
        <v>425</v>
      </c>
      <c r="B87" s="184"/>
      <c r="D87" s="184"/>
      <c r="F87" s="184"/>
      <c r="H87" s="184"/>
    </row>
    <row r="88" spans="1:8" x14ac:dyDescent="0.3">
      <c r="A88" s="184" t="s">
        <v>423</v>
      </c>
      <c r="B88" s="184"/>
      <c r="D88" s="184"/>
      <c r="F88" s="184"/>
      <c r="H88" s="184"/>
    </row>
    <row r="89" spans="1:8" x14ac:dyDescent="0.3">
      <c r="A89" s="191" t="s">
        <v>424</v>
      </c>
      <c r="B89" s="244">
        <f>SUM(B86:B88)</f>
        <v>0</v>
      </c>
      <c r="D89" s="244">
        <f>SUM(D86:D88)</f>
        <v>0</v>
      </c>
      <c r="F89" s="244">
        <f>SUM(F86:F88)</f>
        <v>0</v>
      </c>
      <c r="H89" s="244">
        <f>SUM(H86:H88)</f>
        <v>0</v>
      </c>
    </row>
    <row r="90" spans="1:8" x14ac:dyDescent="0.3">
      <c r="D90" s="5"/>
      <c r="F90" s="5"/>
      <c r="H90" s="5"/>
    </row>
    <row r="91" spans="1:8" x14ac:dyDescent="0.3">
      <c r="A91" s="193" t="s">
        <v>349</v>
      </c>
      <c r="B91" s="194">
        <f>B89+B85</f>
        <v>0</v>
      </c>
      <c r="D91" s="194">
        <f>D89+D85</f>
        <v>0</v>
      </c>
      <c r="F91" s="194">
        <f>F89+F85</f>
        <v>0</v>
      </c>
      <c r="H91" s="194">
        <f>H89+H85</f>
        <v>0</v>
      </c>
    </row>
    <row r="93" spans="1:8" x14ac:dyDescent="0.3">
      <c r="A93" s="193" t="s">
        <v>350</v>
      </c>
      <c r="B93" s="194">
        <f>B91+B75</f>
        <v>0</v>
      </c>
      <c r="D93" s="194">
        <f>D91+D75</f>
        <v>0</v>
      </c>
      <c r="F93" s="194">
        <f>F91+F75</f>
        <v>0</v>
      </c>
      <c r="H93" s="194">
        <f>H91+H75</f>
        <v>0</v>
      </c>
    </row>
  </sheetData>
  <mergeCells count="3">
    <mergeCell ref="A6:A7"/>
    <mergeCell ref="A78:A79"/>
    <mergeCell ref="A3:H3"/>
  </mergeCells>
  <conditionalFormatting sqref="B36">
    <cfRule type="containsText" dxfId="867" priority="43" operator="containsText" text="ntitulé">
      <formula>NOT(ISERROR(SEARCH("ntitulé",B36)))</formula>
    </cfRule>
    <cfRule type="containsBlanks" dxfId="866" priority="44">
      <formula>LEN(TRIM(B36))=0</formula>
    </cfRule>
  </conditionalFormatting>
  <conditionalFormatting sqref="B22:B33 B9:B20 B35:B45 B58:B61 B47:B56">
    <cfRule type="containsText" dxfId="865" priority="47" operator="containsText" text="ntitulé">
      <formula>NOT(ISERROR(SEARCH("ntitulé",B9)))</formula>
    </cfRule>
    <cfRule type="containsBlanks" dxfId="864" priority="48">
      <formula>LEN(TRIM(B9))=0</formula>
    </cfRule>
  </conditionalFormatting>
  <conditionalFormatting sqref="B37">
    <cfRule type="containsText" dxfId="863" priority="45" operator="containsText" text="ntitulé">
      <formula>NOT(ISERROR(SEARCH("ntitulé",B37)))</formula>
    </cfRule>
    <cfRule type="containsBlanks" dxfId="862" priority="46">
      <formula>LEN(TRIM(B37))=0</formula>
    </cfRule>
  </conditionalFormatting>
  <conditionalFormatting sqref="B46">
    <cfRule type="containsText" dxfId="861" priority="41" operator="containsText" text="ntitulé">
      <formula>NOT(ISERROR(SEARCH("ntitulé",B46)))</formula>
    </cfRule>
    <cfRule type="containsBlanks" dxfId="860" priority="42">
      <formula>LEN(TRIM(B46))=0</formula>
    </cfRule>
  </conditionalFormatting>
  <conditionalFormatting sqref="A9:A20">
    <cfRule type="containsText" dxfId="859" priority="39" operator="containsText" text="ntitulé">
      <formula>NOT(ISERROR(SEARCH("ntitulé",A9)))</formula>
    </cfRule>
    <cfRule type="containsBlanks" dxfId="858" priority="40">
      <formula>LEN(TRIM(A9))=0</formula>
    </cfRule>
  </conditionalFormatting>
  <conditionalFormatting sqref="A22:A33">
    <cfRule type="containsText" dxfId="857" priority="37" operator="containsText" text="ntitulé">
      <formula>NOT(ISERROR(SEARCH("ntitulé",A22)))</formula>
    </cfRule>
    <cfRule type="containsBlanks" dxfId="856" priority="38">
      <formula>LEN(TRIM(A22))=0</formula>
    </cfRule>
  </conditionalFormatting>
  <conditionalFormatting sqref="A35:A47">
    <cfRule type="containsText" dxfId="855" priority="35" operator="containsText" text="ntitulé">
      <formula>NOT(ISERROR(SEARCH("ntitulé",A35)))</formula>
    </cfRule>
    <cfRule type="containsBlanks" dxfId="854" priority="36">
      <formula>LEN(TRIM(A35))=0</formula>
    </cfRule>
  </conditionalFormatting>
  <conditionalFormatting sqref="A49:A56">
    <cfRule type="containsText" dxfId="853" priority="33" operator="containsText" text="ntitulé">
      <formula>NOT(ISERROR(SEARCH("ntitulé",A49)))</formula>
    </cfRule>
    <cfRule type="containsBlanks" dxfId="852" priority="34">
      <formula>LEN(TRIM(A49))=0</formula>
    </cfRule>
  </conditionalFormatting>
  <conditionalFormatting sqref="D36">
    <cfRule type="containsText" dxfId="851" priority="27" operator="containsText" text="ntitulé">
      <formula>NOT(ISERROR(SEARCH("ntitulé",D36)))</formula>
    </cfRule>
    <cfRule type="containsBlanks" dxfId="850" priority="28">
      <formula>LEN(TRIM(D36))=0</formula>
    </cfRule>
  </conditionalFormatting>
  <conditionalFormatting sqref="D22:D33 D9:D20 D35:D45 D58:D61 D47 D49:D56">
    <cfRule type="containsText" dxfId="849" priority="31" operator="containsText" text="ntitulé">
      <formula>NOT(ISERROR(SEARCH("ntitulé",D9)))</formula>
    </cfRule>
    <cfRule type="containsBlanks" dxfId="848" priority="32">
      <formula>LEN(TRIM(D9))=0</formula>
    </cfRule>
  </conditionalFormatting>
  <conditionalFormatting sqref="D37">
    <cfRule type="containsText" dxfId="847" priority="29" operator="containsText" text="ntitulé">
      <formula>NOT(ISERROR(SEARCH("ntitulé",D37)))</formula>
    </cfRule>
    <cfRule type="containsBlanks" dxfId="846" priority="30">
      <formula>LEN(TRIM(D37))=0</formula>
    </cfRule>
  </conditionalFormatting>
  <conditionalFormatting sqref="D46">
    <cfRule type="containsText" dxfId="845" priority="25" operator="containsText" text="ntitulé">
      <formula>NOT(ISERROR(SEARCH("ntitulé",D46)))</formula>
    </cfRule>
    <cfRule type="containsBlanks" dxfId="844" priority="26">
      <formula>LEN(TRIM(D46))=0</formula>
    </cfRule>
  </conditionalFormatting>
  <conditionalFormatting sqref="A58:A61">
    <cfRule type="containsText" dxfId="843" priority="23" operator="containsText" text="ntitulé">
      <formula>NOT(ISERROR(SEARCH("ntitulé",A58)))</formula>
    </cfRule>
    <cfRule type="containsBlanks" dxfId="842" priority="24">
      <formula>LEN(TRIM(A58))=0</formula>
    </cfRule>
  </conditionalFormatting>
  <conditionalFormatting sqref="D48">
    <cfRule type="containsText" dxfId="841" priority="21" operator="containsText" text="ntitulé">
      <formula>NOT(ISERROR(SEARCH("ntitulé",D48)))</formula>
    </cfRule>
    <cfRule type="containsBlanks" dxfId="840" priority="22">
      <formula>LEN(TRIM(D48))=0</formula>
    </cfRule>
  </conditionalFormatting>
  <conditionalFormatting sqref="F36">
    <cfRule type="containsText" dxfId="839" priority="15" operator="containsText" text="ntitulé">
      <formula>NOT(ISERROR(SEARCH("ntitulé",F36)))</formula>
    </cfRule>
    <cfRule type="containsBlanks" dxfId="838" priority="16">
      <formula>LEN(TRIM(F36))=0</formula>
    </cfRule>
  </conditionalFormatting>
  <conditionalFormatting sqref="F22:F33 F9:F20 F35:F45 F58:F61 F47 F49:F56">
    <cfRule type="containsText" dxfId="837" priority="19" operator="containsText" text="ntitulé">
      <formula>NOT(ISERROR(SEARCH("ntitulé",F9)))</formula>
    </cfRule>
    <cfRule type="containsBlanks" dxfId="836" priority="20">
      <formula>LEN(TRIM(F9))=0</formula>
    </cfRule>
  </conditionalFormatting>
  <conditionalFormatting sqref="F37">
    <cfRule type="containsText" dxfId="835" priority="17" operator="containsText" text="ntitulé">
      <formula>NOT(ISERROR(SEARCH("ntitulé",F37)))</formula>
    </cfRule>
    <cfRule type="containsBlanks" dxfId="834" priority="18">
      <formula>LEN(TRIM(F37))=0</formula>
    </cfRule>
  </conditionalFormatting>
  <conditionalFormatting sqref="F46">
    <cfRule type="containsText" dxfId="833" priority="13" operator="containsText" text="ntitulé">
      <formula>NOT(ISERROR(SEARCH("ntitulé",F46)))</formula>
    </cfRule>
    <cfRule type="containsBlanks" dxfId="832" priority="14">
      <formula>LEN(TRIM(F46))=0</formula>
    </cfRule>
  </conditionalFormatting>
  <conditionalFormatting sqref="F48">
    <cfRule type="containsText" dxfId="831" priority="11" operator="containsText" text="ntitulé">
      <formula>NOT(ISERROR(SEARCH("ntitulé",F48)))</formula>
    </cfRule>
    <cfRule type="containsBlanks" dxfId="830" priority="12">
      <formula>LEN(TRIM(F48))=0</formula>
    </cfRule>
  </conditionalFormatting>
  <conditionalFormatting sqref="H36">
    <cfRule type="containsText" dxfId="829" priority="5" operator="containsText" text="ntitulé">
      <formula>NOT(ISERROR(SEARCH("ntitulé",H36)))</formula>
    </cfRule>
    <cfRule type="containsBlanks" dxfId="828" priority="6">
      <formula>LEN(TRIM(H36))=0</formula>
    </cfRule>
  </conditionalFormatting>
  <conditionalFormatting sqref="H22:H33 H9:H20 H35:H45 H58:H61 H47 H49:H56">
    <cfRule type="containsText" dxfId="827" priority="9" operator="containsText" text="ntitulé">
      <formula>NOT(ISERROR(SEARCH("ntitulé",H9)))</formula>
    </cfRule>
    <cfRule type="containsBlanks" dxfId="826" priority="10">
      <formula>LEN(TRIM(H9))=0</formula>
    </cfRule>
  </conditionalFormatting>
  <conditionalFormatting sqref="H37">
    <cfRule type="containsText" dxfId="825" priority="7" operator="containsText" text="ntitulé">
      <formula>NOT(ISERROR(SEARCH("ntitulé",H37)))</formula>
    </cfRule>
    <cfRule type="containsBlanks" dxfId="824" priority="8">
      <formula>LEN(TRIM(H37))=0</formula>
    </cfRule>
  </conditionalFormatting>
  <conditionalFormatting sqref="H46">
    <cfRule type="containsText" dxfId="823" priority="3" operator="containsText" text="ntitulé">
      <formula>NOT(ISERROR(SEARCH("ntitulé",H46)))</formula>
    </cfRule>
    <cfRule type="containsBlanks" dxfId="822" priority="4">
      <formula>LEN(TRIM(H46))=0</formula>
    </cfRule>
  </conditionalFormatting>
  <conditionalFormatting sqref="H48">
    <cfRule type="containsText" dxfId="821" priority="1" operator="containsText" text="ntitulé">
      <formula>NOT(ISERROR(SEARCH("ntitulé",H48)))</formula>
    </cfRule>
    <cfRule type="containsBlanks" dxfId="820" priority="2">
      <formula>LEN(TRIM(H48))=0</formula>
    </cfRule>
  </conditionalFormatting>
  <hyperlinks>
    <hyperlink ref="A1" location="TAB00!A1" display="Retour page de garde" xr:uid="{CB39114A-FD23-4BDA-A5C2-81561F03D1AA}"/>
  </hyperlinks>
  <pageMargins left="0.7" right="0.7" top="0.75" bottom="0.75" header="0.3" footer="0.3"/>
  <pageSetup paperSize="8" scale="72" fitToHeight="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0D3F-857D-443F-830F-38555430CB63}">
  <dimension ref="A1:H66"/>
  <sheetViews>
    <sheetView zoomScaleNormal="100" workbookViewId="0">
      <selection activeCell="A3" sqref="A3"/>
    </sheetView>
  </sheetViews>
  <sheetFormatPr baseColWidth="10" defaultColWidth="9.1640625" defaultRowHeight="13.5" x14ac:dyDescent="0.3"/>
  <cols>
    <col min="1" max="1" width="11.6640625" style="5" customWidth="1"/>
    <col min="2" max="2" width="75.33203125" style="3" customWidth="1"/>
    <col min="3" max="4" width="29.33203125" style="3" customWidth="1"/>
    <col min="5" max="5" width="36.6640625" style="3" customWidth="1"/>
    <col min="6" max="7" width="29.33203125" style="3" customWidth="1"/>
    <col min="8" max="8" width="16.6640625" style="3" customWidth="1"/>
    <col min="9" max="16384" width="9.1640625" style="3"/>
  </cols>
  <sheetData>
    <row r="1" spans="1:8" ht="15" x14ac:dyDescent="0.3">
      <c r="A1" s="8" t="s">
        <v>55</v>
      </c>
    </row>
    <row r="2" spans="1:8" x14ac:dyDescent="0.3">
      <c r="A2" s="3"/>
    </row>
    <row r="3" spans="1:8" ht="22.15" customHeight="1" x14ac:dyDescent="0.35">
      <c r="A3" s="245" t="str">
        <f>TAB00!B49&amp;" : "&amp;TAB00!C49</f>
        <v>TAB2.1 : Charges nettes contrôlables autres - budget 2025-2029</v>
      </c>
      <c r="B3" s="245"/>
      <c r="C3" s="245"/>
      <c r="D3" s="245"/>
      <c r="E3" s="245"/>
      <c r="F3" s="245"/>
      <c r="G3" s="245"/>
    </row>
    <row r="4" spans="1:8" ht="16.5" x14ac:dyDescent="0.3">
      <c r="A4" s="137"/>
      <c r="B4" s="4"/>
      <c r="C4" s="4"/>
      <c r="D4" s="4"/>
      <c r="E4" s="4"/>
      <c r="F4" s="4"/>
      <c r="G4" s="4"/>
      <c r="H4" s="4"/>
    </row>
    <row r="5" spans="1:8" ht="16.5" x14ac:dyDescent="0.3">
      <c r="A5" s="137"/>
      <c r="B5" s="4"/>
      <c r="C5" s="4"/>
      <c r="D5" s="4"/>
      <c r="E5" s="4"/>
      <c r="F5" s="4"/>
      <c r="G5" s="4"/>
      <c r="H5" s="4"/>
    </row>
    <row r="6" spans="1:8" s="6" customFormat="1" x14ac:dyDescent="0.3">
      <c r="A6" s="201"/>
      <c r="B6" s="195" t="s">
        <v>426</v>
      </c>
      <c r="C6" s="195"/>
      <c r="D6" s="61"/>
      <c r="E6" s="61"/>
      <c r="F6" s="195"/>
      <c r="G6" s="61"/>
      <c r="H6" s="61"/>
    </row>
    <row r="7" spans="1:8" s="6" customFormat="1" x14ac:dyDescent="0.3">
      <c r="A7" s="201"/>
      <c r="B7" s="195"/>
      <c r="C7" s="195"/>
      <c r="D7" s="61"/>
      <c r="E7" s="61"/>
      <c r="F7" s="61"/>
      <c r="G7" s="61"/>
      <c r="H7" s="61"/>
    </row>
    <row r="8" spans="1:8" s="6" customFormat="1" x14ac:dyDescent="0.3">
      <c r="A8" s="201"/>
      <c r="B8" s="202" t="s">
        <v>427</v>
      </c>
      <c r="C8" s="187">
        <f>'TAB1 '!B66</f>
        <v>0</v>
      </c>
      <c r="D8" s="61"/>
      <c r="G8" s="61"/>
      <c r="H8" s="61"/>
    </row>
    <row r="9" spans="1:8" s="6" customFormat="1" x14ac:dyDescent="0.3">
      <c r="A9" s="201"/>
      <c r="B9" s="202" t="s">
        <v>428</v>
      </c>
      <c r="C9" s="187"/>
      <c r="D9" s="61"/>
      <c r="G9" s="61"/>
      <c r="H9" s="61"/>
    </row>
    <row r="10" spans="1:8" s="6" customFormat="1" x14ac:dyDescent="0.3">
      <c r="A10" s="201"/>
      <c r="B10" s="246" t="s">
        <v>429</v>
      </c>
      <c r="C10" s="247">
        <f>C8-C9</f>
        <v>0</v>
      </c>
      <c r="D10" s="61"/>
    </row>
    <row r="11" spans="1:8" s="6" customFormat="1" x14ac:dyDescent="0.3">
      <c r="A11" s="201"/>
      <c r="B11" s="202" t="s">
        <v>430</v>
      </c>
      <c r="C11" s="197">
        <f>'TAB1 '!D66</f>
        <v>0</v>
      </c>
      <c r="D11" s="61"/>
    </row>
    <row r="12" spans="1:8" s="6" customFormat="1" x14ac:dyDescent="0.3">
      <c r="A12" s="201"/>
      <c r="B12" s="202" t="s">
        <v>431</v>
      </c>
      <c r="C12" s="187"/>
      <c r="D12" s="61"/>
    </row>
    <row r="13" spans="1:8" s="6" customFormat="1" x14ac:dyDescent="0.3">
      <c r="A13" s="201"/>
      <c r="B13" s="246" t="s">
        <v>432</v>
      </c>
      <c r="C13" s="247">
        <f>C11-C12</f>
        <v>0</v>
      </c>
      <c r="D13" s="61"/>
    </row>
    <row r="14" spans="1:8" s="6" customFormat="1" x14ac:dyDescent="0.3">
      <c r="A14" s="201"/>
      <c r="B14" s="202" t="s">
        <v>433</v>
      </c>
      <c r="C14" s="197">
        <f>'TAB1 '!F66</f>
        <v>0</v>
      </c>
      <c r="D14" s="61"/>
    </row>
    <row r="15" spans="1:8" s="6" customFormat="1" x14ac:dyDescent="0.3">
      <c r="A15" s="201"/>
      <c r="B15" s="202" t="s">
        <v>434</v>
      </c>
      <c r="C15" s="187"/>
      <c r="D15" s="61"/>
    </row>
    <row r="16" spans="1:8" s="6" customFormat="1" x14ac:dyDescent="0.3">
      <c r="A16" s="201"/>
      <c r="B16" s="246" t="s">
        <v>435</v>
      </c>
      <c r="C16" s="247">
        <f>C14-C15</f>
        <v>0</v>
      </c>
      <c r="D16" s="61"/>
    </row>
    <row r="17" spans="1:8" s="6" customFormat="1" x14ac:dyDescent="0.3">
      <c r="A17" s="201"/>
      <c r="B17" s="202" t="s">
        <v>436</v>
      </c>
      <c r="C17" s="197">
        <f>'TAB1 '!H66</f>
        <v>0</v>
      </c>
      <c r="D17" s="61"/>
    </row>
    <row r="18" spans="1:8" s="6" customFormat="1" x14ac:dyDescent="0.3">
      <c r="A18" s="201"/>
      <c r="B18" s="202" t="s">
        <v>437</v>
      </c>
      <c r="C18" s="187"/>
      <c r="D18" s="61"/>
    </row>
    <row r="19" spans="1:8" s="6" customFormat="1" x14ac:dyDescent="0.3">
      <c r="A19" s="201"/>
      <c r="B19" s="246" t="s">
        <v>438</v>
      </c>
      <c r="C19" s="247">
        <f>C17-C18</f>
        <v>0</v>
      </c>
      <c r="D19" s="61"/>
    </row>
    <row r="20" spans="1:8" s="6" customFormat="1" x14ac:dyDescent="0.3">
      <c r="A20" s="201"/>
      <c r="B20" s="203" t="s">
        <v>351</v>
      </c>
      <c r="C20" s="204">
        <f>TAB00!C32</f>
        <v>9.8499999999999994E-3</v>
      </c>
      <c r="D20" s="61"/>
    </row>
    <row r="21" spans="1:8" s="6" customFormat="1" x14ac:dyDescent="0.3">
      <c r="A21" s="201"/>
      <c r="B21" s="203" t="s">
        <v>352</v>
      </c>
      <c r="C21" s="204">
        <f>TAB00!D32</f>
        <v>2.009E-2</v>
      </c>
      <c r="D21" s="61"/>
    </row>
    <row r="22" spans="1:8" s="6" customFormat="1" x14ac:dyDescent="0.3">
      <c r="A22" s="201"/>
      <c r="B22" s="203" t="s">
        <v>439</v>
      </c>
      <c r="C22" s="204">
        <f>TAB00!E32</f>
        <v>9.2520000000000005E-2</v>
      </c>
      <c r="D22" s="61"/>
    </row>
    <row r="23" spans="1:8" s="6" customFormat="1" x14ac:dyDescent="0.3">
      <c r="A23" s="201"/>
      <c r="B23" s="203" t="s">
        <v>440</v>
      </c>
      <c r="C23" s="197">
        <f>C10*(1+C20)*(1+C21)*(1+C22)</f>
        <v>0</v>
      </c>
      <c r="D23" s="61"/>
    </row>
    <row r="24" spans="1:8" s="6" customFormat="1" x14ac:dyDescent="0.3">
      <c r="A24" s="201"/>
      <c r="B24" s="203" t="s">
        <v>441</v>
      </c>
      <c r="C24" s="197">
        <f>C13*(1+C21)*(1+C22)</f>
        <v>0</v>
      </c>
      <c r="D24" s="61"/>
    </row>
    <row r="25" spans="1:8" s="6" customFormat="1" x14ac:dyDescent="0.3">
      <c r="A25" s="201"/>
      <c r="B25" s="203" t="s">
        <v>442</v>
      </c>
      <c r="C25" s="197">
        <f>C16*(1+C22)</f>
        <v>0</v>
      </c>
      <c r="D25" s="61"/>
    </row>
    <row r="26" spans="1:8" s="6" customFormat="1" x14ac:dyDescent="0.3">
      <c r="A26" s="201"/>
      <c r="B26" s="246" t="s">
        <v>443</v>
      </c>
      <c r="C26" s="247">
        <f>AVERAGE(C23:C25,C19)</f>
        <v>0</v>
      </c>
      <c r="D26" s="61"/>
      <c r="G26" s="61"/>
      <c r="H26" s="61"/>
    </row>
    <row r="27" spans="1:8" s="6" customFormat="1" x14ac:dyDescent="0.3">
      <c r="A27" s="201"/>
      <c r="B27" s="203" t="s">
        <v>353</v>
      </c>
      <c r="C27" s="204">
        <f>TAB00!F32</f>
        <v>0</v>
      </c>
      <c r="D27" s="61"/>
      <c r="G27" s="61"/>
      <c r="H27" s="61"/>
    </row>
    <row r="28" spans="1:8" s="6" customFormat="1" x14ac:dyDescent="0.3">
      <c r="A28" s="201"/>
      <c r="B28" s="203" t="s">
        <v>354</v>
      </c>
      <c r="C28" s="204">
        <f>TAB00!G32</f>
        <v>0</v>
      </c>
      <c r="D28" s="61"/>
      <c r="G28" s="61"/>
      <c r="H28" s="61"/>
    </row>
    <row r="29" spans="1:8" s="6" customFormat="1" x14ac:dyDescent="0.3">
      <c r="A29" s="201"/>
      <c r="B29" s="203" t="s">
        <v>444</v>
      </c>
      <c r="C29" s="204">
        <f>TAB00!H32</f>
        <v>0</v>
      </c>
      <c r="D29" s="61"/>
      <c r="G29" s="61"/>
      <c r="H29" s="61"/>
    </row>
    <row r="30" spans="1:8" s="6" customFormat="1" ht="36" customHeight="1" x14ac:dyDescent="0.3">
      <c r="A30" s="201"/>
      <c r="B30" s="199" t="s">
        <v>445</v>
      </c>
      <c r="C30" s="200">
        <f>C26*(1+C27)*(1+C28)*(1+C29)</f>
        <v>0</v>
      </c>
      <c r="D30" s="61"/>
      <c r="G30" s="206"/>
      <c r="H30" s="61"/>
    </row>
    <row r="31" spans="1:8" s="6" customFormat="1" ht="36" customHeight="1" x14ac:dyDescent="0.3">
      <c r="A31" s="201"/>
      <c r="B31" s="203" t="s">
        <v>311</v>
      </c>
      <c r="C31" s="204">
        <f>TAB00!H33</f>
        <v>0</v>
      </c>
      <c r="D31" s="61"/>
      <c r="E31" s="248"/>
      <c r="F31" s="206"/>
      <c r="G31" s="206"/>
      <c r="H31" s="61"/>
    </row>
    <row r="32" spans="1:8" s="6" customFormat="1" ht="36" customHeight="1" x14ac:dyDescent="0.3">
      <c r="A32" s="201"/>
      <c r="B32" s="203" t="s">
        <v>446</v>
      </c>
      <c r="C32" s="249">
        <f>TAB00!H35</f>
        <v>0</v>
      </c>
      <c r="D32" s="61"/>
      <c r="E32" s="248"/>
      <c r="F32" s="206"/>
      <c r="G32" s="206"/>
      <c r="H32" s="61"/>
    </row>
    <row r="33" spans="1:8" s="6" customFormat="1" x14ac:dyDescent="0.3">
      <c r="A33" s="201"/>
      <c r="B33" s="61"/>
      <c r="C33" s="61"/>
      <c r="D33" s="61"/>
      <c r="E33" s="248"/>
      <c r="F33" s="206"/>
      <c r="G33" s="61"/>
      <c r="H33" s="61"/>
    </row>
    <row r="34" spans="1:8" s="6" customFormat="1" ht="25.5" customHeight="1" x14ac:dyDescent="0.3">
      <c r="A34" s="201"/>
      <c r="B34" s="207" t="s">
        <v>447</v>
      </c>
      <c r="C34" s="208">
        <f>(C30*(1+$C$31))+C32</f>
        <v>0</v>
      </c>
      <c r="D34" s="250"/>
      <c r="E34" s="61"/>
      <c r="F34" s="61"/>
      <c r="G34" s="61"/>
      <c r="H34" s="61"/>
    </row>
    <row r="35" spans="1:8" s="6" customFormat="1" x14ac:dyDescent="0.3">
      <c r="A35" s="201"/>
      <c r="B35" s="61"/>
      <c r="C35" s="61"/>
      <c r="D35" s="61"/>
      <c r="E35" s="61"/>
      <c r="F35" s="61"/>
      <c r="G35" s="61"/>
      <c r="H35" s="61"/>
    </row>
    <row r="36" spans="1:8" s="6" customFormat="1" x14ac:dyDescent="0.3">
      <c r="A36" s="201"/>
      <c r="B36" s="203" t="s">
        <v>448</v>
      </c>
      <c r="C36" s="198">
        <f>TAB00!I32</f>
        <v>0</v>
      </c>
      <c r="D36" s="61"/>
      <c r="E36" s="61"/>
      <c r="F36" s="61"/>
      <c r="G36" s="61"/>
      <c r="H36" s="61"/>
    </row>
    <row r="37" spans="1:8" x14ac:dyDescent="0.3">
      <c r="A37" s="201"/>
      <c r="B37" s="61"/>
      <c r="C37" s="61"/>
      <c r="D37" s="61"/>
      <c r="E37" s="61"/>
      <c r="F37" s="61"/>
      <c r="G37" s="61"/>
      <c r="H37" s="61"/>
    </row>
    <row r="38" spans="1:8" x14ac:dyDescent="0.3">
      <c r="A38" s="201"/>
      <c r="B38" s="203" t="s">
        <v>449</v>
      </c>
      <c r="C38" s="249">
        <f>TAB00!I35</f>
        <v>0</v>
      </c>
      <c r="D38" s="61"/>
      <c r="E38" s="61"/>
      <c r="F38" s="61"/>
      <c r="G38" s="61"/>
      <c r="H38" s="61"/>
    </row>
    <row r="39" spans="1:8" x14ac:dyDescent="0.3">
      <c r="A39" s="201"/>
      <c r="B39" s="203" t="s">
        <v>450</v>
      </c>
      <c r="C39" s="249">
        <f>C38*(1+$C$36)</f>
        <v>0</v>
      </c>
      <c r="D39" s="61"/>
      <c r="E39" s="61"/>
      <c r="F39" s="61"/>
      <c r="G39" s="61"/>
      <c r="H39" s="61"/>
    </row>
    <row r="40" spans="1:8" x14ac:dyDescent="0.3">
      <c r="A40" s="201"/>
      <c r="B40" s="61"/>
      <c r="C40" s="61"/>
      <c r="D40" s="61"/>
      <c r="E40" s="61"/>
      <c r="F40" s="61"/>
      <c r="G40" s="61"/>
      <c r="H40" s="61"/>
    </row>
    <row r="41" spans="1:8" ht="32.25" customHeight="1" x14ac:dyDescent="0.3">
      <c r="A41" s="201"/>
      <c r="B41" s="207" t="s">
        <v>451</v>
      </c>
      <c r="C41" s="208">
        <f>((C34-C32)*(1+$C$36)*(1+C31))+C39</f>
        <v>0</v>
      </c>
      <c r="D41" s="61"/>
      <c r="E41" s="61"/>
      <c r="F41" s="61"/>
      <c r="G41" s="61"/>
      <c r="H41" s="61"/>
    </row>
    <row r="42" spans="1:8" x14ac:dyDescent="0.3">
      <c r="A42" s="201"/>
      <c r="B42" s="61"/>
      <c r="C42" s="61"/>
      <c r="D42" s="61"/>
      <c r="E42" s="61"/>
      <c r="F42" s="61"/>
      <c r="G42" s="61"/>
      <c r="H42" s="61"/>
    </row>
    <row r="43" spans="1:8" x14ac:dyDescent="0.3">
      <c r="A43" s="201"/>
      <c r="B43" s="203" t="s">
        <v>452</v>
      </c>
      <c r="C43" s="249">
        <f>TAB00!J35</f>
        <v>0</v>
      </c>
      <c r="D43" s="61"/>
      <c r="E43" s="61"/>
      <c r="F43" s="61"/>
      <c r="G43" s="61"/>
      <c r="H43" s="61"/>
    </row>
    <row r="44" spans="1:8" x14ac:dyDescent="0.3">
      <c r="A44" s="201"/>
      <c r="B44" s="203" t="s">
        <v>453</v>
      </c>
      <c r="C44" s="249">
        <f>C43*(1+$C$36)*(1+$C$36)</f>
        <v>0</v>
      </c>
      <c r="D44" s="61"/>
      <c r="E44" s="61"/>
      <c r="F44" s="61"/>
      <c r="G44" s="61"/>
      <c r="H44" s="61"/>
    </row>
    <row r="45" spans="1:8" x14ac:dyDescent="0.3">
      <c r="A45" s="201"/>
      <c r="B45" s="61"/>
      <c r="C45" s="61"/>
      <c r="D45" s="61"/>
      <c r="E45" s="61"/>
      <c r="F45" s="61"/>
      <c r="G45" s="61"/>
      <c r="H45" s="61"/>
    </row>
    <row r="46" spans="1:8" ht="28.5" customHeight="1" x14ac:dyDescent="0.3">
      <c r="A46" s="201"/>
      <c r="B46" s="207" t="s">
        <v>454</v>
      </c>
      <c r="C46" s="208">
        <f>((C41-C39)*(1+$C$36)*(1+$C$31))+C44</f>
        <v>0</v>
      </c>
      <c r="D46" s="61"/>
      <c r="E46" s="61"/>
      <c r="F46" s="61"/>
      <c r="G46" s="61"/>
      <c r="H46" s="61"/>
    </row>
    <row r="47" spans="1:8" x14ac:dyDescent="0.3">
      <c r="A47" s="201"/>
      <c r="B47" s="61"/>
      <c r="C47" s="61"/>
      <c r="D47" s="61"/>
      <c r="E47" s="61"/>
      <c r="F47" s="61"/>
      <c r="G47" s="61"/>
      <c r="H47" s="61"/>
    </row>
    <row r="48" spans="1:8" x14ac:dyDescent="0.3">
      <c r="A48" s="201"/>
      <c r="B48" s="203" t="s">
        <v>455</v>
      </c>
      <c r="C48" s="249">
        <f>TAB00!K35</f>
        <v>0</v>
      </c>
      <c r="D48" s="61"/>
      <c r="E48" s="61"/>
      <c r="F48" s="61"/>
      <c r="G48" s="61"/>
      <c r="H48" s="61"/>
    </row>
    <row r="49" spans="1:8" x14ac:dyDescent="0.3">
      <c r="A49" s="201"/>
      <c r="B49" s="203" t="s">
        <v>456</v>
      </c>
      <c r="C49" s="249">
        <f>C48*(1+$C$36)*(1+$C$36)*(1+$C$36)</f>
        <v>0</v>
      </c>
      <c r="D49" s="61"/>
      <c r="E49" s="61"/>
      <c r="F49" s="61"/>
      <c r="G49" s="61"/>
      <c r="H49" s="61"/>
    </row>
    <row r="50" spans="1:8" x14ac:dyDescent="0.3">
      <c r="A50" s="201"/>
      <c r="B50" s="61"/>
      <c r="C50" s="61"/>
      <c r="D50" s="61"/>
      <c r="E50" s="61"/>
      <c r="F50" s="61"/>
      <c r="G50" s="61"/>
      <c r="H50" s="61"/>
    </row>
    <row r="51" spans="1:8" ht="33" customHeight="1" x14ac:dyDescent="0.3">
      <c r="A51" s="201"/>
      <c r="B51" s="207" t="s">
        <v>457</v>
      </c>
      <c r="C51" s="208">
        <f>((C46-C44)*(1+$C$36)*(1+$C$31))+C49</f>
        <v>0</v>
      </c>
      <c r="D51" s="61"/>
      <c r="E51" s="61"/>
      <c r="F51" s="61"/>
      <c r="G51" s="61"/>
      <c r="H51" s="61"/>
    </row>
    <row r="52" spans="1:8" x14ac:dyDescent="0.3">
      <c r="A52" s="201"/>
      <c r="B52" s="61"/>
      <c r="C52" s="61"/>
      <c r="D52" s="61"/>
      <c r="E52" s="61"/>
      <c r="F52" s="61"/>
      <c r="G52" s="61"/>
      <c r="H52" s="61"/>
    </row>
    <row r="53" spans="1:8" x14ac:dyDescent="0.3">
      <c r="A53" s="201"/>
      <c r="B53" s="203" t="s">
        <v>458</v>
      </c>
      <c r="C53" s="249">
        <f>TAB00!L35</f>
        <v>0</v>
      </c>
      <c r="D53" s="61"/>
      <c r="E53" s="61"/>
      <c r="F53" s="61"/>
      <c r="G53" s="61"/>
      <c r="H53" s="61"/>
    </row>
    <row r="54" spans="1:8" x14ac:dyDescent="0.3">
      <c r="A54" s="201"/>
      <c r="B54" s="203" t="s">
        <v>459</v>
      </c>
      <c r="C54" s="249">
        <f>C53*(1+$C$36)*(1+$C$36)*(1+$C$36)*(1+$C$36)</f>
        <v>0</v>
      </c>
      <c r="D54" s="61"/>
      <c r="E54" s="61"/>
      <c r="F54" s="61"/>
      <c r="G54" s="61"/>
      <c r="H54" s="61"/>
    </row>
    <row r="55" spans="1:8" ht="12" customHeight="1" x14ac:dyDescent="0.3">
      <c r="A55" s="201"/>
      <c r="B55" s="61"/>
      <c r="C55" s="61"/>
      <c r="D55" s="61"/>
      <c r="E55" s="61"/>
      <c r="F55" s="61"/>
      <c r="G55" s="61"/>
      <c r="H55" s="61"/>
    </row>
    <row r="56" spans="1:8" ht="29.25" customHeight="1" x14ac:dyDescent="0.3">
      <c r="A56" s="201"/>
      <c r="B56" s="207" t="s">
        <v>460</v>
      </c>
      <c r="C56" s="208">
        <f>((C51-C49)*(1+$C$36)*(1+$C$31))+C54</f>
        <v>0</v>
      </c>
      <c r="D56" s="61"/>
      <c r="E56" s="61"/>
      <c r="F56" s="61"/>
      <c r="G56" s="61"/>
      <c r="H56" s="61"/>
    </row>
    <row r="57" spans="1:8" ht="12" customHeight="1" x14ac:dyDescent="0.3">
      <c r="A57" s="201"/>
      <c r="B57" s="61"/>
      <c r="C57" s="61"/>
      <c r="D57" s="61"/>
      <c r="E57" s="61"/>
      <c r="F57" s="61"/>
      <c r="G57" s="61"/>
      <c r="H57" s="61"/>
    </row>
    <row r="58" spans="1:8" ht="12" customHeight="1" x14ac:dyDescent="0.3">
      <c r="A58" s="201"/>
      <c r="B58" s="61"/>
      <c r="C58" s="61"/>
      <c r="D58" s="61"/>
      <c r="E58" s="61"/>
      <c r="F58" s="61"/>
      <c r="G58" s="61"/>
      <c r="H58" s="61"/>
    </row>
    <row r="59" spans="1:8" ht="12" customHeight="1" x14ac:dyDescent="0.3">
      <c r="A59" s="201"/>
      <c r="B59" s="195" t="s">
        <v>461</v>
      </c>
      <c r="C59" s="61"/>
      <c r="D59" s="61"/>
      <c r="E59" s="61"/>
      <c r="F59" s="61"/>
      <c r="G59" s="61"/>
      <c r="H59" s="61"/>
    </row>
    <row r="60" spans="1:8" ht="12" customHeight="1" x14ac:dyDescent="0.3">
      <c r="A60" s="201"/>
      <c r="B60" s="61"/>
      <c r="C60" s="61"/>
      <c r="D60" s="61"/>
      <c r="E60" s="61"/>
      <c r="F60" s="61"/>
      <c r="G60" s="61"/>
      <c r="H60" s="61"/>
    </row>
    <row r="61" spans="1:8" ht="36" customHeight="1" x14ac:dyDescent="0.3">
      <c r="A61" s="201"/>
      <c r="B61" s="209"/>
      <c r="C61" s="209" t="s">
        <v>320</v>
      </c>
      <c r="D61" s="209" t="s">
        <v>321</v>
      </c>
      <c r="E61" s="209" t="s">
        <v>322</v>
      </c>
      <c r="F61" s="209" t="s">
        <v>315</v>
      </c>
      <c r="G61" s="210" t="s">
        <v>462</v>
      </c>
      <c r="H61" s="61"/>
    </row>
    <row r="62" spans="1:8" ht="32.25" customHeight="1" x14ac:dyDescent="0.3">
      <c r="A62" s="201"/>
      <c r="B62" s="211" t="s">
        <v>355</v>
      </c>
      <c r="C62" s="196"/>
      <c r="D62" s="196"/>
      <c r="E62" s="196"/>
      <c r="F62" s="196"/>
      <c r="G62" s="212"/>
      <c r="H62" s="61"/>
    </row>
    <row r="63" spans="1:8" ht="35.25" customHeight="1" x14ac:dyDescent="0.3">
      <c r="A63" s="201"/>
      <c r="B63" s="213" t="s">
        <v>463</v>
      </c>
      <c r="C63" s="66">
        <f>C34</f>
        <v>0</v>
      </c>
      <c r="D63" s="66">
        <f>C41</f>
        <v>0</v>
      </c>
      <c r="E63" s="66">
        <f>C46</f>
        <v>0</v>
      </c>
      <c r="F63" s="66">
        <f>C51</f>
        <v>0</v>
      </c>
      <c r="G63" s="214">
        <f>C56</f>
        <v>0</v>
      </c>
      <c r="H63" s="61"/>
    </row>
    <row r="64" spans="1:8" ht="33.75" customHeight="1" x14ac:dyDescent="0.3">
      <c r="A64" s="201"/>
      <c r="B64" s="215" t="s">
        <v>356</v>
      </c>
      <c r="C64" s="216">
        <f>MIN(C62,C63)</f>
        <v>0</v>
      </c>
      <c r="D64" s="216">
        <f>MIN(D62,D63)</f>
        <v>0</v>
      </c>
      <c r="E64" s="216">
        <f>MIN(E62,E63)</f>
        <v>0</v>
      </c>
      <c r="F64" s="216">
        <f>MIN(F62,F63)</f>
        <v>0</v>
      </c>
      <c r="G64" s="217">
        <f>MIN(G62,G63)</f>
        <v>0</v>
      </c>
      <c r="H64" s="61"/>
    </row>
    <row r="65" spans="1:8" x14ac:dyDescent="0.3">
      <c r="A65" s="201"/>
      <c r="B65" s="61"/>
      <c r="C65" s="61"/>
      <c r="D65" s="61"/>
      <c r="E65" s="61"/>
      <c r="F65" s="61"/>
      <c r="G65" s="61"/>
      <c r="H65" s="61"/>
    </row>
    <row r="66" spans="1:8" x14ac:dyDescent="0.3">
      <c r="A66" s="201"/>
      <c r="B66" s="61"/>
      <c r="C66" s="61"/>
      <c r="D66" s="61"/>
      <c r="E66" s="61"/>
      <c r="F66" s="61"/>
      <c r="G66" s="61"/>
      <c r="H66" s="61"/>
    </row>
  </sheetData>
  <conditionalFormatting sqref="C62">
    <cfRule type="containsText" dxfId="819" priority="17" operator="containsText" text="ntitulé">
      <formula>NOT(ISERROR(SEARCH("ntitulé",C62)))</formula>
    </cfRule>
    <cfRule type="containsBlanks" dxfId="818" priority="18">
      <formula>LEN(TRIM(C62))=0</formula>
    </cfRule>
  </conditionalFormatting>
  <conditionalFormatting sqref="D62">
    <cfRule type="containsText" dxfId="817" priority="15" operator="containsText" text="ntitulé">
      <formula>NOT(ISERROR(SEARCH("ntitulé",D62)))</formula>
    </cfRule>
    <cfRule type="containsBlanks" dxfId="816" priority="16">
      <formula>LEN(TRIM(D62))=0</formula>
    </cfRule>
  </conditionalFormatting>
  <conditionalFormatting sqref="E62">
    <cfRule type="containsText" dxfId="815" priority="13" operator="containsText" text="ntitulé">
      <formula>NOT(ISERROR(SEARCH("ntitulé",E62)))</formula>
    </cfRule>
    <cfRule type="containsBlanks" dxfId="814" priority="14">
      <formula>LEN(TRIM(E62))=0</formula>
    </cfRule>
  </conditionalFormatting>
  <conditionalFormatting sqref="F62">
    <cfRule type="containsText" dxfId="813" priority="11" operator="containsText" text="ntitulé">
      <formula>NOT(ISERROR(SEARCH("ntitulé",F62)))</formula>
    </cfRule>
    <cfRule type="containsBlanks" dxfId="812" priority="12">
      <formula>LEN(TRIM(F62))=0</formula>
    </cfRule>
  </conditionalFormatting>
  <conditionalFormatting sqref="G62">
    <cfRule type="containsText" dxfId="811" priority="9" operator="containsText" text="ntitulé">
      <formula>NOT(ISERROR(SEARCH("ntitulé",G62)))</formula>
    </cfRule>
    <cfRule type="containsBlanks" dxfId="810" priority="10">
      <formula>LEN(TRIM(G62))=0</formula>
    </cfRule>
  </conditionalFormatting>
  <conditionalFormatting sqref="C8:C19">
    <cfRule type="containsText" dxfId="809" priority="7" operator="containsText" text="ntitulé">
      <formula>NOT(ISERROR(SEARCH("ntitulé",C8)))</formula>
    </cfRule>
    <cfRule type="containsBlanks" dxfId="808" priority="8">
      <formula>LEN(TRIM(C8))=0</formula>
    </cfRule>
  </conditionalFormatting>
  <conditionalFormatting sqref="B8:B19">
    <cfRule type="containsText" dxfId="807" priority="5" operator="containsText" text="ntitulé">
      <formula>NOT(ISERROR(SEARCH("ntitulé",B8)))</formula>
    </cfRule>
    <cfRule type="containsBlanks" dxfId="806" priority="6">
      <formula>LEN(TRIM(B8))=0</formula>
    </cfRule>
  </conditionalFormatting>
  <conditionalFormatting sqref="C26">
    <cfRule type="containsText" dxfId="805" priority="3" operator="containsText" text="ntitulé">
      <formula>NOT(ISERROR(SEARCH("ntitulé",C26)))</formula>
    </cfRule>
    <cfRule type="containsBlanks" dxfId="804" priority="4">
      <formula>LEN(TRIM(C26))=0</formula>
    </cfRule>
  </conditionalFormatting>
  <conditionalFormatting sqref="B26">
    <cfRule type="containsText" dxfId="803" priority="1" operator="containsText" text="ntitulé">
      <formula>NOT(ISERROR(SEARCH("ntitulé",B26)))</formula>
    </cfRule>
    <cfRule type="containsBlanks" dxfId="802" priority="2">
      <formula>LEN(TRIM(B26))=0</formula>
    </cfRule>
  </conditionalFormatting>
  <hyperlinks>
    <hyperlink ref="A1" location="TAB00!A1" display="TAB00!A1" xr:uid="{8DAEA6B6-A8E1-442E-9FAA-33AA3103B15B}"/>
  </hyperlinks>
  <pageMargins left="0.7" right="0.7" top="0.75" bottom="0.75" header="0.3" footer="0.3"/>
  <pageSetup paperSize="9" scale="74" orientation="landscape" r:id="rId1"/>
  <rowBreaks count="1" manualBreakCount="1">
    <brk id="44"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AF6A-F19B-4D85-BC43-ED90E1312727}">
  <dimension ref="A1:H53"/>
  <sheetViews>
    <sheetView topLeftCell="A2" zoomScaleNormal="100" workbookViewId="0">
      <selection activeCell="C27" sqref="C27"/>
    </sheetView>
  </sheetViews>
  <sheetFormatPr baseColWidth="10" defaultColWidth="9.1640625" defaultRowHeight="13.5" x14ac:dyDescent="0.3"/>
  <cols>
    <col min="1" max="1" width="11.6640625" style="5" customWidth="1"/>
    <col min="2" max="2" width="53.1640625" style="3" customWidth="1"/>
    <col min="3" max="7" width="29.33203125" style="3" customWidth="1"/>
    <col min="8" max="8" width="16.6640625" style="3" customWidth="1"/>
    <col min="9" max="16384" width="9.1640625" style="3"/>
  </cols>
  <sheetData>
    <row r="1" spans="1:8" ht="15" x14ac:dyDescent="0.3">
      <c r="A1" s="8" t="s">
        <v>55</v>
      </c>
    </row>
    <row r="2" spans="1:8" x14ac:dyDescent="0.3">
      <c r="A2" s="3"/>
    </row>
    <row r="3" spans="1:8" ht="22.15" customHeight="1" x14ac:dyDescent="0.35">
      <c r="A3" s="166" t="str">
        <f>TAB00!B50&amp;" : "&amp;TAB00!C50</f>
        <v>TAB2.2 : Charges nettes contrôlables OSP - budget 2025-2029</v>
      </c>
      <c r="B3" s="251"/>
      <c r="C3" s="251"/>
      <c r="D3" s="251"/>
      <c r="E3" s="251"/>
      <c r="F3" s="251"/>
      <c r="G3" s="251"/>
    </row>
    <row r="4" spans="1:8" ht="16.5" x14ac:dyDescent="0.3">
      <c r="A4" s="137"/>
      <c r="B4" s="4"/>
      <c r="C4" s="4"/>
      <c r="D4" s="4"/>
      <c r="E4" s="4"/>
      <c r="F4" s="4"/>
      <c r="G4" s="4"/>
      <c r="H4" s="4"/>
    </row>
    <row r="5" spans="1:8" ht="16.5" x14ac:dyDescent="0.3">
      <c r="A5" s="137"/>
      <c r="B5" s="4"/>
      <c r="C5" s="4"/>
      <c r="D5" s="4"/>
      <c r="E5" s="4"/>
      <c r="F5" s="4"/>
      <c r="G5" s="4"/>
      <c r="H5" s="4"/>
    </row>
    <row r="6" spans="1:8" s="6" customFormat="1" x14ac:dyDescent="0.3">
      <c r="A6" s="201"/>
      <c r="B6" s="195" t="s">
        <v>464</v>
      </c>
      <c r="C6" s="195"/>
      <c r="D6" s="61"/>
      <c r="E6" s="61"/>
      <c r="F6" s="195"/>
      <c r="G6" s="61"/>
      <c r="H6" s="61"/>
    </row>
    <row r="7" spans="1:8" s="6" customFormat="1" x14ac:dyDescent="0.3">
      <c r="A7" s="201"/>
      <c r="B7" s="195"/>
      <c r="C7" s="195"/>
      <c r="D7" s="61"/>
      <c r="E7" s="61"/>
      <c r="F7" s="61"/>
      <c r="G7" s="61"/>
      <c r="H7" s="61"/>
    </row>
    <row r="8" spans="1:8" s="6" customFormat="1" x14ac:dyDescent="0.3">
      <c r="A8" s="201"/>
      <c r="B8" s="202" t="s">
        <v>357</v>
      </c>
      <c r="C8" s="187">
        <f>'TAB1 '!B85</f>
        <v>0</v>
      </c>
      <c r="D8" s="61"/>
      <c r="E8" s="61"/>
      <c r="F8" s="61"/>
      <c r="G8" s="61"/>
      <c r="H8" s="61"/>
    </row>
    <row r="9" spans="1:8" s="6" customFormat="1" x14ac:dyDescent="0.3">
      <c r="A9" s="201"/>
      <c r="B9" s="203" t="s">
        <v>358</v>
      </c>
      <c r="C9" s="197">
        <f>'TAB1 '!D85</f>
        <v>0</v>
      </c>
      <c r="D9" s="61"/>
      <c r="E9" s="61"/>
      <c r="F9" s="61"/>
      <c r="G9" s="61"/>
      <c r="H9" s="61"/>
    </row>
    <row r="10" spans="1:8" s="6" customFormat="1" x14ac:dyDescent="0.3">
      <c r="A10" s="201"/>
      <c r="B10" s="203" t="s">
        <v>465</v>
      </c>
      <c r="C10" s="197">
        <f>'TAB1 '!F85</f>
        <v>0</v>
      </c>
      <c r="D10" s="61"/>
      <c r="E10" s="61"/>
      <c r="F10" s="61"/>
      <c r="G10" s="61"/>
      <c r="H10" s="61"/>
    </row>
    <row r="11" spans="1:8" s="6" customFormat="1" x14ac:dyDescent="0.3">
      <c r="A11" s="201"/>
      <c r="B11" s="203" t="s">
        <v>466</v>
      </c>
      <c r="C11" s="197">
        <f>'TAB1 '!H85</f>
        <v>0</v>
      </c>
      <c r="D11" s="61"/>
      <c r="E11" s="61"/>
      <c r="F11" s="61"/>
      <c r="G11" s="61"/>
      <c r="H11" s="61"/>
    </row>
    <row r="12" spans="1:8" s="6" customFormat="1" x14ac:dyDescent="0.3">
      <c r="A12" s="201"/>
      <c r="B12" s="203" t="s">
        <v>351</v>
      </c>
      <c r="C12" s="204">
        <f>TAB00!C32</f>
        <v>9.8499999999999994E-3</v>
      </c>
      <c r="D12" s="61"/>
      <c r="E12" s="61"/>
    </row>
    <row r="13" spans="1:8" s="6" customFormat="1" x14ac:dyDescent="0.3">
      <c r="A13" s="201"/>
      <c r="B13" s="203" t="s">
        <v>352</v>
      </c>
      <c r="C13" s="204">
        <f>TAB00!D32</f>
        <v>2.009E-2</v>
      </c>
      <c r="D13" s="61"/>
      <c r="E13" s="61"/>
    </row>
    <row r="14" spans="1:8" s="6" customFormat="1" x14ac:dyDescent="0.3">
      <c r="A14" s="201"/>
      <c r="B14" s="203" t="s">
        <v>439</v>
      </c>
      <c r="C14" s="204">
        <f>TAB00!E32</f>
        <v>9.2520000000000005E-2</v>
      </c>
      <c r="D14" s="61"/>
      <c r="E14" s="61"/>
    </row>
    <row r="15" spans="1:8" s="6" customFormat="1" ht="27" x14ac:dyDescent="0.3">
      <c r="A15" s="201"/>
      <c r="B15" s="203" t="s">
        <v>467</v>
      </c>
      <c r="C15" s="197">
        <f>C8*(1+$C$12)*(1+$C$13)*(1+$C$14)</f>
        <v>0</v>
      </c>
      <c r="D15" s="61"/>
      <c r="E15" s="61"/>
    </row>
    <row r="16" spans="1:8" s="6" customFormat="1" ht="27" x14ac:dyDescent="0.3">
      <c r="A16" s="201"/>
      <c r="B16" s="203" t="s">
        <v>468</v>
      </c>
      <c r="C16" s="197">
        <f>C9*(1+$C$13)*(1+$C$14)</f>
        <v>0</v>
      </c>
      <c r="D16" s="61"/>
      <c r="E16" s="61"/>
    </row>
    <row r="17" spans="1:8" s="6" customFormat="1" ht="27" x14ac:dyDescent="0.3">
      <c r="A17" s="201"/>
      <c r="B17" s="203" t="s">
        <v>469</v>
      </c>
      <c r="C17" s="197">
        <f>'TAB1 '!H66</f>
        <v>0</v>
      </c>
      <c r="D17" s="61"/>
      <c r="E17" s="61"/>
    </row>
    <row r="18" spans="1:8" s="6" customFormat="1" ht="27" x14ac:dyDescent="0.3">
      <c r="A18" s="201"/>
      <c r="B18" s="203" t="s">
        <v>470</v>
      </c>
      <c r="C18" s="197">
        <f>AVERAGE(C15:C17,C11)</f>
        <v>0</v>
      </c>
      <c r="D18" s="61"/>
      <c r="E18" s="61"/>
    </row>
    <row r="19" spans="1:8" s="6" customFormat="1" x14ac:dyDescent="0.3">
      <c r="A19" s="201"/>
      <c r="B19" s="203" t="s">
        <v>353</v>
      </c>
      <c r="C19" s="204">
        <f>TAB00!F32</f>
        <v>0</v>
      </c>
      <c r="D19" s="61"/>
      <c r="E19" s="61"/>
    </row>
    <row r="20" spans="1:8" s="6" customFormat="1" x14ac:dyDescent="0.3">
      <c r="A20" s="201"/>
      <c r="B20" s="203" t="s">
        <v>354</v>
      </c>
      <c r="C20" s="204">
        <f>TAB00!G32</f>
        <v>0</v>
      </c>
      <c r="D20" s="61"/>
      <c r="E20" s="61"/>
    </row>
    <row r="21" spans="1:8" s="6" customFormat="1" x14ac:dyDescent="0.3">
      <c r="A21" s="201"/>
      <c r="B21" s="203" t="s">
        <v>444</v>
      </c>
      <c r="C21" s="204">
        <f>TAB00!H32</f>
        <v>0</v>
      </c>
      <c r="D21" s="61"/>
      <c r="E21" s="61"/>
    </row>
    <row r="22" spans="1:8" s="6" customFormat="1" ht="27" x14ac:dyDescent="0.3">
      <c r="A22" s="201"/>
      <c r="B22" s="199" t="s">
        <v>471</v>
      </c>
      <c r="C22" s="200">
        <f>TAB00!E32</f>
        <v>9.2520000000000005E-2</v>
      </c>
      <c r="D22" s="61"/>
      <c r="E22" s="61"/>
    </row>
    <row r="23" spans="1:8" s="6" customFormat="1" x14ac:dyDescent="0.3">
      <c r="A23" s="201"/>
      <c r="B23" s="61"/>
      <c r="C23" s="61"/>
      <c r="D23" s="61"/>
      <c r="E23" s="61"/>
    </row>
    <row r="24" spans="1:8" s="6" customFormat="1" ht="36" customHeight="1" x14ac:dyDescent="0.3">
      <c r="A24" s="201"/>
      <c r="B24" s="203" t="s">
        <v>312</v>
      </c>
      <c r="C24" s="204">
        <f>TAB00!H34</f>
        <v>0</v>
      </c>
      <c r="D24" s="61"/>
      <c r="E24" s="61"/>
      <c r="F24" s="205"/>
      <c r="G24" s="206"/>
      <c r="H24" s="61"/>
    </row>
    <row r="25" spans="1:8" s="6" customFormat="1" x14ac:dyDescent="0.3">
      <c r="A25" s="201"/>
      <c r="B25" s="61"/>
      <c r="C25" s="61"/>
      <c r="D25" s="61"/>
      <c r="E25" s="61"/>
      <c r="F25" s="61"/>
      <c r="G25" s="61"/>
      <c r="H25" s="61"/>
    </row>
    <row r="26" spans="1:8" s="6" customFormat="1" ht="27" x14ac:dyDescent="0.3">
      <c r="A26" s="201"/>
      <c r="B26" s="207" t="s">
        <v>447</v>
      </c>
      <c r="C26" s="208">
        <f>C22*(1+C24)</f>
        <v>9.2520000000000005E-2</v>
      </c>
      <c r="D26" s="61"/>
      <c r="E26" s="61"/>
      <c r="F26" s="61"/>
      <c r="G26" s="61"/>
      <c r="H26" s="61"/>
    </row>
    <row r="27" spans="1:8" s="6" customFormat="1" x14ac:dyDescent="0.3">
      <c r="A27" s="201"/>
      <c r="B27" s="61"/>
      <c r="C27" s="61">
        <f>TAB00!F32</f>
        <v>0</v>
      </c>
      <c r="D27" s="61"/>
      <c r="E27" s="61"/>
      <c r="F27" s="61"/>
      <c r="G27" s="61"/>
      <c r="H27" s="61"/>
    </row>
    <row r="28" spans="1:8" s="6" customFormat="1" x14ac:dyDescent="0.3">
      <c r="A28" s="201"/>
      <c r="B28" s="203" t="s">
        <v>448</v>
      </c>
      <c r="C28" s="204">
        <f>TAB00!I32</f>
        <v>0</v>
      </c>
      <c r="D28" s="61"/>
      <c r="E28" s="61"/>
      <c r="F28" s="61"/>
      <c r="G28" s="61"/>
      <c r="H28" s="61"/>
    </row>
    <row r="29" spans="1:8" x14ac:dyDescent="0.3">
      <c r="A29" s="201"/>
      <c r="B29" s="61"/>
      <c r="C29" s="61">
        <f>TAB00!H32</f>
        <v>0</v>
      </c>
      <c r="D29" s="61"/>
      <c r="E29" s="61"/>
      <c r="F29" s="61"/>
      <c r="G29" s="61"/>
      <c r="H29" s="61"/>
    </row>
    <row r="30" spans="1:8" x14ac:dyDescent="0.3">
      <c r="A30" s="201"/>
      <c r="B30" s="203" t="s">
        <v>312</v>
      </c>
      <c r="C30" s="204">
        <f>TAB00!I34</f>
        <v>0</v>
      </c>
      <c r="D30" s="61"/>
      <c r="E30" s="61"/>
      <c r="F30" s="61"/>
      <c r="G30" s="61"/>
      <c r="H30" s="61"/>
    </row>
    <row r="31" spans="1:8" x14ac:dyDescent="0.3">
      <c r="A31" s="201"/>
      <c r="B31" s="61"/>
      <c r="C31" s="61">
        <f>TAB00!H33</f>
        <v>0</v>
      </c>
      <c r="D31" s="61"/>
      <c r="E31" s="61"/>
      <c r="F31" s="61"/>
      <c r="G31" s="61"/>
      <c r="H31" s="61"/>
    </row>
    <row r="32" spans="1:8" ht="32.25" customHeight="1" x14ac:dyDescent="0.3">
      <c r="A32" s="201"/>
      <c r="B32" s="207" t="s">
        <v>472</v>
      </c>
      <c r="C32" s="208">
        <f>TAB00!H35</f>
        <v>0</v>
      </c>
      <c r="D32" s="61"/>
      <c r="E32" s="61"/>
      <c r="F32" s="61"/>
      <c r="G32" s="61"/>
      <c r="H32" s="61"/>
    </row>
    <row r="33" spans="1:8" x14ac:dyDescent="0.3">
      <c r="A33" s="201"/>
      <c r="B33" s="61"/>
      <c r="C33" s="61"/>
      <c r="D33" s="61"/>
      <c r="E33" s="61"/>
      <c r="F33" s="61"/>
      <c r="G33" s="61"/>
      <c r="H33" s="61"/>
    </row>
    <row r="34" spans="1:8" ht="27" x14ac:dyDescent="0.3">
      <c r="A34" s="201"/>
      <c r="B34" s="207" t="s">
        <v>473</v>
      </c>
      <c r="C34" s="208">
        <f>C32*(1+$C$28)*(1+$C$30)</f>
        <v>0</v>
      </c>
      <c r="D34" s="61"/>
      <c r="E34" s="61"/>
      <c r="F34" s="61"/>
      <c r="G34" s="61"/>
      <c r="H34" s="61"/>
    </row>
    <row r="35" spans="1:8" x14ac:dyDescent="0.3">
      <c r="A35" s="201"/>
      <c r="B35" s="61"/>
      <c r="C35" s="61"/>
      <c r="D35" s="61"/>
      <c r="E35" s="61"/>
      <c r="F35" s="61"/>
      <c r="G35" s="61"/>
      <c r="H35" s="61"/>
    </row>
    <row r="36" spans="1:8" ht="33" customHeight="1" x14ac:dyDescent="0.3">
      <c r="A36" s="201"/>
      <c r="B36" s="207" t="s">
        <v>474</v>
      </c>
      <c r="C36" s="208">
        <f>TAB00!I32</f>
        <v>0</v>
      </c>
      <c r="D36" s="61"/>
      <c r="E36" s="61"/>
      <c r="F36" s="61"/>
      <c r="G36" s="61"/>
      <c r="H36" s="61"/>
    </row>
    <row r="37" spans="1:8" ht="12" customHeight="1" x14ac:dyDescent="0.3">
      <c r="A37" s="201"/>
      <c r="B37" s="61"/>
      <c r="C37" s="61"/>
      <c r="D37" s="61"/>
      <c r="E37" s="61"/>
      <c r="F37" s="61"/>
      <c r="G37" s="61"/>
      <c r="H37" s="61"/>
    </row>
    <row r="38" spans="1:8" ht="29.25" customHeight="1" x14ac:dyDescent="0.3">
      <c r="A38" s="201"/>
      <c r="B38" s="207" t="s">
        <v>475</v>
      </c>
      <c r="C38" s="208">
        <f>TAB00!I35</f>
        <v>0</v>
      </c>
      <c r="D38" s="61"/>
      <c r="E38" s="61"/>
      <c r="F38" s="61"/>
      <c r="G38" s="61"/>
      <c r="H38" s="61"/>
    </row>
    <row r="39" spans="1:8" ht="12" customHeight="1" x14ac:dyDescent="0.3">
      <c r="A39" s="201"/>
      <c r="B39" s="61"/>
      <c r="C39" s="61"/>
      <c r="D39" s="61"/>
      <c r="E39" s="61"/>
      <c r="F39" s="61"/>
      <c r="G39" s="61"/>
      <c r="H39" s="61"/>
    </row>
    <row r="40" spans="1:8" ht="12" customHeight="1" x14ac:dyDescent="0.3">
      <c r="A40" s="201"/>
      <c r="B40" s="61"/>
      <c r="C40" s="61"/>
      <c r="D40" s="61"/>
      <c r="E40" s="61"/>
      <c r="F40" s="61"/>
      <c r="G40" s="61"/>
      <c r="H40" s="61"/>
    </row>
    <row r="41" spans="1:8" ht="12" customHeight="1" x14ac:dyDescent="0.3">
      <c r="A41" s="201"/>
      <c r="B41" s="195" t="s">
        <v>476</v>
      </c>
      <c r="C41" s="61"/>
      <c r="D41" s="61"/>
      <c r="E41" s="61"/>
      <c r="F41" s="61"/>
      <c r="G41" s="61"/>
      <c r="H41" s="61"/>
    </row>
    <row r="42" spans="1:8" ht="12" customHeight="1" x14ac:dyDescent="0.3">
      <c r="A42" s="201"/>
      <c r="B42" s="61"/>
      <c r="C42" s="61"/>
      <c r="D42" s="61"/>
      <c r="E42" s="61"/>
      <c r="F42" s="61"/>
      <c r="G42" s="61"/>
      <c r="H42" s="61"/>
    </row>
    <row r="43" spans="1:8" ht="39" customHeight="1" x14ac:dyDescent="0.3">
      <c r="A43" s="201"/>
      <c r="B43" s="209"/>
      <c r="C43" s="209">
        <f>TAB00!J35</f>
        <v>0</v>
      </c>
      <c r="D43" s="209" t="s">
        <v>321</v>
      </c>
      <c r="E43" s="209" t="s">
        <v>322</v>
      </c>
      <c r="F43" s="209" t="s">
        <v>315</v>
      </c>
      <c r="G43" s="210" t="s">
        <v>462</v>
      </c>
      <c r="H43" s="61"/>
    </row>
    <row r="44" spans="1:8" ht="32.25" customHeight="1" x14ac:dyDescent="0.3">
      <c r="A44" s="201"/>
      <c r="B44" s="211" t="s">
        <v>355</v>
      </c>
      <c r="C44" s="196"/>
      <c r="D44" s="196"/>
      <c r="E44" s="196"/>
      <c r="F44" s="196"/>
      <c r="G44" s="212"/>
      <c r="H44" s="61"/>
    </row>
    <row r="45" spans="1:8" ht="35.25" customHeight="1" x14ac:dyDescent="0.3">
      <c r="A45" s="201"/>
      <c r="B45" s="213" t="s">
        <v>359</v>
      </c>
      <c r="C45" s="66">
        <f>C26</f>
        <v>9.2520000000000005E-2</v>
      </c>
      <c r="D45" s="66">
        <f>C32</f>
        <v>0</v>
      </c>
      <c r="E45" s="66">
        <f>C34</f>
        <v>0</v>
      </c>
      <c r="F45" s="66">
        <f>C36</f>
        <v>0</v>
      </c>
      <c r="G45" s="214">
        <f>C38</f>
        <v>0</v>
      </c>
      <c r="H45" s="61"/>
    </row>
    <row r="46" spans="1:8" ht="33.75" customHeight="1" x14ac:dyDescent="0.3">
      <c r="A46" s="201"/>
      <c r="B46" s="215" t="s">
        <v>356</v>
      </c>
      <c r="C46" s="216">
        <f>MIN(C44,C45)</f>
        <v>9.2520000000000005E-2</v>
      </c>
      <c r="D46" s="216">
        <f>MIN(D44,D45)</f>
        <v>0</v>
      </c>
      <c r="E46" s="216">
        <f>MIN(E44,E45)</f>
        <v>0</v>
      </c>
      <c r="F46" s="216">
        <f>MIN(F44,F45)</f>
        <v>0</v>
      </c>
      <c r="G46" s="217">
        <f>MIN(G44,G45)</f>
        <v>0</v>
      </c>
      <c r="H46" s="61"/>
    </row>
    <row r="47" spans="1:8" x14ac:dyDescent="0.3">
      <c r="A47" s="201"/>
      <c r="B47" s="61"/>
      <c r="C47" s="61"/>
      <c r="D47" s="61"/>
      <c r="E47" s="61"/>
      <c r="F47" s="61"/>
      <c r="G47" s="61"/>
      <c r="H47" s="61"/>
    </row>
    <row r="48" spans="1:8" x14ac:dyDescent="0.3">
      <c r="A48" s="201"/>
      <c r="B48" s="61"/>
      <c r="C48" s="252"/>
      <c r="D48" s="61"/>
      <c r="E48" s="61"/>
      <c r="F48" s="61"/>
      <c r="G48" s="61"/>
      <c r="H48" s="61"/>
    </row>
    <row r="53" spans="3:3" x14ac:dyDescent="0.3">
      <c r="C53" s="1"/>
    </row>
  </sheetData>
  <conditionalFormatting sqref="C8:C11">
    <cfRule type="containsText" dxfId="801" priority="13" operator="containsText" text="ntitulé">
      <formula>NOT(ISERROR(SEARCH("ntitulé",C8)))</formula>
    </cfRule>
    <cfRule type="containsBlanks" dxfId="800" priority="14">
      <formula>LEN(TRIM(C8))=0</formula>
    </cfRule>
  </conditionalFormatting>
  <conditionalFormatting sqref="B8:B11">
    <cfRule type="containsText" dxfId="799" priority="11" operator="containsText" text="ntitulé">
      <formula>NOT(ISERROR(SEARCH("ntitulé",B8)))</formula>
    </cfRule>
    <cfRule type="containsBlanks" dxfId="798" priority="12">
      <formula>LEN(TRIM(B8))=0</formula>
    </cfRule>
  </conditionalFormatting>
  <conditionalFormatting sqref="C44">
    <cfRule type="containsText" dxfId="797" priority="9" operator="containsText" text="ntitulé">
      <formula>NOT(ISERROR(SEARCH("ntitulé",C44)))</formula>
    </cfRule>
    <cfRule type="containsBlanks" dxfId="796" priority="10">
      <formula>LEN(TRIM(C44))=0</formula>
    </cfRule>
  </conditionalFormatting>
  <conditionalFormatting sqref="D44">
    <cfRule type="containsText" dxfId="795" priority="7" operator="containsText" text="ntitulé">
      <formula>NOT(ISERROR(SEARCH("ntitulé",D44)))</formula>
    </cfRule>
    <cfRule type="containsBlanks" dxfId="794" priority="8">
      <formula>LEN(TRIM(D44))=0</formula>
    </cfRule>
  </conditionalFormatting>
  <conditionalFormatting sqref="E44">
    <cfRule type="containsText" dxfId="793" priority="5" operator="containsText" text="ntitulé">
      <formula>NOT(ISERROR(SEARCH("ntitulé",E44)))</formula>
    </cfRule>
    <cfRule type="containsBlanks" dxfId="792" priority="6">
      <formula>LEN(TRIM(E44))=0</formula>
    </cfRule>
  </conditionalFormatting>
  <conditionalFormatting sqref="F44">
    <cfRule type="containsText" dxfId="791" priority="3" operator="containsText" text="ntitulé">
      <formula>NOT(ISERROR(SEARCH("ntitulé",F44)))</formula>
    </cfRule>
    <cfRule type="containsBlanks" dxfId="790" priority="4">
      <formula>LEN(TRIM(F44))=0</formula>
    </cfRule>
  </conditionalFormatting>
  <conditionalFormatting sqref="G44">
    <cfRule type="containsText" dxfId="789" priority="1" operator="containsText" text="ntitulé">
      <formula>NOT(ISERROR(SEARCH("ntitulé",G44)))</formula>
    </cfRule>
    <cfRule type="containsBlanks" dxfId="788" priority="2">
      <formula>LEN(TRIM(G44))=0</formula>
    </cfRule>
  </conditionalFormatting>
  <hyperlinks>
    <hyperlink ref="A1" location="TAB00!A1" display="TAB00!A1" xr:uid="{E359CDFD-A8D5-4482-AF36-F6E8BC203397}"/>
  </hyperlinks>
  <pageMargins left="0.7" right="0.7" top="0.75" bottom="0.75" header="0.3" footer="0.3"/>
  <pageSetup paperSize="9" scale="74" orientation="landscape" verticalDpi="300" r:id="rId1"/>
  <rowBreaks count="1" manualBreakCount="1">
    <brk id="3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18AB-F47E-4BFC-B0F0-8CCDCDB88C7B}">
  <dimension ref="A1:H53"/>
  <sheetViews>
    <sheetView topLeftCell="A28" zoomScaleNormal="100" workbookViewId="0">
      <selection activeCell="D53" sqref="D53"/>
    </sheetView>
  </sheetViews>
  <sheetFormatPr baseColWidth="10" defaultColWidth="9.1640625" defaultRowHeight="13.5" x14ac:dyDescent="0.3"/>
  <cols>
    <col min="1" max="1" width="11.6640625" style="5" customWidth="1"/>
    <col min="2" max="2" width="53.1640625" style="3" customWidth="1"/>
    <col min="3" max="7" width="29.33203125" style="3" customWidth="1"/>
    <col min="8" max="8" width="16.6640625" style="3" customWidth="1"/>
    <col min="9" max="16384" width="9.1640625" style="3"/>
  </cols>
  <sheetData>
    <row r="1" spans="1:8" ht="15" x14ac:dyDescent="0.3">
      <c r="A1" s="8" t="s">
        <v>55</v>
      </c>
    </row>
    <row r="2" spans="1:8" x14ac:dyDescent="0.3">
      <c r="A2" s="3"/>
    </row>
    <row r="3" spans="1:8" ht="22.15" customHeight="1" x14ac:dyDescent="0.35">
      <c r="A3" s="166" t="str">
        <f>TAB00!B51&amp;" : "&amp;TAB00!C51</f>
        <v>TAB2.3 : Charges nettes contrôlables relatives aux immobilisations - budget 2025-2029</v>
      </c>
      <c r="B3" s="251"/>
      <c r="C3" s="251"/>
      <c r="D3" s="251"/>
      <c r="E3" s="251"/>
      <c r="F3" s="251"/>
      <c r="G3" s="251"/>
    </row>
    <row r="4" spans="1:8" ht="16.5" x14ac:dyDescent="0.3">
      <c r="A4" s="137"/>
      <c r="B4" s="4"/>
      <c r="C4" s="4"/>
      <c r="D4" s="4"/>
      <c r="E4" s="4"/>
      <c r="F4" s="4"/>
      <c r="G4" s="4"/>
      <c r="H4" s="4"/>
    </row>
    <row r="5" spans="1:8" ht="16.5" x14ac:dyDescent="0.3">
      <c r="A5" s="137"/>
      <c r="B5" s="4"/>
      <c r="C5" s="4"/>
      <c r="D5" s="4"/>
      <c r="E5" s="4"/>
      <c r="F5" s="4"/>
      <c r="G5" s="4"/>
      <c r="H5" s="4"/>
    </row>
    <row r="6" spans="1:8" s="6" customFormat="1" x14ac:dyDescent="0.3">
      <c r="A6" s="201"/>
      <c r="B6" s="195" t="s">
        <v>477</v>
      </c>
      <c r="C6" s="195"/>
      <c r="D6" s="61"/>
      <c r="E6" s="61"/>
      <c r="F6" s="195"/>
      <c r="G6" s="61"/>
      <c r="H6" s="61"/>
    </row>
    <row r="7" spans="1:8" s="6" customFormat="1" x14ac:dyDescent="0.3">
      <c r="A7" s="201"/>
      <c r="B7" s="195"/>
      <c r="C7" s="195"/>
      <c r="D7" s="61"/>
      <c r="E7" s="61"/>
      <c r="F7" s="61"/>
      <c r="G7" s="61"/>
      <c r="H7" s="61"/>
    </row>
    <row r="8" spans="1:8" s="6" customFormat="1" x14ac:dyDescent="0.3">
      <c r="A8" s="201"/>
      <c r="B8" s="202" t="s">
        <v>478</v>
      </c>
      <c r="C8" s="187">
        <f>'TAB1 '!B73+'TAB1 '!B89</f>
        <v>0</v>
      </c>
      <c r="D8" s="61"/>
      <c r="E8" s="61"/>
      <c r="F8" s="61"/>
      <c r="G8" s="61"/>
      <c r="H8" s="61"/>
    </row>
    <row r="9" spans="1:8" s="6" customFormat="1" x14ac:dyDescent="0.3">
      <c r="A9" s="201"/>
      <c r="B9" s="202" t="s">
        <v>479</v>
      </c>
      <c r="C9" s="197">
        <f>'TAB1 '!D73+'TAB1 '!D89</f>
        <v>0</v>
      </c>
      <c r="D9" s="61"/>
      <c r="E9" s="61"/>
      <c r="F9" s="61"/>
      <c r="G9" s="61"/>
      <c r="H9" s="61"/>
    </row>
    <row r="10" spans="1:8" s="6" customFormat="1" x14ac:dyDescent="0.3">
      <c r="A10" s="201"/>
      <c r="B10" s="202" t="s">
        <v>480</v>
      </c>
      <c r="C10" s="197">
        <f>'TAB1 '!F73+'TAB1 '!F89</f>
        <v>0</v>
      </c>
      <c r="D10" s="61"/>
      <c r="E10" s="61"/>
      <c r="F10" s="61"/>
      <c r="G10" s="61"/>
      <c r="H10" s="61"/>
    </row>
    <row r="11" spans="1:8" s="6" customFormat="1" x14ac:dyDescent="0.3">
      <c r="A11" s="201"/>
      <c r="B11" s="202" t="s">
        <v>481</v>
      </c>
      <c r="C11" s="197">
        <f>'TAB1 '!H73+'TAB1 '!H89</f>
        <v>0</v>
      </c>
      <c r="D11" s="61"/>
      <c r="E11" s="61"/>
      <c r="F11" s="61"/>
      <c r="G11" s="61"/>
      <c r="H11" s="61"/>
    </row>
    <row r="12" spans="1:8" s="6" customFormat="1" x14ac:dyDescent="0.3">
      <c r="A12" s="201"/>
      <c r="B12" s="203" t="s">
        <v>351</v>
      </c>
      <c r="C12" s="204">
        <f>TAB00!C32</f>
        <v>9.8499999999999994E-3</v>
      </c>
      <c r="D12" s="61"/>
      <c r="E12" s="61"/>
    </row>
    <row r="13" spans="1:8" s="6" customFormat="1" x14ac:dyDescent="0.3">
      <c r="A13" s="201"/>
      <c r="B13" s="203" t="s">
        <v>352</v>
      </c>
      <c r="C13" s="204">
        <f>TAB00!D32</f>
        <v>2.009E-2</v>
      </c>
      <c r="D13" s="61"/>
      <c r="E13" s="61"/>
    </row>
    <row r="14" spans="1:8" s="6" customFormat="1" x14ac:dyDescent="0.3">
      <c r="A14" s="201"/>
      <c r="B14" s="203" t="s">
        <v>439</v>
      </c>
      <c r="C14" s="204">
        <f>TAB00!E32</f>
        <v>9.2520000000000005E-2</v>
      </c>
      <c r="D14" s="61"/>
      <c r="E14" s="61"/>
    </row>
    <row r="15" spans="1:8" s="6" customFormat="1" ht="27" x14ac:dyDescent="0.3">
      <c r="A15" s="201"/>
      <c r="B15" s="203" t="s">
        <v>482</v>
      </c>
      <c r="C15" s="197">
        <f>C8*(1+$C$12)*(1+$C$13)*(1+$C$14)</f>
        <v>0</v>
      </c>
      <c r="D15" s="61"/>
      <c r="E15" s="61"/>
    </row>
    <row r="16" spans="1:8" s="6" customFormat="1" ht="27" x14ac:dyDescent="0.3">
      <c r="A16" s="201"/>
      <c r="B16" s="203" t="s">
        <v>483</v>
      </c>
      <c r="C16" s="197">
        <f>C9*(1+$C$13)*(1+$C$14)</f>
        <v>0</v>
      </c>
      <c r="D16" s="61"/>
      <c r="E16" s="61"/>
    </row>
    <row r="17" spans="1:8" s="6" customFormat="1" ht="27" x14ac:dyDescent="0.3">
      <c r="A17" s="201"/>
      <c r="B17" s="203" t="s">
        <v>484</v>
      </c>
      <c r="C17" s="197">
        <f>'TAB1 '!H66</f>
        <v>0</v>
      </c>
      <c r="D17" s="61"/>
      <c r="E17" s="61"/>
    </row>
    <row r="18" spans="1:8" s="6" customFormat="1" ht="27" x14ac:dyDescent="0.3">
      <c r="A18" s="201"/>
      <c r="B18" s="203" t="s">
        <v>485</v>
      </c>
      <c r="C18" s="197">
        <f>AVERAGE(C15:C17,C11)</f>
        <v>0</v>
      </c>
      <c r="D18" s="61"/>
      <c r="E18" s="61"/>
    </row>
    <row r="19" spans="1:8" s="6" customFormat="1" x14ac:dyDescent="0.3">
      <c r="A19" s="201"/>
      <c r="B19" s="203" t="s">
        <v>353</v>
      </c>
      <c r="C19" s="204">
        <f>TAB00!F32</f>
        <v>0</v>
      </c>
      <c r="D19" s="61"/>
      <c r="E19" s="61"/>
    </row>
    <row r="20" spans="1:8" s="6" customFormat="1" x14ac:dyDescent="0.3">
      <c r="A20" s="201"/>
      <c r="B20" s="203" t="s">
        <v>354</v>
      </c>
      <c r="C20" s="204">
        <f>TAB00!G32</f>
        <v>0</v>
      </c>
      <c r="D20" s="61"/>
      <c r="E20" s="61"/>
    </row>
    <row r="21" spans="1:8" s="6" customFormat="1" x14ac:dyDescent="0.3">
      <c r="A21" s="201"/>
      <c r="B21" s="203" t="s">
        <v>444</v>
      </c>
      <c r="C21" s="204">
        <f>TAB00!H32</f>
        <v>0</v>
      </c>
      <c r="D21" s="61"/>
      <c r="E21" s="61"/>
    </row>
    <row r="22" spans="1:8" s="6" customFormat="1" ht="27" x14ac:dyDescent="0.3">
      <c r="A22" s="201"/>
      <c r="B22" s="199" t="s">
        <v>486</v>
      </c>
      <c r="C22" s="200">
        <f>TAB00!E32</f>
        <v>9.2520000000000005E-2</v>
      </c>
      <c r="D22" s="61"/>
      <c r="E22" s="61"/>
    </row>
    <row r="23" spans="1:8" s="6" customFormat="1" x14ac:dyDescent="0.3">
      <c r="A23" s="201"/>
      <c r="B23" s="61"/>
      <c r="C23" s="61"/>
      <c r="D23" s="61"/>
      <c r="E23" s="61"/>
    </row>
    <row r="24" spans="1:8" s="6" customFormat="1" ht="27" x14ac:dyDescent="0.3">
      <c r="A24" s="201"/>
      <c r="B24" s="207" t="s">
        <v>447</v>
      </c>
      <c r="C24" s="208">
        <f>C22</f>
        <v>9.2520000000000005E-2</v>
      </c>
      <c r="D24" s="61"/>
      <c r="E24" s="61"/>
      <c r="F24" s="61"/>
      <c r="G24" s="61"/>
      <c r="H24" s="61"/>
    </row>
    <row r="25" spans="1:8" s="6" customFormat="1" x14ac:dyDescent="0.3">
      <c r="A25" s="201"/>
      <c r="B25" s="61"/>
      <c r="C25" s="61"/>
      <c r="D25" s="61"/>
      <c r="E25" s="61"/>
      <c r="F25" s="61"/>
      <c r="G25" s="61"/>
      <c r="H25" s="61"/>
    </row>
    <row r="26" spans="1:8" s="6" customFormat="1" x14ac:dyDescent="0.3">
      <c r="A26" s="201"/>
      <c r="B26" s="203" t="s">
        <v>448</v>
      </c>
      <c r="C26" s="204">
        <f>TAB00!I32</f>
        <v>0</v>
      </c>
      <c r="D26" s="61"/>
      <c r="E26" s="61"/>
      <c r="F26" s="61"/>
      <c r="G26" s="61"/>
      <c r="H26" s="61"/>
    </row>
    <row r="27" spans="1:8" x14ac:dyDescent="0.3">
      <c r="A27" s="201"/>
      <c r="B27" s="61"/>
      <c r="C27" s="61"/>
      <c r="D27" s="61"/>
      <c r="E27" s="61"/>
      <c r="F27" s="61"/>
      <c r="G27" s="61"/>
      <c r="H27" s="61"/>
    </row>
    <row r="28" spans="1:8" ht="32.25" customHeight="1" x14ac:dyDescent="0.3">
      <c r="A28" s="201"/>
      <c r="B28" s="207" t="s">
        <v>472</v>
      </c>
      <c r="C28" s="208">
        <f>TAB00!G32</f>
        <v>0</v>
      </c>
      <c r="D28" s="61"/>
      <c r="E28" s="61"/>
      <c r="F28" s="61"/>
      <c r="G28" s="61"/>
      <c r="H28" s="61"/>
    </row>
    <row r="29" spans="1:8" x14ac:dyDescent="0.3">
      <c r="A29" s="201"/>
      <c r="B29" s="61"/>
      <c r="C29" s="61"/>
      <c r="D29" s="61"/>
      <c r="E29" s="61"/>
      <c r="F29" s="61"/>
      <c r="G29" s="61"/>
      <c r="H29" s="61"/>
    </row>
    <row r="30" spans="1:8" ht="27" x14ac:dyDescent="0.3">
      <c r="A30" s="201"/>
      <c r="B30" s="207" t="s">
        <v>473</v>
      </c>
      <c r="C30" s="208">
        <f>C28*(1+$C$26)</f>
        <v>0</v>
      </c>
      <c r="D30" s="61"/>
      <c r="E30" s="61"/>
      <c r="F30" s="61"/>
      <c r="G30" s="61"/>
      <c r="H30" s="61"/>
    </row>
    <row r="31" spans="1:8" x14ac:dyDescent="0.3">
      <c r="A31" s="201"/>
      <c r="B31" s="61"/>
      <c r="C31" s="61"/>
      <c r="D31" s="61"/>
      <c r="E31" s="61"/>
      <c r="F31" s="61"/>
      <c r="G31" s="61"/>
      <c r="H31" s="61"/>
    </row>
    <row r="32" spans="1:8" ht="33" customHeight="1" x14ac:dyDescent="0.3">
      <c r="A32" s="201"/>
      <c r="B32" s="207" t="s">
        <v>474</v>
      </c>
      <c r="C32" s="208">
        <f>TAB00!H35</f>
        <v>0</v>
      </c>
      <c r="D32" s="61"/>
      <c r="E32" s="61"/>
      <c r="F32" s="61"/>
      <c r="G32" s="61"/>
      <c r="H32" s="61"/>
    </row>
    <row r="33" spans="1:8" ht="12" customHeight="1" x14ac:dyDescent="0.3">
      <c r="A33" s="201"/>
      <c r="B33" s="61"/>
      <c r="C33" s="61"/>
      <c r="D33" s="61"/>
      <c r="E33" s="61"/>
      <c r="F33" s="61"/>
      <c r="G33" s="61"/>
      <c r="H33" s="61"/>
    </row>
    <row r="34" spans="1:8" ht="29.25" customHeight="1" x14ac:dyDescent="0.3">
      <c r="A34" s="201"/>
      <c r="B34" s="207" t="s">
        <v>475</v>
      </c>
      <c r="C34" s="208">
        <f>C32*(1+$C$26)</f>
        <v>0</v>
      </c>
      <c r="D34" s="61"/>
      <c r="E34" s="61"/>
      <c r="F34" s="61"/>
      <c r="G34" s="61"/>
      <c r="H34" s="61"/>
    </row>
    <row r="35" spans="1:8" ht="12" customHeight="1" x14ac:dyDescent="0.3">
      <c r="A35" s="201"/>
      <c r="B35" s="61"/>
      <c r="C35" s="61"/>
      <c r="D35" s="61"/>
      <c r="E35" s="61"/>
      <c r="F35" s="61"/>
      <c r="G35" s="61"/>
      <c r="H35" s="61"/>
    </row>
    <row r="36" spans="1:8" ht="12" customHeight="1" x14ac:dyDescent="0.3">
      <c r="A36" s="201"/>
      <c r="B36" s="61"/>
      <c r="C36" s="61"/>
      <c r="D36" s="61"/>
      <c r="E36" s="61"/>
      <c r="F36" s="61"/>
      <c r="G36" s="61"/>
      <c r="H36" s="61"/>
    </row>
    <row r="37" spans="1:8" ht="12" customHeight="1" x14ac:dyDescent="0.3">
      <c r="A37" s="201"/>
      <c r="B37" s="195" t="s">
        <v>487</v>
      </c>
      <c r="C37" s="61"/>
      <c r="D37" s="61"/>
      <c r="E37" s="61"/>
      <c r="F37" s="61"/>
      <c r="G37" s="61"/>
      <c r="H37" s="61"/>
    </row>
    <row r="38" spans="1:8" ht="12" customHeight="1" x14ac:dyDescent="0.3">
      <c r="A38" s="201"/>
      <c r="B38" s="61"/>
      <c r="C38" s="252"/>
      <c r="D38" s="61"/>
      <c r="E38" s="61"/>
      <c r="F38" s="61"/>
      <c r="G38" s="61"/>
      <c r="H38" s="61"/>
    </row>
    <row r="39" spans="1:8" ht="39" customHeight="1" x14ac:dyDescent="0.3">
      <c r="A39" s="201"/>
      <c r="B39" s="209"/>
      <c r="C39" s="209" t="s">
        <v>320</v>
      </c>
      <c r="D39" s="209" t="s">
        <v>321</v>
      </c>
      <c r="E39" s="209" t="s">
        <v>322</v>
      </c>
      <c r="F39" s="209" t="s">
        <v>315</v>
      </c>
      <c r="G39" s="210" t="s">
        <v>462</v>
      </c>
      <c r="H39" s="61"/>
    </row>
    <row r="40" spans="1:8" ht="32.25" customHeight="1" x14ac:dyDescent="0.3">
      <c r="A40" s="201"/>
      <c r="B40" s="211" t="s">
        <v>355</v>
      </c>
      <c r="C40" s="196"/>
      <c r="D40" s="196"/>
      <c r="E40" s="196"/>
      <c r="F40" s="196"/>
      <c r="G40" s="212"/>
      <c r="H40" s="61"/>
    </row>
    <row r="41" spans="1:8" ht="35.25" customHeight="1" x14ac:dyDescent="0.3">
      <c r="A41" s="201"/>
      <c r="B41" s="213" t="s">
        <v>488</v>
      </c>
      <c r="C41" s="66">
        <f>C24</f>
        <v>9.2520000000000005E-2</v>
      </c>
      <c r="D41" s="66">
        <f>C28</f>
        <v>0</v>
      </c>
      <c r="E41" s="66">
        <f>C30</f>
        <v>0</v>
      </c>
      <c r="F41" s="66">
        <f>C32</f>
        <v>0</v>
      </c>
      <c r="G41" s="214">
        <f>C34</f>
        <v>0</v>
      </c>
      <c r="H41" s="61"/>
    </row>
    <row r="42" spans="1:8" ht="33.75" customHeight="1" x14ac:dyDescent="0.3">
      <c r="A42" s="201"/>
      <c r="B42" s="215" t="s">
        <v>356</v>
      </c>
      <c r="C42" s="216">
        <f>MIN(C40,C41)</f>
        <v>9.2520000000000005E-2</v>
      </c>
      <c r="D42" s="216">
        <f>MIN(D40,D41)</f>
        <v>0</v>
      </c>
      <c r="E42" s="216">
        <f>MIN(E40,E41)</f>
        <v>0</v>
      </c>
      <c r="F42" s="216">
        <f>MIN(F40,F41)</f>
        <v>0</v>
      </c>
      <c r="G42" s="217">
        <f>MIN(G40,G41)</f>
        <v>0</v>
      </c>
      <c r="H42" s="61"/>
    </row>
    <row r="43" spans="1:8" x14ac:dyDescent="0.3">
      <c r="A43" s="201"/>
      <c r="B43" s="61"/>
      <c r="C43" s="252"/>
      <c r="D43" s="61"/>
      <c r="E43" s="61"/>
      <c r="F43" s="61"/>
      <c r="G43" s="61"/>
      <c r="H43" s="61"/>
    </row>
    <row r="44" spans="1:8" x14ac:dyDescent="0.3">
      <c r="A44" s="201"/>
      <c r="B44" s="61"/>
      <c r="C44" s="61"/>
      <c r="D44" s="61"/>
      <c r="E44" s="61"/>
      <c r="F44" s="61"/>
      <c r="G44" s="61"/>
      <c r="H44" s="61"/>
    </row>
    <row r="48" spans="1:8" x14ac:dyDescent="0.3">
      <c r="C48" s="1"/>
    </row>
    <row r="53" spans="3:3" x14ac:dyDescent="0.3">
      <c r="C53" s="1"/>
    </row>
  </sheetData>
  <conditionalFormatting sqref="C8:C11">
    <cfRule type="containsText" dxfId="787" priority="19" operator="containsText" text="ntitulé">
      <formula>NOT(ISERROR(SEARCH("ntitulé",C8)))</formula>
    </cfRule>
    <cfRule type="containsBlanks" dxfId="786" priority="20">
      <formula>LEN(TRIM(C8))=0</formula>
    </cfRule>
  </conditionalFormatting>
  <conditionalFormatting sqref="C40">
    <cfRule type="containsText" dxfId="785" priority="17" operator="containsText" text="ntitulé">
      <formula>NOT(ISERROR(SEARCH("ntitulé",C40)))</formula>
    </cfRule>
    <cfRule type="containsBlanks" dxfId="784" priority="18">
      <formula>LEN(TRIM(C40))=0</formula>
    </cfRule>
  </conditionalFormatting>
  <conditionalFormatting sqref="D40">
    <cfRule type="containsText" dxfId="783" priority="15" operator="containsText" text="ntitulé">
      <formula>NOT(ISERROR(SEARCH("ntitulé",D40)))</formula>
    </cfRule>
    <cfRule type="containsBlanks" dxfId="782" priority="16">
      <formula>LEN(TRIM(D40))=0</formula>
    </cfRule>
  </conditionalFormatting>
  <conditionalFormatting sqref="E40">
    <cfRule type="containsText" dxfId="781" priority="13" operator="containsText" text="ntitulé">
      <formula>NOT(ISERROR(SEARCH("ntitulé",E40)))</formula>
    </cfRule>
    <cfRule type="containsBlanks" dxfId="780" priority="14">
      <formula>LEN(TRIM(E40))=0</formula>
    </cfRule>
  </conditionalFormatting>
  <conditionalFormatting sqref="F40">
    <cfRule type="containsText" dxfId="779" priority="11" operator="containsText" text="ntitulé">
      <formula>NOT(ISERROR(SEARCH("ntitulé",F40)))</formula>
    </cfRule>
    <cfRule type="containsBlanks" dxfId="778" priority="12">
      <formula>LEN(TRIM(F40))=0</formula>
    </cfRule>
  </conditionalFormatting>
  <conditionalFormatting sqref="G40">
    <cfRule type="containsText" dxfId="777" priority="9" operator="containsText" text="ntitulé">
      <formula>NOT(ISERROR(SEARCH("ntitulé",G40)))</formula>
    </cfRule>
    <cfRule type="containsBlanks" dxfId="776" priority="10">
      <formula>LEN(TRIM(G40))=0</formula>
    </cfRule>
  </conditionalFormatting>
  <conditionalFormatting sqref="B8">
    <cfRule type="containsText" dxfId="775" priority="7" operator="containsText" text="ntitulé">
      <formula>NOT(ISERROR(SEARCH("ntitulé",B8)))</formula>
    </cfRule>
    <cfRule type="containsBlanks" dxfId="774" priority="8">
      <formula>LEN(TRIM(B8))=0</formula>
    </cfRule>
  </conditionalFormatting>
  <conditionalFormatting sqref="B9">
    <cfRule type="containsText" dxfId="773" priority="5" operator="containsText" text="ntitulé">
      <formula>NOT(ISERROR(SEARCH("ntitulé",B9)))</formula>
    </cfRule>
    <cfRule type="containsBlanks" dxfId="772" priority="6">
      <formula>LEN(TRIM(B9))=0</formula>
    </cfRule>
  </conditionalFormatting>
  <conditionalFormatting sqref="B10">
    <cfRule type="containsText" dxfId="771" priority="3" operator="containsText" text="ntitulé">
      <formula>NOT(ISERROR(SEARCH("ntitulé",B10)))</formula>
    </cfRule>
    <cfRule type="containsBlanks" dxfId="770" priority="4">
      <formula>LEN(TRIM(B10))=0</formula>
    </cfRule>
  </conditionalFormatting>
  <conditionalFormatting sqref="B11">
    <cfRule type="containsText" dxfId="769" priority="1" operator="containsText" text="ntitulé">
      <formula>NOT(ISERROR(SEARCH("ntitulé",B11)))</formula>
    </cfRule>
    <cfRule type="containsBlanks" dxfId="768" priority="2">
      <formula>LEN(TRIM(B11))=0</formula>
    </cfRule>
  </conditionalFormatting>
  <hyperlinks>
    <hyperlink ref="A1" location="TAB00!A1" display="TAB00!A1" xr:uid="{96CE1631-8135-48B1-9589-D6E88317195E}"/>
  </hyperlinks>
  <pageMargins left="0.7" right="0.7" top="0.75" bottom="0.75" header="0.3" footer="0.3"/>
  <pageSetup paperSize="9" scale="74" orientation="landscape" verticalDpi="300" r:id="rId1"/>
  <rowBreaks count="1" manualBreakCount="1">
    <brk id="28"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28"/>
  <sheetViews>
    <sheetView topLeftCell="A8" zoomScaleNormal="100" workbookViewId="0">
      <selection activeCell="A19" sqref="A19"/>
    </sheetView>
  </sheetViews>
  <sheetFormatPr baseColWidth="10" defaultColWidth="9.1640625" defaultRowHeight="13.5" x14ac:dyDescent="0.3"/>
  <cols>
    <col min="1" max="1" width="97.5" style="5" bestFit="1" customWidth="1"/>
    <col min="2" max="2" width="16.6640625" style="3" customWidth="1"/>
    <col min="3" max="3" width="16.6640625" style="5" customWidth="1"/>
    <col min="4" max="6" width="16.6640625" style="3" customWidth="1"/>
    <col min="7" max="7" width="1.33203125" style="3" customWidth="1"/>
    <col min="8" max="8" width="25" style="3" customWidth="1"/>
    <col min="9" max="9" width="1.33203125" style="3" customWidth="1"/>
    <col min="10" max="10" width="16.6640625" style="3" customWidth="1"/>
    <col min="11" max="11" width="9.5" style="3" customWidth="1"/>
    <col min="12" max="12" width="7.5" style="5" customWidth="1"/>
    <col min="13" max="15" width="7.5" style="3" customWidth="1"/>
    <col min="16" max="20" width="9.5" style="3" customWidth="1"/>
    <col min="21" max="21" width="17.6640625" style="62" customWidth="1"/>
    <col min="22" max="26" width="9.1640625" style="62"/>
    <col min="27" max="16384" width="9.1640625" style="3"/>
  </cols>
  <sheetData>
    <row r="1" spans="1:32" ht="15" x14ac:dyDescent="0.3">
      <c r="A1" s="8" t="s">
        <v>55</v>
      </c>
    </row>
    <row r="3" spans="1:32" ht="22.15" customHeight="1" x14ac:dyDescent="0.35">
      <c r="A3" s="76" t="str">
        <f>TAB00!B52&amp;" : "&amp;TAB00!C52</f>
        <v>TAB3 : Synthèse des charges et produits non-contrôlables</v>
      </c>
      <c r="B3" s="76"/>
      <c r="C3" s="76"/>
      <c r="D3" s="76"/>
      <c r="E3" s="76"/>
      <c r="F3" s="76"/>
      <c r="G3" s="76"/>
      <c r="H3" s="76"/>
      <c r="I3" s="15"/>
      <c r="J3" s="15"/>
      <c r="K3" s="15"/>
      <c r="L3" s="76"/>
      <c r="M3" s="76"/>
      <c r="N3" s="76"/>
      <c r="O3" s="76"/>
      <c r="P3" s="6"/>
      <c r="Q3" s="6"/>
      <c r="R3" s="6"/>
      <c r="S3" s="6"/>
      <c r="T3" s="6"/>
    </row>
    <row r="4" spans="1:32" x14ac:dyDescent="0.3">
      <c r="G4" s="6"/>
      <c r="H4" s="6"/>
      <c r="I4" s="6"/>
      <c r="K4" s="6"/>
      <c r="P4" s="6"/>
      <c r="Q4" s="6"/>
      <c r="R4" s="6"/>
      <c r="S4" s="6"/>
      <c r="T4" s="6"/>
    </row>
    <row r="5" spans="1:32" s="168" customFormat="1" x14ac:dyDescent="0.3">
      <c r="A5" s="167"/>
      <c r="B5" s="167"/>
      <c r="C5" s="167"/>
      <c r="D5" s="167"/>
      <c r="L5" s="372" t="s">
        <v>299</v>
      </c>
      <c r="M5" s="373"/>
      <c r="N5" s="373"/>
      <c r="O5" s="374"/>
      <c r="AA5" s="169"/>
      <c r="AB5" s="169"/>
      <c r="AC5" s="169"/>
      <c r="AD5" s="169"/>
      <c r="AE5" s="169"/>
      <c r="AF5" s="169"/>
    </row>
    <row r="6" spans="1:32" s="168" customFormat="1" ht="24" customHeight="1" x14ac:dyDescent="0.3">
      <c r="A6" s="170" t="s">
        <v>2</v>
      </c>
      <c r="B6" s="171" t="s">
        <v>320</v>
      </c>
      <c r="C6" s="171" t="s">
        <v>321</v>
      </c>
      <c r="D6" s="171" t="s">
        <v>322</v>
      </c>
      <c r="E6" s="171" t="s">
        <v>315</v>
      </c>
      <c r="F6" s="171" t="s">
        <v>462</v>
      </c>
      <c r="H6" s="172" t="s">
        <v>56</v>
      </c>
      <c r="J6" s="172" t="s">
        <v>278</v>
      </c>
      <c r="L6" s="93" t="s">
        <v>319</v>
      </c>
      <c r="M6" s="93" t="s">
        <v>318</v>
      </c>
      <c r="N6" s="93" t="s">
        <v>317</v>
      </c>
      <c r="O6" s="93" t="s">
        <v>316</v>
      </c>
      <c r="S6" s="173" t="s">
        <v>57</v>
      </c>
      <c r="T6" s="169"/>
      <c r="U6" s="169"/>
      <c r="V6" s="169"/>
      <c r="W6" s="169"/>
      <c r="X6" s="169"/>
    </row>
    <row r="7" spans="1:32" s="87" customFormat="1" ht="6" customHeight="1" x14ac:dyDescent="0.3">
      <c r="A7" s="112"/>
      <c r="B7" s="113"/>
      <c r="C7" s="113"/>
      <c r="D7" s="113"/>
      <c r="E7" s="113"/>
      <c r="F7" s="113"/>
      <c r="G7" s="90"/>
      <c r="H7" s="114"/>
      <c r="I7" s="91"/>
      <c r="J7" s="116"/>
      <c r="L7" s="114"/>
      <c r="M7" s="114"/>
      <c r="N7" s="114"/>
      <c r="O7" s="114"/>
      <c r="U7" s="96"/>
      <c r="V7" s="88"/>
      <c r="W7" s="88"/>
      <c r="X7" s="88"/>
      <c r="Y7" s="88"/>
      <c r="Z7" s="89"/>
    </row>
    <row r="8" spans="1:32" s="87" customFormat="1" ht="39" customHeight="1" x14ac:dyDescent="0.3">
      <c r="A8" s="81" t="str">
        <f>TAB00!C55</f>
        <v xml:space="preserve">Charges émanant de factures émises par la société FeReSO ou d'autres sociétés dans le cadre du processus de réconciliation </v>
      </c>
      <c r="B8" s="86">
        <f>'TAB3.3'!H7</f>
        <v>0</v>
      </c>
      <c r="C8" s="86">
        <f>'TAB3.3'!I7</f>
        <v>0</v>
      </c>
      <c r="D8" s="86">
        <f>'TAB3.3'!J7</f>
        <v>0</v>
      </c>
      <c r="E8" s="86">
        <f>'TAB3.3'!K7</f>
        <v>0</v>
      </c>
      <c r="F8" s="86">
        <f>'TAB3.3'!L7</f>
        <v>0</v>
      </c>
      <c r="G8" s="90"/>
      <c r="H8" s="46"/>
      <c r="I8" s="115"/>
      <c r="J8" s="352" t="s">
        <v>398</v>
      </c>
      <c r="K8" s="91"/>
      <c r="L8" s="82">
        <f t="shared" ref="L8:L13" si="0">IFERROR(IF(AND(ROUND(SUM(B8:B8),0)=0,ROUND(SUM(C8:C8),0)&gt;ROUND(SUM(B8:B8),0)),"INF",(ROUND(SUM(C8:C8),0)-ROUND(SUM(B8:B8),0))/ROUND(SUM(B8:B8),0)),0)</f>
        <v>0</v>
      </c>
      <c r="M8" s="82">
        <f t="shared" ref="M8:O13" si="1">IFERROR(IF(AND(ROUND(SUM(C8),0)=0,ROUND(SUM(D8:D8),0)&gt;ROUND(SUM(C8),0)),"INF",(ROUND(SUM(D8:D8),0)-ROUND(SUM(C8),0))/ROUND(SUM(C8),0)),0)</f>
        <v>0</v>
      </c>
      <c r="N8" s="82">
        <f t="shared" si="1"/>
        <v>0</v>
      </c>
      <c r="O8" s="82">
        <f t="shared" si="1"/>
        <v>0</v>
      </c>
      <c r="P8" s="91"/>
      <c r="Q8" s="91"/>
      <c r="R8" s="91"/>
      <c r="S8" s="91"/>
      <c r="T8" s="91"/>
      <c r="U8" s="88">
        <f t="shared" ref="U8:X13" si="2">B8</f>
        <v>0</v>
      </c>
      <c r="V8" s="88">
        <f t="shared" si="2"/>
        <v>0</v>
      </c>
      <c r="W8" s="88">
        <f t="shared" si="2"/>
        <v>0</v>
      </c>
      <c r="X8" s="88">
        <f t="shared" si="2"/>
        <v>0</v>
      </c>
      <c r="Y8" s="88">
        <f t="shared" ref="Y8:Y12" si="3">F8</f>
        <v>0</v>
      </c>
      <c r="Z8" s="89"/>
    </row>
    <row r="9" spans="1:32" s="87" customFormat="1" ht="39" customHeight="1" x14ac:dyDescent="0.3">
      <c r="A9" s="97" t="str">
        <f>TAB00!C56</f>
        <v xml:space="preserve">Redevance de voirie </v>
      </c>
      <c r="B9" s="86">
        <f>'TAB3.4'!H7</f>
        <v>0</v>
      </c>
      <c r="C9" s="86">
        <f>'TAB3.4'!I7</f>
        <v>0</v>
      </c>
      <c r="D9" s="86">
        <f>'TAB3.4'!J7</f>
        <v>0</v>
      </c>
      <c r="E9" s="86">
        <f>'TAB3.4'!K7</f>
        <v>0</v>
      </c>
      <c r="F9" s="86">
        <f>'TAB3.4'!L7</f>
        <v>0</v>
      </c>
      <c r="G9" s="90"/>
      <c r="H9" s="46"/>
      <c r="I9" s="91"/>
      <c r="J9" s="352" t="s">
        <v>400</v>
      </c>
      <c r="L9" s="82">
        <f t="shared" si="0"/>
        <v>0</v>
      </c>
      <c r="M9" s="82">
        <f t="shared" si="1"/>
        <v>0</v>
      </c>
      <c r="N9" s="82">
        <f t="shared" si="1"/>
        <v>0</v>
      </c>
      <c r="O9" s="82">
        <f t="shared" si="1"/>
        <v>0</v>
      </c>
      <c r="U9" s="88">
        <f t="shared" si="2"/>
        <v>0</v>
      </c>
      <c r="V9" s="88">
        <f t="shared" si="2"/>
        <v>0</v>
      </c>
      <c r="W9" s="88">
        <f t="shared" si="2"/>
        <v>0</v>
      </c>
      <c r="X9" s="88">
        <f t="shared" si="2"/>
        <v>0</v>
      </c>
      <c r="Y9" s="88">
        <f t="shared" si="3"/>
        <v>0</v>
      </c>
      <c r="Z9" s="89"/>
    </row>
    <row r="10" spans="1:32" s="87" customFormat="1" ht="39" customHeight="1" x14ac:dyDescent="0.3">
      <c r="A10" s="81" t="str">
        <f>TAB00!C57</f>
        <v>Charge fiscale résultant de l'application de l'impôt des sociétés sur la marge bénéficiaire équitable</v>
      </c>
      <c r="B10" s="86">
        <f>'TAB3.5'!C39</f>
        <v>0</v>
      </c>
      <c r="C10" s="86">
        <f>'TAB3.5'!D39</f>
        <v>0</v>
      </c>
      <c r="D10" s="86">
        <f>'TAB3.5'!E39</f>
        <v>0</v>
      </c>
      <c r="E10" s="86">
        <f>'TAB3.5'!F39</f>
        <v>0</v>
      </c>
      <c r="F10" s="86">
        <f>'TAB3.5'!G39</f>
        <v>0</v>
      </c>
      <c r="G10" s="90"/>
      <c r="H10" s="46"/>
      <c r="I10" s="91"/>
      <c r="J10" s="352" t="s">
        <v>401</v>
      </c>
      <c r="L10" s="82">
        <f t="shared" si="0"/>
        <v>0</v>
      </c>
      <c r="M10" s="82">
        <f t="shared" si="1"/>
        <v>0</v>
      </c>
      <c r="N10" s="82">
        <f t="shared" si="1"/>
        <v>0</v>
      </c>
      <c r="O10" s="82">
        <f t="shared" si="1"/>
        <v>0</v>
      </c>
      <c r="U10" s="88">
        <f t="shared" si="2"/>
        <v>0</v>
      </c>
      <c r="V10" s="88">
        <f t="shared" si="2"/>
        <v>0</v>
      </c>
      <c r="W10" s="88">
        <f t="shared" si="2"/>
        <v>0</v>
      </c>
      <c r="X10" s="88">
        <f t="shared" si="2"/>
        <v>0</v>
      </c>
      <c r="Y10" s="88">
        <f t="shared" si="3"/>
        <v>0</v>
      </c>
      <c r="Z10" s="89"/>
    </row>
    <row r="11" spans="1:32" s="87" customFormat="1" ht="39" customHeight="1" x14ac:dyDescent="0.3">
      <c r="A11" s="97" t="str">
        <f>TAB00!C58</f>
        <v>Autres impôts, taxes, redevances, surcharges, précomptes immobiliers et mobiliers</v>
      </c>
      <c r="B11" s="86">
        <f>'TAB3.6'!H20</f>
        <v>0</v>
      </c>
      <c r="C11" s="86">
        <f>'TAB3.6'!I20</f>
        <v>0</v>
      </c>
      <c r="D11" s="86">
        <f>'TAB3.6'!J20</f>
        <v>0</v>
      </c>
      <c r="E11" s="86">
        <f>'TAB3.6'!K20</f>
        <v>0</v>
      </c>
      <c r="F11" s="86">
        <f>'TAB3.6'!L20</f>
        <v>0</v>
      </c>
      <c r="G11" s="90"/>
      <c r="H11" s="46"/>
      <c r="I11" s="91"/>
      <c r="J11" s="352" t="s">
        <v>402</v>
      </c>
      <c r="L11" s="82">
        <f t="shared" si="0"/>
        <v>0</v>
      </c>
      <c r="M11" s="82">
        <f t="shared" si="1"/>
        <v>0</v>
      </c>
      <c r="N11" s="82">
        <f t="shared" si="1"/>
        <v>0</v>
      </c>
      <c r="O11" s="82">
        <f t="shared" si="1"/>
        <v>0</v>
      </c>
      <c r="U11" s="88">
        <f t="shared" si="2"/>
        <v>0</v>
      </c>
      <c r="V11" s="88">
        <f t="shared" si="2"/>
        <v>0</v>
      </c>
      <c r="W11" s="88">
        <f t="shared" si="2"/>
        <v>0</v>
      </c>
      <c r="X11" s="88">
        <f t="shared" si="2"/>
        <v>0</v>
      </c>
      <c r="Y11" s="88">
        <f t="shared" si="3"/>
        <v>0</v>
      </c>
      <c r="Z11" s="89"/>
    </row>
    <row r="12" spans="1:32" s="87" customFormat="1" ht="39" customHeight="1" x14ac:dyDescent="0.3">
      <c r="A12" s="97" t="str">
        <f>TAB00!C59</f>
        <v>Cotisations de responsabilisation de l’ONSSAPL</v>
      </c>
      <c r="B12" s="86">
        <f>'TAB3.7'!G43</f>
        <v>0</v>
      </c>
      <c r="C12" s="86">
        <f>'TAB3.7'!H43</f>
        <v>0</v>
      </c>
      <c r="D12" s="86">
        <f>'TAB3.7'!I43</f>
        <v>0</v>
      </c>
      <c r="E12" s="86">
        <f>'TAB3.7'!J43</f>
        <v>0</v>
      </c>
      <c r="F12" s="86">
        <f>'TAB3.7'!L43</f>
        <v>0</v>
      </c>
      <c r="G12" s="90"/>
      <c r="H12" s="46"/>
      <c r="I12" s="91"/>
      <c r="J12" s="352" t="s">
        <v>403</v>
      </c>
      <c r="L12" s="82">
        <f t="shared" si="0"/>
        <v>0</v>
      </c>
      <c r="M12" s="82">
        <f t="shared" si="1"/>
        <v>0</v>
      </c>
      <c r="N12" s="82">
        <f t="shared" si="1"/>
        <v>0</v>
      </c>
      <c r="O12" s="82">
        <f t="shared" si="1"/>
        <v>0</v>
      </c>
      <c r="U12" s="88">
        <f t="shared" si="2"/>
        <v>0</v>
      </c>
      <c r="V12" s="88">
        <f t="shared" si="2"/>
        <v>0</v>
      </c>
      <c r="W12" s="88">
        <f t="shared" si="2"/>
        <v>0</v>
      </c>
      <c r="X12" s="88">
        <f t="shared" si="2"/>
        <v>0</v>
      </c>
      <c r="Y12" s="88">
        <f t="shared" si="3"/>
        <v>0</v>
      </c>
      <c r="Z12" s="89"/>
    </row>
    <row r="13" spans="1:32" s="87" customFormat="1" ht="39" customHeight="1" x14ac:dyDescent="0.3">
      <c r="A13" s="97" t="str">
        <f>TAB00!C60</f>
        <v>Charges de pension non-capitalisées</v>
      </c>
      <c r="B13" s="86">
        <f>'TAB3.8'!G37</f>
        <v>0</v>
      </c>
      <c r="C13" s="86">
        <f>'TAB3.8'!H37</f>
        <v>0</v>
      </c>
      <c r="D13" s="86">
        <f>'TAB3.8'!I37</f>
        <v>0</v>
      </c>
      <c r="E13" s="86">
        <f>'TAB3.8'!J37</f>
        <v>0</v>
      </c>
      <c r="F13" s="86">
        <f>'TAB3.8'!L37</f>
        <v>0</v>
      </c>
      <c r="G13" s="90"/>
      <c r="H13" s="46"/>
      <c r="I13" s="91"/>
      <c r="J13" s="352" t="s">
        <v>404</v>
      </c>
      <c r="L13" s="82">
        <f t="shared" si="0"/>
        <v>0</v>
      </c>
      <c r="M13" s="82">
        <f t="shared" si="1"/>
        <v>0</v>
      </c>
      <c r="N13" s="82">
        <f t="shared" si="1"/>
        <v>0</v>
      </c>
      <c r="O13" s="82">
        <f t="shared" si="1"/>
        <v>0</v>
      </c>
      <c r="U13" s="88">
        <f t="shared" si="2"/>
        <v>0</v>
      </c>
      <c r="V13" s="88">
        <f t="shared" si="2"/>
        <v>0</v>
      </c>
      <c r="W13" s="88">
        <f t="shared" si="2"/>
        <v>0</v>
      </c>
      <c r="X13" s="88">
        <f t="shared" si="2"/>
        <v>0</v>
      </c>
      <c r="Y13" s="88">
        <f t="shared" ref="Y13" si="4">F13</f>
        <v>0</v>
      </c>
      <c r="Z13" s="89"/>
    </row>
    <row r="14" spans="1:32" s="87" customFormat="1" ht="6" customHeight="1" x14ac:dyDescent="0.3">
      <c r="A14" s="98"/>
      <c r="B14" s="99"/>
      <c r="C14" s="99"/>
      <c r="D14" s="99"/>
      <c r="E14" s="99"/>
      <c r="F14" s="99"/>
      <c r="H14" s="100"/>
      <c r="J14" s="353"/>
      <c r="L14" s="99"/>
      <c r="M14" s="99"/>
      <c r="N14" s="99"/>
      <c r="O14" s="99"/>
      <c r="U14" s="89"/>
      <c r="V14" s="89"/>
      <c r="W14" s="89"/>
      <c r="X14" s="89"/>
      <c r="Y14" s="89"/>
      <c r="Z14" s="89"/>
    </row>
    <row r="15" spans="1:32" s="87" customFormat="1" ht="27.6" customHeight="1" x14ac:dyDescent="0.3">
      <c r="A15" s="101" t="s">
        <v>38</v>
      </c>
      <c r="B15" s="102">
        <f>SUM(B8:B13)</f>
        <v>0</v>
      </c>
      <c r="C15" s="102">
        <f>SUM(C8:C13)</f>
        <v>0</v>
      </c>
      <c r="D15" s="102">
        <f>SUM(D8:D13)</f>
        <v>0</v>
      </c>
      <c r="E15" s="102">
        <f>SUM(E8:E13)</f>
        <v>0</v>
      </c>
      <c r="F15" s="102">
        <f>SUM(F8:F13)</f>
        <v>0</v>
      </c>
      <c r="G15" s="90"/>
      <c r="H15" s="104"/>
      <c r="I15" s="91"/>
      <c r="J15" s="354">
        <f>J5</f>
        <v>0</v>
      </c>
      <c r="L15" s="103">
        <f>IFERROR(IF(AND(ROUND(SUM(B15:B15),0)=0,ROUND(SUM(C15:C15),0)&gt;ROUND(SUM(B15:B15),0)),"INF",(ROUND(SUM(C15:C15),0)-ROUND(SUM(B15:B15),0))/ROUND(SUM(B15:B15),0)),0)</f>
        <v>0</v>
      </c>
      <c r="M15" s="103">
        <f>IFERROR(IF(AND(ROUND(SUM(C15),0)=0,ROUND(SUM(D15:D15),0)&gt;ROUND(SUM(C15),0)),"INF",(ROUND(SUM(D15:D15),0)-ROUND(SUM(C15),0))/ROUND(SUM(C15),0)),0)</f>
        <v>0</v>
      </c>
      <c r="N15" s="103">
        <f>IFERROR(IF(AND(ROUND(SUM(D15),0)=0,ROUND(SUM(E15:E15),0)&gt;ROUND(SUM(D15),0)),"INF",(ROUND(SUM(E15:E15),0)-ROUND(SUM(D15),0))/ROUND(SUM(D15),0)),0)</f>
        <v>0</v>
      </c>
      <c r="O15" s="103">
        <f>IFERROR(IF(AND(ROUND(SUM(E15),0)=0,ROUND(SUM(F15:F15),0)&gt;ROUND(SUM(E15),0)),"INF",(ROUND(SUM(F15:F15),0)-ROUND(SUM(E15),0))/ROUND(SUM(E15),0)),0)</f>
        <v>0</v>
      </c>
      <c r="U15" s="96" t="s">
        <v>57</v>
      </c>
      <c r="V15" s="88">
        <f>C15</f>
        <v>0</v>
      </c>
      <c r="W15" s="88">
        <f>D15</f>
        <v>0</v>
      </c>
      <c r="X15" s="88">
        <f>E15</f>
        <v>0</v>
      </c>
      <c r="Y15" s="88">
        <f t="shared" ref="Y15:Y19" si="5">F15</f>
        <v>0</v>
      </c>
      <c r="Z15" s="89"/>
    </row>
    <row r="16" spans="1:32" s="87" customFormat="1" x14ac:dyDescent="0.3">
      <c r="A16" s="112"/>
      <c r="B16" s="113"/>
      <c r="C16" s="113"/>
      <c r="D16" s="113"/>
      <c r="E16" s="113"/>
      <c r="F16" s="113"/>
      <c r="G16" s="90"/>
      <c r="H16" s="114"/>
      <c r="I16" s="91"/>
      <c r="J16" s="354"/>
      <c r="L16" s="114"/>
      <c r="M16" s="114"/>
      <c r="N16" s="114"/>
      <c r="O16" s="114"/>
      <c r="U16" s="96"/>
      <c r="V16" s="88"/>
      <c r="W16" s="88"/>
      <c r="X16" s="88"/>
      <c r="Y16" s="88"/>
      <c r="Z16" s="89"/>
    </row>
    <row r="17" spans="1:26" s="87" customFormat="1" ht="39" customHeight="1" x14ac:dyDescent="0.3">
      <c r="A17" s="105" t="str">
        <f>TAB00!C61</f>
        <v>Charges émanant de factures d’achat de gaz émises par un fournisseur commercial pour l'alimentation de la clientèle propre du GRD</v>
      </c>
      <c r="B17" s="83">
        <f>'TAB3.9'!H21</f>
        <v>0</v>
      </c>
      <c r="C17" s="83">
        <f>'TAB3.9'!I21</f>
        <v>0</v>
      </c>
      <c r="D17" s="83">
        <f>'TAB3.9'!J21</f>
        <v>0</v>
      </c>
      <c r="E17" s="83">
        <f>'TAB3.9'!K21</f>
        <v>0</v>
      </c>
      <c r="F17" s="83">
        <f>'TAB3.9'!L21</f>
        <v>0</v>
      </c>
      <c r="G17" s="90"/>
      <c r="H17" s="46"/>
      <c r="I17" s="91"/>
      <c r="J17" s="352" t="s">
        <v>405</v>
      </c>
      <c r="L17" s="82">
        <f t="shared" ref="L17:L20" si="6">IFERROR(IF(AND(ROUND(SUM(B17:B17),0)=0,ROUND(SUM(C17:C17),0)&gt;ROUND(SUM(B17:B17),0)),"INF",(ROUND(SUM(C17:C17),0)-ROUND(SUM(B17:B17),0))/ROUND(SUM(B17:B17),0)),0)</f>
        <v>0</v>
      </c>
      <c r="M17" s="82">
        <f t="shared" ref="M17:O20" si="7">IFERROR(IF(AND(ROUND(SUM(C17),0)=0,ROUND(SUM(D17:D17),0)&gt;ROUND(SUM(C17),0)),"INF",(ROUND(SUM(D17:D17),0)-ROUND(SUM(C17),0))/ROUND(SUM(C17),0)),0)</f>
        <v>0</v>
      </c>
      <c r="N17" s="82">
        <f t="shared" si="7"/>
        <v>0</v>
      </c>
      <c r="O17" s="82">
        <f t="shared" si="7"/>
        <v>0</v>
      </c>
      <c r="U17" s="88">
        <f t="shared" ref="U17:X20" si="8">B17</f>
        <v>0</v>
      </c>
      <c r="V17" s="88">
        <f t="shared" si="8"/>
        <v>0</v>
      </c>
      <c r="W17" s="88">
        <f t="shared" si="8"/>
        <v>0</v>
      </c>
      <c r="X17" s="88">
        <f t="shared" si="8"/>
        <v>0</v>
      </c>
      <c r="Y17" s="88">
        <f t="shared" si="5"/>
        <v>0</v>
      </c>
      <c r="Z17" s="89"/>
    </row>
    <row r="18" spans="1:26" s="87" customFormat="1" ht="39" customHeight="1" x14ac:dyDescent="0.3">
      <c r="A18" s="105" t="str">
        <f>TAB00!C62</f>
        <v>Charges de distribution supportées par le GRD pour l'alimentation de clientèle propre</v>
      </c>
      <c r="B18" s="83">
        <f>'TAB3.10'!H21</f>
        <v>0</v>
      </c>
      <c r="C18" s="83">
        <f>'TAB3.10'!I21</f>
        <v>0</v>
      </c>
      <c r="D18" s="83">
        <f>'TAB3.10'!J21</f>
        <v>0</v>
      </c>
      <c r="E18" s="83">
        <f>'TAB3.10'!K21</f>
        <v>0</v>
      </c>
      <c r="F18" s="83">
        <f>'TAB3.10'!L21</f>
        <v>0</v>
      </c>
      <c r="G18" s="90"/>
      <c r="H18" s="46"/>
      <c r="I18" s="91"/>
      <c r="J18" s="352" t="s">
        <v>406</v>
      </c>
      <c r="L18" s="82">
        <f t="shared" si="6"/>
        <v>0</v>
      </c>
      <c r="M18" s="82">
        <f t="shared" si="7"/>
        <v>0</v>
      </c>
      <c r="N18" s="82">
        <f t="shared" si="7"/>
        <v>0</v>
      </c>
      <c r="O18" s="82">
        <f t="shared" si="7"/>
        <v>0</v>
      </c>
      <c r="U18" s="88">
        <f t="shared" si="8"/>
        <v>0</v>
      </c>
      <c r="V18" s="88">
        <f t="shared" si="8"/>
        <v>0</v>
      </c>
      <c r="W18" s="88">
        <f t="shared" si="8"/>
        <v>0</v>
      </c>
      <c r="X18" s="88">
        <f t="shared" si="8"/>
        <v>0</v>
      </c>
      <c r="Y18" s="88">
        <f t="shared" ref="Y18" si="9">F18</f>
        <v>0</v>
      </c>
      <c r="Z18" s="89"/>
    </row>
    <row r="19" spans="1:26" s="87" customFormat="1" ht="39" customHeight="1" x14ac:dyDescent="0.3">
      <c r="A19" s="105" t="str">
        <f>TAB00!C64</f>
        <v xml:space="preserve">Produits issus de la facturation de la fourniture de gaz à la clientèle propre du gestionnaire de réseau de distribution ainsi que le montant de la compensation perçue et résultant de l’application du tarif social </v>
      </c>
      <c r="B19" s="83">
        <f>'TAB3.12'!H24</f>
        <v>0</v>
      </c>
      <c r="C19" s="83">
        <f>'TAB3.12'!I24</f>
        <v>0</v>
      </c>
      <c r="D19" s="83">
        <f>'TAB3.12'!J24</f>
        <v>0</v>
      </c>
      <c r="E19" s="83">
        <f>'TAB3.12'!K24</f>
        <v>0</v>
      </c>
      <c r="F19" s="83">
        <f>'TAB3.12'!L24</f>
        <v>0</v>
      </c>
      <c r="G19" s="90"/>
      <c r="H19" s="46"/>
      <c r="I19" s="91"/>
      <c r="J19" s="352" t="s">
        <v>408</v>
      </c>
      <c r="L19" s="82">
        <f t="shared" si="6"/>
        <v>0</v>
      </c>
      <c r="M19" s="82">
        <f t="shared" si="7"/>
        <v>0</v>
      </c>
      <c r="N19" s="82">
        <f t="shared" si="7"/>
        <v>0</v>
      </c>
      <c r="O19" s="82">
        <f t="shared" si="7"/>
        <v>0</v>
      </c>
      <c r="U19" s="88">
        <f t="shared" si="8"/>
        <v>0</v>
      </c>
      <c r="V19" s="88">
        <f t="shared" si="8"/>
        <v>0</v>
      </c>
      <c r="W19" s="88">
        <f t="shared" si="8"/>
        <v>0</v>
      </c>
      <c r="X19" s="88">
        <f t="shared" si="8"/>
        <v>0</v>
      </c>
      <c r="Y19" s="88">
        <f t="shared" si="5"/>
        <v>0</v>
      </c>
      <c r="Z19" s="89"/>
    </row>
    <row r="20" spans="1:26" s="87" customFormat="1" ht="39" customHeight="1" x14ac:dyDescent="0.3">
      <c r="A20" s="105" t="str">
        <f>TAB00!C66</f>
        <v>Charges et produits liés à l’achat de gaz SER</v>
      </c>
      <c r="B20" s="86">
        <f>'TAB3.14'!B10</f>
        <v>0</v>
      </c>
      <c r="C20" s="86">
        <f>'TAB3.14'!C10</f>
        <v>0</v>
      </c>
      <c r="D20" s="86">
        <f>'TAB3.14'!D10</f>
        <v>0</v>
      </c>
      <c r="E20" s="86">
        <f>'TAB3.14'!E10</f>
        <v>0</v>
      </c>
      <c r="F20" s="86">
        <f>'TAB3.14'!F10</f>
        <v>0</v>
      </c>
      <c r="G20" s="90"/>
      <c r="H20" s="46"/>
      <c r="I20" s="115"/>
      <c r="J20" s="352" t="s">
        <v>411</v>
      </c>
      <c r="K20" s="91"/>
      <c r="L20" s="82">
        <f t="shared" si="6"/>
        <v>0</v>
      </c>
      <c r="M20" s="82">
        <f t="shared" si="7"/>
        <v>0</v>
      </c>
      <c r="N20" s="82">
        <f t="shared" si="7"/>
        <v>0</v>
      </c>
      <c r="O20" s="82">
        <f t="shared" si="7"/>
        <v>0</v>
      </c>
      <c r="P20" s="91"/>
      <c r="Q20" s="91"/>
      <c r="R20" s="91"/>
      <c r="S20" s="91"/>
      <c r="T20" s="91"/>
      <c r="U20" s="88">
        <f t="shared" si="8"/>
        <v>0</v>
      </c>
      <c r="V20" s="88">
        <f t="shared" si="8"/>
        <v>0</v>
      </c>
      <c r="W20" s="88">
        <f t="shared" si="8"/>
        <v>0</v>
      </c>
      <c r="X20" s="88">
        <f t="shared" si="8"/>
        <v>0</v>
      </c>
      <c r="Y20" s="88">
        <f>F20</f>
        <v>0</v>
      </c>
      <c r="Z20" s="89"/>
    </row>
    <row r="21" spans="1:26" s="87" customFormat="1" ht="23.25" customHeight="1" x14ac:dyDescent="0.3">
      <c r="A21" s="81" t="str">
        <f>TAB00!C68</f>
        <v>Evolution des actifs régulés sur la période 2020-2025</v>
      </c>
      <c r="B21" s="99">
        <f>'TAB3.3'!H13</f>
        <v>0</v>
      </c>
      <c r="C21" s="99">
        <f>'TAB3.3'!I13</f>
        <v>0</v>
      </c>
      <c r="D21" s="99">
        <f>'TAB3.3'!J13</f>
        <v>0</v>
      </c>
      <c r="E21" s="99">
        <f>'TAB3.3'!K13</f>
        <v>0</v>
      </c>
      <c r="F21" s="99">
        <f>'TAB3.3'!L13</f>
        <v>0</v>
      </c>
      <c r="G21" s="107"/>
      <c r="H21" s="46"/>
      <c r="I21" s="115"/>
      <c r="J21" s="352" t="s">
        <v>398</v>
      </c>
      <c r="K21" s="107"/>
      <c r="L21" s="82">
        <f t="shared" ref="L21" si="10">IFERROR(IF(AND(ROUND(SUM(B21:B21),0)=0,ROUND(SUM(C21:C21),0)&gt;ROUND(SUM(B21:B21),0)),"INF",(ROUND(SUM(C21:C21),0)-ROUND(SUM(B21:B21),0))/ROUND(SUM(B21:B21),0)),0)</f>
        <v>0</v>
      </c>
      <c r="M21" s="82">
        <f t="shared" ref="M21" si="11">IFERROR(IF(AND(ROUND(SUM(C21),0)=0,ROUND(SUM(D21:D21),0)&gt;ROUND(SUM(C21),0)),"INF",(ROUND(SUM(D21:D21),0)-ROUND(SUM(C21),0))/ROUND(SUM(C21),0)),0)</f>
        <v>0</v>
      </c>
      <c r="N21" s="82">
        <f t="shared" ref="N21" si="12">IFERROR(IF(AND(ROUND(SUM(D21),0)=0,ROUND(SUM(E21:E21),0)&gt;ROUND(SUM(D21),0)),"INF",(ROUND(SUM(E21:E21),0)-ROUND(SUM(D21),0))/ROUND(SUM(D21),0)),0)</f>
        <v>0</v>
      </c>
      <c r="O21" s="82">
        <f t="shared" ref="O21" si="13">IFERROR(IF(AND(ROUND(SUM(E21),0)=0,ROUND(SUM(F21:F21),0)&gt;ROUND(SUM(E21),0)),"INF",(ROUND(SUM(F21:F21),0)-ROUND(SUM(E21),0))/ROUND(SUM(E21),0)),0)</f>
        <v>0</v>
      </c>
      <c r="P21" s="107"/>
      <c r="Q21" s="107"/>
      <c r="R21" s="107"/>
      <c r="S21" s="107"/>
      <c r="T21" s="107"/>
      <c r="U21" s="89"/>
      <c r="V21" s="89"/>
      <c r="W21" s="89"/>
      <c r="X21" s="89"/>
      <c r="Y21" s="89"/>
      <c r="Z21" s="89"/>
    </row>
    <row r="22" spans="1:26" s="87" customFormat="1" ht="23.25" customHeight="1" x14ac:dyDescent="0.3">
      <c r="A22" s="81"/>
      <c r="B22" s="99"/>
      <c r="C22" s="99"/>
      <c r="D22" s="99"/>
      <c r="E22" s="99"/>
      <c r="F22" s="99"/>
      <c r="G22" s="109"/>
      <c r="H22" s="46"/>
      <c r="I22" s="115"/>
      <c r="J22" s="425"/>
      <c r="K22" s="107"/>
      <c r="L22" s="81"/>
      <c r="M22" s="107"/>
      <c r="N22" s="107"/>
      <c r="O22" s="107"/>
      <c r="P22" s="107"/>
      <c r="Q22" s="107"/>
      <c r="R22" s="107"/>
      <c r="S22" s="107"/>
      <c r="T22" s="107"/>
      <c r="U22" s="89"/>
      <c r="V22" s="89"/>
      <c r="W22" s="89"/>
      <c r="X22" s="89"/>
      <c r="Y22" s="89"/>
      <c r="Z22" s="89"/>
    </row>
    <row r="23" spans="1:26" s="87" customFormat="1" ht="27.6" customHeight="1" x14ac:dyDescent="0.3">
      <c r="A23" s="101" t="s">
        <v>128</v>
      </c>
      <c r="B23" s="102">
        <f>SUM(B17:B21)</f>
        <v>0</v>
      </c>
      <c r="C23" s="102">
        <f t="shared" ref="C23:F23" si="14">SUM(C17:C21)</f>
        <v>0</v>
      </c>
      <c r="D23" s="102">
        <f t="shared" si="14"/>
        <v>0</v>
      </c>
      <c r="E23" s="102">
        <f t="shared" si="14"/>
        <v>0</v>
      </c>
      <c r="F23" s="102">
        <f t="shared" si="14"/>
        <v>0</v>
      </c>
      <c r="G23" s="109"/>
      <c r="H23" s="104"/>
      <c r="I23" s="110"/>
      <c r="J23" s="94"/>
      <c r="K23" s="107"/>
      <c r="L23" s="103">
        <f>IFERROR(IF(AND(ROUND(SUM(B23:B23),0)=0,ROUND(SUM(C23:C23),0)&gt;ROUND(SUM(B23:B23),0)),"INF",(ROUND(SUM(C23:C23),0)-ROUND(SUM(B23:B23),0))/ROUND(SUM(B23:B23),0)),0)</f>
        <v>0</v>
      </c>
      <c r="M23" s="103">
        <f>IFERROR(IF(AND(ROUND(SUM(C23),0)=0,ROUND(SUM(D23:D23),0)&gt;ROUND(SUM(C23),0)),"INF",(ROUND(SUM(D23:D23),0)-ROUND(SUM(C23),0))/ROUND(SUM(C23),0)),0)</f>
        <v>0</v>
      </c>
      <c r="N23" s="103">
        <f>IFERROR(IF(AND(ROUND(SUM(D23),0)=0,ROUND(SUM(E23:E23),0)&gt;ROUND(SUM(D23),0)),"INF",(ROUND(SUM(E23:E23),0)-ROUND(SUM(D23),0))/ROUND(SUM(D23),0)),0)</f>
        <v>0</v>
      </c>
      <c r="O23" s="103">
        <f>IFERROR(IF(AND(ROUND(SUM(E23),0)=0,ROUND(SUM(F23:F23),0)&gt;ROUND(SUM(E23),0)),"INF",(ROUND(SUM(F23:F23),0)-ROUND(SUM(E23),0))/ROUND(SUM(E23),0)),0)</f>
        <v>0</v>
      </c>
      <c r="P23" s="107"/>
      <c r="Q23" s="107"/>
      <c r="R23" s="107"/>
      <c r="S23" s="107"/>
      <c r="T23" s="107"/>
      <c r="U23" s="88">
        <f>B23</f>
        <v>0</v>
      </c>
      <c r="V23" s="88">
        <f>C23</f>
        <v>0</v>
      </c>
      <c r="W23" s="88">
        <f>D23</f>
        <v>0</v>
      </c>
      <c r="X23" s="88">
        <f>E23</f>
        <v>0</v>
      </c>
      <c r="Y23" s="88">
        <f>F23</f>
        <v>0</v>
      </c>
      <c r="Z23" s="89"/>
    </row>
    <row r="24" spans="1:26" s="87" customFormat="1" ht="27.6" customHeight="1" x14ac:dyDescent="0.3">
      <c r="A24" s="81"/>
      <c r="B24" s="86"/>
      <c r="C24" s="106"/>
      <c r="D24" s="86"/>
      <c r="E24" s="86"/>
      <c r="F24" s="86"/>
      <c r="G24" s="107"/>
      <c r="H24" s="108"/>
      <c r="I24" s="107"/>
      <c r="J24" s="107"/>
      <c r="K24" s="107"/>
      <c r="L24" s="81"/>
      <c r="M24" s="107"/>
      <c r="N24" s="107"/>
      <c r="O24" s="107"/>
      <c r="P24" s="107"/>
      <c r="Q24" s="107"/>
      <c r="R24" s="107"/>
      <c r="S24" s="107"/>
      <c r="T24" s="107"/>
      <c r="U24" s="89"/>
      <c r="V24" s="89"/>
      <c r="W24" s="89"/>
      <c r="X24" s="89"/>
      <c r="Y24" s="89"/>
      <c r="Z24" s="89"/>
    </row>
    <row r="25" spans="1:26" s="87" customFormat="1" ht="27.6" customHeight="1" x14ac:dyDescent="0.3">
      <c r="A25" s="101" t="s">
        <v>279</v>
      </c>
      <c r="B25" s="102">
        <f>SUM(B15,B23)</f>
        <v>0</v>
      </c>
      <c r="C25" s="102">
        <f>SUM(C15,C23)</f>
        <v>0</v>
      </c>
      <c r="D25" s="102">
        <f>SUM(D15,D23)</f>
        <v>0</v>
      </c>
      <c r="E25" s="102">
        <f>SUM(E15,E23)</f>
        <v>0</v>
      </c>
      <c r="F25" s="102">
        <f>SUM(F15,F23)</f>
        <v>0</v>
      </c>
      <c r="G25" s="109"/>
      <c r="H25" s="104"/>
      <c r="I25" s="110"/>
      <c r="J25" s="94"/>
      <c r="K25" s="107"/>
      <c r="L25" s="103">
        <f>IFERROR(IF(AND(ROUND(SUM(B25:B25),0)=0,ROUND(SUM(C25:C25),0)&gt;ROUND(SUM(B25:B25),0)),"INF",(ROUND(SUM(C25:C25),0)-ROUND(SUM(B25:B25),0))/ROUND(SUM(B25:B25),0)),0)</f>
        <v>0</v>
      </c>
      <c r="M25" s="103">
        <f>IFERROR(IF(AND(ROUND(SUM(C25),0)=0,ROUND(SUM(D25:D25),0)&gt;ROUND(SUM(C25),0)),"INF",(ROUND(SUM(D25:D25),0)-ROUND(SUM(C25),0))/ROUND(SUM(C25),0)),0)</f>
        <v>0</v>
      </c>
      <c r="N25" s="103">
        <f>IFERROR(IF(AND(ROUND(SUM(D25),0)=0,ROUND(SUM(E25:E25),0)&gt;ROUND(SUM(D25),0)),"INF",(ROUND(SUM(E25:E25),0)-ROUND(SUM(D25),0))/ROUND(SUM(D25),0)),0)</f>
        <v>0</v>
      </c>
      <c r="O25" s="103">
        <f>IFERROR(IF(AND(ROUND(SUM(E25),0)=0,ROUND(SUM(F25:F25),0)&gt;ROUND(SUM(E25),0)),"INF",(ROUND(SUM(F25:F25),0)-ROUND(SUM(E25),0))/ROUND(SUM(E25),0)),0)</f>
        <v>0</v>
      </c>
      <c r="P25" s="107"/>
      <c r="Q25" s="107"/>
      <c r="R25" s="107"/>
      <c r="S25" s="107"/>
      <c r="T25" s="107"/>
      <c r="U25" s="88">
        <f>B25</f>
        <v>0</v>
      </c>
      <c r="V25" s="88">
        <f>C25</f>
        <v>0</v>
      </c>
      <c r="W25" s="88">
        <f>D25</f>
        <v>0</v>
      </c>
      <c r="X25" s="88">
        <f>E25</f>
        <v>0</v>
      </c>
      <c r="Y25" s="88">
        <f>F25</f>
        <v>0</v>
      </c>
      <c r="Z25" s="89"/>
    </row>
    <row r="26" spans="1:26" s="17" customFormat="1" ht="27.6" customHeight="1" x14ac:dyDescent="0.3">
      <c r="A26" s="54"/>
      <c r="C26" s="54"/>
      <c r="L26" s="54"/>
      <c r="U26" s="111"/>
      <c r="V26" s="111"/>
      <c r="W26" s="111"/>
      <c r="X26" s="111"/>
      <c r="Y26" s="111"/>
      <c r="Z26" s="111"/>
    </row>
    <row r="27" spans="1:26" s="17" customFormat="1" x14ac:dyDescent="0.3">
      <c r="A27" s="54"/>
      <c r="C27" s="54"/>
      <c r="L27" s="54"/>
      <c r="U27" s="111"/>
      <c r="V27" s="111"/>
      <c r="W27" s="111"/>
      <c r="X27" s="111"/>
      <c r="Y27" s="111"/>
      <c r="Z27" s="111"/>
    </row>
    <row r="28" spans="1:26" x14ac:dyDescent="0.3">
      <c r="B28" s="64"/>
    </row>
  </sheetData>
  <mergeCells count="1">
    <mergeCell ref="L5:O5"/>
  </mergeCells>
  <phoneticPr fontId="28" type="noConversion"/>
  <hyperlinks>
    <hyperlink ref="A1" location="TAB00!A1" display="Retour page de garde" xr:uid="{00000000-0004-0000-1000-000000000000}"/>
    <hyperlink ref="J8" location="TAB3.3!A1" display="TAB4.3" xr:uid="{00000000-0004-0000-1000-000001000000}"/>
    <hyperlink ref="J10" location="TAB3.5!A1" display="TAB4.5" xr:uid="{00000000-0004-0000-1000-000003000000}"/>
    <hyperlink ref="J11" location="TAB3.6!A1" display="TAB4.6" xr:uid="{00000000-0004-0000-1000-000004000000}"/>
    <hyperlink ref="J12" location="TAB3.7!A1" display="TAB4.7" xr:uid="{00000000-0004-0000-1000-000005000000}"/>
    <hyperlink ref="J13" location="TAB3.8!A1" display="TAB4.8" xr:uid="{00000000-0004-0000-1000-000006000000}"/>
    <hyperlink ref="J17" location="TAB3.9!A1" display="TAB4.9" xr:uid="{00000000-0004-0000-1000-000007000000}"/>
    <hyperlink ref="J18" location="TAB3.10!A1" display="TAB4.10" xr:uid="{00000000-0004-0000-1000-000008000000}"/>
    <hyperlink ref="J19" location="TAB3.12!A1" display="TAB4.12" xr:uid="{00000000-0004-0000-1000-000009000000}"/>
    <hyperlink ref="J20" location="TAB3.14!A1" display="TAB4.14" xr:uid="{00000000-0004-0000-1000-00000C000000}"/>
    <hyperlink ref="J9" location="TAB3.4!A1" display="TAB4.4" xr:uid="{00000000-0004-0000-1000-000002000000}"/>
    <hyperlink ref="J21" location="TAB3.3!A1" display="TAB3.14" xr:uid="{AB6DC142-6A03-45C6-9270-AA34D52B2900}"/>
  </hyperlinks>
  <pageMargins left="0.7" right="0.7" top="0.75" bottom="0.75" header="0.3" footer="0.3"/>
  <pageSetup paperSize="9" scale="75" orientation="landscape" verticalDpi="300" r:id="rId1"/>
  <colBreaks count="1" manualBreakCount="1">
    <brk id="16" max="28" man="1"/>
  </colBreaks>
  <ignoredErrors>
    <ignoredError sqref="B17:F19" unlockedFormula="1"/>
  </ignoredErrors>
  <extLst>
    <ext xmlns:x14="http://schemas.microsoft.com/office/spreadsheetml/2009/9/main" uri="{05C60535-1F16-4fd2-B633-F4F36F0B64E0}">
      <x14:sparklineGroups xmlns:xm="http://schemas.microsoft.com/office/excel/2006/main">
        <x14:sparklineGroup manualMax="0" manualMin="0" displayEmptyCellsAs="gap" markers="1" xr2:uid="{ED8CC303-2D42-4116-AD31-8450E70C8DAA}">
          <x14:colorSeries theme="6"/>
          <x14:colorNegative rgb="FFD00000"/>
          <x14:colorAxis rgb="FF000000"/>
          <x14:colorMarkers theme="6"/>
          <x14:colorFirst rgb="FFD00000"/>
          <x14:colorLast rgb="FFD00000"/>
          <x14:colorHigh rgb="FFD00000"/>
          <x14:colorLow rgb="FFD00000"/>
          <x14:sparklines>
            <x14:sparkline>
              <xm:f>'TAB3'!U21:Y21</xm:f>
              <xm:sqref>H21</xm:sqref>
            </x14:sparkline>
            <x14:sparkline>
              <xm:f>'TAB3'!U22:Y22</xm:f>
              <xm:sqref>H22</xm:sqref>
            </x14:sparkline>
          </x14:sparklines>
        </x14:sparklineGroup>
        <x14:sparklineGroup manualMax="0" manualMin="0" displayEmptyCellsAs="gap" markers="1" xr2:uid="{00000000-0003-0000-1000-000001000000}">
          <x14:colorSeries theme="6"/>
          <x14:colorNegative rgb="FFD00000"/>
          <x14:colorAxis rgb="FF000000"/>
          <x14:colorMarkers theme="6"/>
          <x14:colorFirst rgb="FFD00000"/>
          <x14:colorLast rgb="FFD00000"/>
          <x14:colorHigh rgb="FFD00000"/>
          <x14:colorLow rgb="FFD00000"/>
          <x14:sparklines>
            <x14:sparkline>
              <xm:f>'TAB3'!U20:Y20</xm:f>
              <xm:sqref>H20</xm:sqref>
            </x14:sparkline>
          </x14:sparklines>
        </x14:sparklineGroup>
        <x14:sparklineGroup manualMax="0" manualMin="0" displayEmptyCellsAs="gap" markers="1" xr2:uid="{00000000-0003-0000-1000-000002000000}">
          <x14:colorSeries theme="6"/>
          <x14:colorNegative rgb="FFD00000"/>
          <x14:colorAxis rgb="FF000000"/>
          <x14:colorMarkers theme="6"/>
          <x14:colorFirst rgb="FFD00000"/>
          <x14:colorLast rgb="FFD00000"/>
          <x14:colorHigh rgb="FFD00000"/>
          <x14:colorLow rgb="FFD00000"/>
          <x14:sparklines>
            <x14:sparkline>
              <xm:f>'TAB3'!U17:Y17</xm:f>
              <xm:sqref>H17</xm:sqref>
            </x14:sparkline>
            <x14:sparkline>
              <xm:f>'TAB3'!U19:Y19</xm:f>
              <xm:sqref>H19</xm:sqref>
            </x14:sparkline>
          </x14:sparklines>
        </x14:sparklineGroup>
        <x14:sparklineGroup manualMax="0" manualMin="0" displayEmptyCellsAs="gap" markers="1" xr2:uid="{00000000-0003-0000-1000-000003000000}">
          <x14:colorSeries theme="6"/>
          <x14:colorNegative rgb="FFD00000"/>
          <x14:colorAxis rgb="FF000000"/>
          <x14:colorMarkers theme="6"/>
          <x14:colorFirst rgb="FFD00000"/>
          <x14:colorLast rgb="FFD00000"/>
          <x14:colorHigh rgb="FFD00000"/>
          <x14:colorLow rgb="FFD00000"/>
          <x14:sparklines>
            <x14:sparkline>
              <xm:f>'TAB3'!U15:Y15</xm:f>
              <xm:sqref>H15</xm:sqref>
            </x14:sparkline>
          </x14:sparklines>
        </x14:sparklineGroup>
        <x14:sparklineGroup manualMax="0" manualMin="0" displayEmptyCellsAs="gap" markers="1" xr2:uid="{00000000-0003-0000-1000-000004000000}">
          <x14:colorSeries theme="6"/>
          <x14:colorNegative rgb="FFD00000"/>
          <x14:colorAxis rgb="FF000000"/>
          <x14:colorMarkers theme="6"/>
          <x14:colorFirst rgb="FFD00000"/>
          <x14:colorLast rgb="FFD00000"/>
          <x14:colorHigh rgb="FFD00000"/>
          <x14:colorLow rgb="FFD00000"/>
          <x14:sparklines>
            <x14:sparkline>
              <xm:f>'TAB3'!U25:Y25</xm:f>
              <xm:sqref>H25</xm:sqref>
            </x14:sparkline>
          </x14:sparklines>
        </x14:sparklineGroup>
        <x14:sparklineGroup manualMax="0" manualMin="0" displayEmptyCellsAs="gap" markers="1" xr2:uid="{00000000-0003-0000-1000-000005000000}">
          <x14:colorSeries theme="6"/>
          <x14:colorNegative rgb="FFD00000"/>
          <x14:colorAxis rgb="FF000000"/>
          <x14:colorMarkers theme="6"/>
          <x14:colorFirst rgb="FFD00000"/>
          <x14:colorLast rgb="FFD00000"/>
          <x14:colorHigh rgb="FFD00000"/>
          <x14:colorLow rgb="FFD00000"/>
          <x14:sparklines>
            <x14:sparkline>
              <xm:f>'TAB3'!U8:Y8</xm:f>
              <xm:sqref>H8</xm:sqref>
            </x14:sparkline>
            <x14:sparkline>
              <xm:f>'TAB3'!U9:Y9</xm:f>
              <xm:sqref>H9</xm:sqref>
            </x14:sparkline>
            <x14:sparkline>
              <xm:f>'TAB3'!U10:Y10</xm:f>
              <xm:sqref>H10</xm:sqref>
            </x14:sparkline>
            <x14:sparkline>
              <xm:f>'TAB3'!U11:Y11</xm:f>
              <xm:sqref>H11</xm:sqref>
            </x14:sparkline>
            <x14:sparkline>
              <xm:f>'TAB3'!U12:Y12</xm:f>
              <xm:sqref>H12</xm:sqref>
            </x14:sparkline>
          </x14:sparklines>
        </x14:sparklineGroup>
        <x14:sparklineGroup manualMax="0" manualMin="0" displayEmptyCellsAs="gap" markers="1" xr2:uid="{00000000-0003-0000-1000-000007000000}">
          <x14:colorSeries theme="6"/>
          <x14:colorNegative rgb="FFD00000"/>
          <x14:colorAxis rgb="FF000000"/>
          <x14:colorMarkers theme="6"/>
          <x14:colorFirst rgb="FFD00000"/>
          <x14:colorLast rgb="FFD00000"/>
          <x14:colorHigh rgb="FFD00000"/>
          <x14:colorLow rgb="FFD00000"/>
          <x14:sparklines>
            <x14:sparkline>
              <xm:f>'TAB3'!U23:Y23</xm:f>
              <xm:sqref>H23</xm:sqref>
            </x14:sparkline>
          </x14:sparklines>
        </x14:sparklineGroup>
        <x14:sparklineGroup manualMax="0" manualMin="0" displayEmptyCellsAs="gap" markers="1" xr2:uid="{00000000-0003-0000-1000-000008000000}">
          <x14:colorSeries theme="6"/>
          <x14:colorNegative rgb="FFD00000"/>
          <x14:colorAxis rgb="FF000000"/>
          <x14:colorMarkers theme="6"/>
          <x14:colorFirst rgb="FFD00000"/>
          <x14:colorLast rgb="FFD00000"/>
          <x14:colorHigh rgb="FFD00000"/>
          <x14:colorLow rgb="FFD00000"/>
          <x14:sparklines>
            <x14:sparkline>
              <xm:f>'TAB3'!U18:Y18</xm:f>
              <xm:sqref>H18</xm:sqref>
            </x14:sparkline>
          </x14:sparklines>
        </x14:sparklineGroup>
        <x14:sparklineGroup manualMax="0" manualMin="0" displayEmptyCellsAs="gap" markers="1" xr2:uid="{00000000-0003-0000-1000-000009000000}">
          <x14:colorSeries theme="6"/>
          <x14:colorNegative rgb="FFD00000"/>
          <x14:colorAxis rgb="FF000000"/>
          <x14:colorMarkers theme="6"/>
          <x14:colorFirst rgb="FFD00000"/>
          <x14:colorLast rgb="FFD00000"/>
          <x14:colorHigh rgb="FFD00000"/>
          <x14:colorLow rgb="FFD00000"/>
          <x14:sparklines>
            <x14:sparkline>
              <xm:f>'TAB3'!U13:Y13</xm:f>
              <xm:sqref>H13</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35"/>
  <sheetViews>
    <sheetView zoomScale="85" zoomScaleNormal="85" workbookViewId="0">
      <selection activeCell="A26" sqref="A26:A30"/>
    </sheetView>
  </sheetViews>
  <sheetFormatPr baseColWidth="10" defaultColWidth="9.1640625" defaultRowHeight="15" x14ac:dyDescent="0.3"/>
  <cols>
    <col min="1" max="1" width="55" style="255" customWidth="1"/>
    <col min="2" max="3" width="17.33203125" style="256" customWidth="1"/>
    <col min="4" max="7" width="17.33203125" style="255" customWidth="1"/>
    <col min="8" max="12" width="17.33203125" style="256" customWidth="1"/>
    <col min="13" max="13" width="1.83203125" style="256" customWidth="1"/>
    <col min="14" max="21" width="7.83203125" style="256" customWidth="1"/>
    <col min="22" max="16384" width="9.1640625" style="256"/>
  </cols>
  <sheetData>
    <row r="1" spans="1:23" x14ac:dyDescent="0.3">
      <c r="A1" s="8" t="s">
        <v>55</v>
      </c>
      <c r="B1" s="253"/>
      <c r="C1" s="253"/>
      <c r="D1" s="254"/>
      <c r="E1" s="254"/>
      <c r="H1" s="253"/>
      <c r="J1" s="253"/>
      <c r="L1" s="253"/>
      <c r="P1" s="253"/>
      <c r="R1" s="253"/>
      <c r="T1" s="253"/>
    </row>
    <row r="2" spans="1:23" x14ac:dyDescent="0.3">
      <c r="A2" s="43" t="s">
        <v>383</v>
      </c>
      <c r="B2" s="253"/>
      <c r="C2" s="253"/>
      <c r="D2" s="254"/>
      <c r="E2" s="254"/>
      <c r="H2" s="253"/>
      <c r="J2" s="253"/>
      <c r="L2" s="253"/>
      <c r="P2" s="253"/>
      <c r="R2" s="253"/>
      <c r="T2" s="253"/>
    </row>
    <row r="3" spans="1:23" s="274" customFormat="1" ht="21" x14ac:dyDescent="0.35">
      <c r="A3" s="371" t="str">
        <f>TAB00!B55&amp;" : "&amp;TAB00!C55</f>
        <v xml:space="preserve">TAB3.3 : Charges émanant de factures émises par la société FeReSO ou d'autres sociétés dans le cadre du processus de réconciliation </v>
      </c>
      <c r="B3" s="371"/>
      <c r="C3" s="371"/>
      <c r="D3" s="371"/>
      <c r="E3" s="371"/>
      <c r="F3" s="371"/>
      <c r="G3" s="371"/>
      <c r="H3" s="371"/>
      <c r="I3" s="371"/>
      <c r="J3" s="371"/>
      <c r="K3" s="371"/>
      <c r="L3" s="371"/>
      <c r="M3" s="371"/>
      <c r="N3" s="371"/>
      <c r="O3" s="371"/>
      <c r="P3" s="371"/>
      <c r="Q3" s="371"/>
      <c r="R3" s="371"/>
      <c r="S3" s="371"/>
      <c r="T3" s="371"/>
      <c r="U3" s="371"/>
      <c r="V3" s="371"/>
    </row>
    <row r="5" spans="1:23" ht="38.25" customHeight="1" thickBot="1" x14ac:dyDescent="0.35">
      <c r="A5" s="384" t="str">
        <f>A7&amp;" hors OSP"</f>
        <v>Charges émanant de factures émises par la société FeReSO ou d'autres sociétés dans le cadre du processus de réconciliation  hors OSP</v>
      </c>
      <c r="B5" s="384"/>
      <c r="C5" s="384"/>
      <c r="D5" s="384"/>
      <c r="E5" s="384"/>
      <c r="F5" s="384"/>
      <c r="G5" s="384"/>
      <c r="H5" s="384"/>
      <c r="I5" s="384"/>
      <c r="J5" s="384"/>
      <c r="K5" s="384"/>
      <c r="L5" s="384"/>
      <c r="N5" s="387" t="s">
        <v>299</v>
      </c>
      <c r="O5" s="387"/>
      <c r="P5" s="387"/>
      <c r="Q5" s="387"/>
      <c r="R5" s="387"/>
      <c r="S5" s="387"/>
      <c r="T5" s="387"/>
      <c r="U5" s="387"/>
      <c r="V5" s="387"/>
      <c r="W5" s="387"/>
    </row>
    <row r="6" spans="1:23" s="258" customFormat="1" ht="30" x14ac:dyDescent="0.3">
      <c r="A6" s="257" t="s">
        <v>2</v>
      </c>
      <c r="B6" s="276" t="s">
        <v>336</v>
      </c>
      <c r="C6" s="276" t="s">
        <v>323</v>
      </c>
      <c r="D6" s="276" t="s">
        <v>490</v>
      </c>
      <c r="E6" s="276" t="s">
        <v>491</v>
      </c>
      <c r="F6" s="277" t="s">
        <v>335</v>
      </c>
      <c r="G6" s="277" t="s">
        <v>492</v>
      </c>
      <c r="H6" s="278" t="s">
        <v>320</v>
      </c>
      <c r="I6" s="278" t="s">
        <v>321</v>
      </c>
      <c r="J6" s="278" t="s">
        <v>322</v>
      </c>
      <c r="K6" s="278" t="s">
        <v>315</v>
      </c>
      <c r="L6" s="278" t="s">
        <v>462</v>
      </c>
      <c r="N6" s="257" t="s">
        <v>300</v>
      </c>
      <c r="O6" s="257" t="s">
        <v>301</v>
      </c>
      <c r="P6" s="257" t="s">
        <v>329</v>
      </c>
      <c r="Q6" s="257" t="s">
        <v>302</v>
      </c>
      <c r="R6" s="257" t="s">
        <v>328</v>
      </c>
      <c r="S6" s="257" t="s">
        <v>319</v>
      </c>
      <c r="T6" s="257" t="s">
        <v>318</v>
      </c>
      <c r="U6" s="257" t="s">
        <v>317</v>
      </c>
      <c r="V6" s="257" t="s">
        <v>316</v>
      </c>
      <c r="W6" s="257" t="s">
        <v>489</v>
      </c>
    </row>
    <row r="7" spans="1:23" s="262" customFormat="1" ht="37.15" customHeight="1" x14ac:dyDescent="0.3">
      <c r="A7" s="259" t="str">
        <f>'TAB3'!A8</f>
        <v xml:space="preserve">Charges émanant de factures émises par la société FeReSO ou d'autres sociétés dans le cadre du processus de réconciliation </v>
      </c>
      <c r="B7" s="260"/>
      <c r="C7" s="260"/>
      <c r="D7" s="260"/>
      <c r="E7" s="260"/>
      <c r="F7" s="260"/>
      <c r="G7" s="260"/>
      <c r="H7" s="260"/>
      <c r="I7" s="260"/>
      <c r="J7" s="260"/>
      <c r="K7" s="260"/>
      <c r="L7" s="260"/>
      <c r="M7" s="261"/>
      <c r="N7" s="261">
        <f>IFERROR(IF(AND(ROUND(SUM(B7:B7),0)=0,ROUND(SUM(C7:C7),0)&gt;ROUND(SUM(B7:B7),0)),"INF",(ROUND(SUM(C7:C7),0)-ROUND(SUM(B7:B7),0))/ROUND(SUM(B7:B7),0)),0)</f>
        <v>0</v>
      </c>
      <c r="O7" s="261">
        <f t="shared" ref="O7:W9" si="0">IFERROR(IF(AND(ROUND(SUM(C7:C7),0)=0,ROUND(SUM(D7:D7),0)&gt;ROUND(SUM(C7:C7),0)),"INF",(ROUND(SUM(D7:D7),0)-ROUND(SUM(C7:C7),0))/ROUND(SUM(C7:C7),0)),0)</f>
        <v>0</v>
      </c>
      <c r="P7" s="261">
        <f t="shared" si="0"/>
        <v>0</v>
      </c>
      <c r="Q7" s="261">
        <f t="shared" si="0"/>
        <v>0</v>
      </c>
      <c r="R7" s="261">
        <f t="shared" si="0"/>
        <v>0</v>
      </c>
      <c r="S7" s="261">
        <f t="shared" si="0"/>
        <v>0</v>
      </c>
      <c r="T7" s="261">
        <f t="shared" si="0"/>
        <v>0</v>
      </c>
      <c r="U7" s="261">
        <f t="shared" si="0"/>
        <v>0</v>
      </c>
      <c r="V7" s="261">
        <f t="shared" si="0"/>
        <v>0</v>
      </c>
      <c r="W7" s="261">
        <f>IFERROR(IF(AND(ROUND(SUM(K7:K7),0)=0,ROUND(SUM(L7:L7),0)&gt;ROUND(SUM(K7:K7),0)),"INF",(ROUND(SUM(L7:L7),0)-ROUND(SUM(K7:K7),0))/ROUND(SUM(K7:K7),0)),0)</f>
        <v>0</v>
      </c>
    </row>
    <row r="8" spans="1:23" s="262" customFormat="1" ht="24.6" customHeight="1" x14ac:dyDescent="0.3">
      <c r="A8" s="259" t="s">
        <v>221</v>
      </c>
      <c r="B8" s="263"/>
      <c r="C8" s="263"/>
      <c r="D8" s="263"/>
      <c r="E8" s="263"/>
      <c r="F8" s="263"/>
      <c r="G8" s="263"/>
      <c r="H8" s="263"/>
      <c r="I8" s="263"/>
      <c r="J8" s="263"/>
      <c r="K8" s="263"/>
      <c r="L8" s="263"/>
      <c r="M8" s="261"/>
      <c r="N8" s="261">
        <f>IFERROR(IF(AND(ROUND(SUM(B8:B8),0)=0,ROUND(SUM(C8:C8),0)&gt;ROUND(SUM(B8:B8),0)),"INF",(ROUND(SUM(C8:C8),0)-ROUND(SUM(B8:B8),0))/ROUND(SUM(B8:B8),0)),0)</f>
        <v>0</v>
      </c>
      <c r="O8" s="261">
        <f t="shared" si="0"/>
        <v>0</v>
      </c>
      <c r="P8" s="261">
        <f t="shared" si="0"/>
        <v>0</v>
      </c>
      <c r="Q8" s="261">
        <f t="shared" si="0"/>
        <v>0</v>
      </c>
      <c r="R8" s="261">
        <f t="shared" si="0"/>
        <v>0</v>
      </c>
      <c r="S8" s="261">
        <f t="shared" si="0"/>
        <v>0</v>
      </c>
      <c r="T8" s="261">
        <f t="shared" si="0"/>
        <v>0</v>
      </c>
      <c r="U8" s="261">
        <f t="shared" si="0"/>
        <v>0</v>
      </c>
      <c r="V8" s="261">
        <f t="shared" si="0"/>
        <v>0</v>
      </c>
      <c r="W8" s="261">
        <f t="shared" si="0"/>
        <v>0</v>
      </c>
    </row>
    <row r="9" spans="1:23" s="262" customFormat="1" x14ac:dyDescent="0.3">
      <c r="A9" s="264" t="s">
        <v>222</v>
      </c>
      <c r="B9" s="265">
        <f t="shared" ref="B9" si="1">IFERROR(B7/B8,0)</f>
        <v>0</v>
      </c>
      <c r="C9" s="265">
        <f t="shared" ref="C9:L9" si="2">IFERROR(C7/C8,0)</f>
        <v>0</v>
      </c>
      <c r="D9" s="265">
        <f t="shared" si="2"/>
        <v>0</v>
      </c>
      <c r="E9" s="265">
        <f t="shared" si="2"/>
        <v>0</v>
      </c>
      <c r="F9" s="265">
        <f t="shared" si="2"/>
        <v>0</v>
      </c>
      <c r="G9" s="265">
        <f t="shared" si="2"/>
        <v>0</v>
      </c>
      <c r="H9" s="265">
        <f t="shared" si="2"/>
        <v>0</v>
      </c>
      <c r="I9" s="265">
        <f t="shared" si="2"/>
        <v>0</v>
      </c>
      <c r="J9" s="265">
        <f t="shared" si="2"/>
        <v>0</v>
      </c>
      <c r="K9" s="265">
        <f t="shared" si="2"/>
        <v>0</v>
      </c>
      <c r="L9" s="265">
        <f t="shared" si="2"/>
        <v>0</v>
      </c>
      <c r="M9" s="261"/>
      <c r="N9" s="261">
        <f>IFERROR(IF(AND(ROUND(SUM(B9:B9),0)=0,ROUND(SUM(C9:C9),0)&gt;ROUND(SUM(B9:B9),0)),"INF",(ROUND(SUM(C9:C9),0)-ROUND(SUM(B9:B9),0))/ROUND(SUM(B9:B9),0)),0)</f>
        <v>0</v>
      </c>
      <c r="O9" s="261">
        <f t="shared" si="0"/>
        <v>0</v>
      </c>
      <c r="P9" s="261">
        <f t="shared" si="0"/>
        <v>0</v>
      </c>
      <c r="Q9" s="261">
        <f t="shared" si="0"/>
        <v>0</v>
      </c>
      <c r="R9" s="261">
        <f t="shared" si="0"/>
        <v>0</v>
      </c>
      <c r="S9" s="261">
        <f t="shared" si="0"/>
        <v>0</v>
      </c>
      <c r="T9" s="261">
        <f t="shared" si="0"/>
        <v>0</v>
      </c>
      <c r="U9" s="261">
        <f t="shared" si="0"/>
        <v>0</v>
      </c>
      <c r="V9" s="261">
        <f t="shared" si="0"/>
        <v>0</v>
      </c>
      <c r="W9" s="261">
        <f t="shared" si="0"/>
        <v>0</v>
      </c>
    </row>
    <row r="10" spans="1:23" x14ac:dyDescent="0.3">
      <c r="A10" s="266"/>
      <c r="F10" s="256"/>
      <c r="G10" s="256"/>
      <c r="N10" s="255"/>
      <c r="O10" s="255"/>
    </row>
    <row r="11" spans="1:23" ht="24" customHeight="1" thickBot="1" x14ac:dyDescent="0.35">
      <c r="A11" s="384" t="str">
        <f>A13&amp;" OSP"</f>
        <v>Charges émanant de factures émises par la société FeReSO ou d'autres sociétés dans le cadre du processus de réconciliation  OSP</v>
      </c>
      <c r="B11" s="384"/>
      <c r="C11" s="384"/>
      <c r="D11" s="384"/>
      <c r="E11" s="384"/>
      <c r="F11" s="384"/>
      <c r="G11" s="384"/>
      <c r="H11" s="384"/>
      <c r="I11" s="384"/>
      <c r="J11" s="384"/>
      <c r="K11" s="384"/>
      <c r="L11" s="384"/>
      <c r="N11" s="387" t="s">
        <v>299</v>
      </c>
      <c r="O11" s="387"/>
      <c r="P11" s="387"/>
      <c r="Q11" s="387"/>
      <c r="R11" s="387"/>
      <c r="S11" s="387"/>
      <c r="T11" s="387"/>
      <c r="U11" s="387"/>
      <c r="V11" s="387"/>
      <c r="W11" s="387"/>
    </row>
    <row r="12" spans="1:23" s="268" customFormat="1" ht="30" x14ac:dyDescent="0.3">
      <c r="A12" s="267" t="s">
        <v>2</v>
      </c>
      <c r="B12" s="276" t="s">
        <v>336</v>
      </c>
      <c r="C12" s="276" t="s">
        <v>323</v>
      </c>
      <c r="D12" s="276" t="s">
        <v>490</v>
      </c>
      <c r="E12" s="276" t="s">
        <v>491</v>
      </c>
      <c r="F12" s="277" t="s">
        <v>335</v>
      </c>
      <c r="G12" s="277" t="s">
        <v>492</v>
      </c>
      <c r="H12" s="278" t="s">
        <v>320</v>
      </c>
      <c r="I12" s="278" t="s">
        <v>321</v>
      </c>
      <c r="J12" s="278" t="s">
        <v>322</v>
      </c>
      <c r="K12" s="278" t="s">
        <v>315</v>
      </c>
      <c r="L12" s="278" t="s">
        <v>462</v>
      </c>
      <c r="N12" s="257" t="s">
        <v>300</v>
      </c>
      <c r="O12" s="257" t="s">
        <v>301</v>
      </c>
      <c r="P12" s="257" t="s">
        <v>329</v>
      </c>
      <c r="Q12" s="257" t="s">
        <v>302</v>
      </c>
      <c r="R12" s="257" t="s">
        <v>328</v>
      </c>
      <c r="S12" s="257" t="s">
        <v>319</v>
      </c>
      <c r="T12" s="257" t="s">
        <v>318</v>
      </c>
      <c r="U12" s="257" t="s">
        <v>317</v>
      </c>
      <c r="V12" s="257" t="s">
        <v>316</v>
      </c>
      <c r="W12" s="257" t="s">
        <v>489</v>
      </c>
    </row>
    <row r="13" spans="1:23" s="262" customFormat="1" ht="48.75" customHeight="1" x14ac:dyDescent="0.3">
      <c r="A13" s="259" t="str">
        <f>A7</f>
        <v xml:space="preserve">Charges émanant de factures émises par la société FeReSO ou d'autres sociétés dans le cadre du processus de réconciliation </v>
      </c>
      <c r="B13" s="260"/>
      <c r="C13" s="260"/>
      <c r="D13" s="260"/>
      <c r="E13" s="260"/>
      <c r="F13" s="260"/>
      <c r="G13" s="260"/>
      <c r="H13" s="260"/>
      <c r="I13" s="260"/>
      <c r="J13" s="260"/>
      <c r="K13" s="260"/>
      <c r="L13" s="260"/>
      <c r="M13" s="47">
        <f>C13</f>
        <v>0</v>
      </c>
      <c r="N13" s="261">
        <f t="shared" ref="N13:N15" si="3">IFERROR(IF(AND(ROUND(SUM(B13:B13),0)=0,ROUND(SUM(C13:C13),0)&gt;ROUND(SUM(B13:B13),0)),"INF",(ROUND(SUM(C13:C13),0)-ROUND(SUM(B13:B13),0))/ROUND(SUM(B13:B13),0)),0)</f>
        <v>0</v>
      </c>
      <c r="O13" s="261">
        <f t="shared" ref="O13:O15" si="4">IFERROR(IF(AND(ROUND(SUM(C13:C13),0)=0,ROUND(SUM(D13:D13),0)&gt;ROUND(SUM(C13:C13),0)),"INF",(ROUND(SUM(D13:D13),0)-ROUND(SUM(C13:C13),0))/ROUND(SUM(C13:C13),0)),0)</f>
        <v>0</v>
      </c>
      <c r="P13" s="261">
        <f t="shared" ref="P13:P15" si="5">IFERROR(IF(AND(ROUND(SUM(D13:D13),0)=0,ROUND(SUM(E13:E13),0)&gt;ROUND(SUM(D13:D13),0)),"INF",(ROUND(SUM(E13:E13),0)-ROUND(SUM(D13:D13),0))/ROUND(SUM(D13:D13),0)),0)</f>
        <v>0</v>
      </c>
      <c r="Q13" s="261">
        <f t="shared" ref="Q13:Q15" si="6">IFERROR(IF(AND(ROUND(SUM(E13:E13),0)=0,ROUND(SUM(F13:F13),0)&gt;ROUND(SUM(E13:E13),0)),"INF",(ROUND(SUM(F13:F13),0)-ROUND(SUM(E13:E13),0))/ROUND(SUM(E13:E13),0)),0)</f>
        <v>0</v>
      </c>
      <c r="R13" s="261">
        <f t="shared" ref="R13:R15" si="7">IFERROR(IF(AND(ROUND(SUM(F13:F13),0)=0,ROUND(SUM(G13:G13),0)&gt;ROUND(SUM(F13:F13),0)),"INF",(ROUND(SUM(G13:G13),0)-ROUND(SUM(F13:F13),0))/ROUND(SUM(F13:F13),0)),0)</f>
        <v>0</v>
      </c>
      <c r="S13" s="261">
        <f t="shared" ref="S13:S15" si="8">IFERROR(IF(AND(ROUND(SUM(G13:G13),0)=0,ROUND(SUM(H13:H13),0)&gt;ROUND(SUM(G13:G13),0)),"INF",(ROUND(SUM(H13:H13),0)-ROUND(SUM(G13:G13),0))/ROUND(SUM(G13:G13),0)),0)</f>
        <v>0</v>
      </c>
      <c r="T13" s="261">
        <f t="shared" ref="T13:T15" si="9">IFERROR(IF(AND(ROUND(SUM(H13:H13),0)=0,ROUND(SUM(I13:I13),0)&gt;ROUND(SUM(H13:H13),0)),"INF",(ROUND(SUM(I13:I13),0)-ROUND(SUM(H13:H13),0))/ROUND(SUM(H13:H13),0)),0)</f>
        <v>0</v>
      </c>
      <c r="U13" s="261">
        <f t="shared" ref="U13:U15" si="10">IFERROR(IF(AND(ROUND(SUM(I13:I13),0)=0,ROUND(SUM(J13:J13),0)&gt;ROUND(SUM(I13:I13),0)),"INF",(ROUND(SUM(J13:J13),0)-ROUND(SUM(I13:I13),0))/ROUND(SUM(I13:I13),0)),0)</f>
        <v>0</v>
      </c>
      <c r="V13" s="261">
        <f t="shared" ref="V13:V15" si="11">IFERROR(IF(AND(ROUND(SUM(J13:J13),0)=0,ROUND(SUM(K13:K13),0)&gt;ROUND(SUM(J13:J13),0)),"INF",(ROUND(SUM(K13:K13),0)-ROUND(SUM(J13:J13),0))/ROUND(SUM(J13:J13),0)),0)</f>
        <v>0</v>
      </c>
      <c r="W13" s="261">
        <f t="shared" ref="W13:W15" si="12">IFERROR(IF(AND(ROUND(SUM(K13:K13),0)=0,ROUND(SUM(L13:L13),0)&gt;ROUND(SUM(K13:K13),0)),"INF",(ROUND(SUM(L13:L13),0)-ROUND(SUM(K13:K13),0))/ROUND(SUM(K13:K13),0)),0)</f>
        <v>0</v>
      </c>
    </row>
    <row r="14" spans="1:23" s="262" customFormat="1" ht="24.6" customHeight="1" x14ac:dyDescent="0.3">
      <c r="A14" s="259" t="s">
        <v>221</v>
      </c>
      <c r="B14" s="263"/>
      <c r="C14" s="263"/>
      <c r="D14" s="263"/>
      <c r="E14" s="263"/>
      <c r="F14" s="263"/>
      <c r="G14" s="263"/>
      <c r="H14" s="263"/>
      <c r="I14" s="263"/>
      <c r="J14" s="263"/>
      <c r="K14" s="263"/>
      <c r="L14" s="263"/>
      <c r="M14" s="47"/>
      <c r="N14" s="261">
        <f t="shared" si="3"/>
        <v>0</v>
      </c>
      <c r="O14" s="261">
        <f t="shared" si="4"/>
        <v>0</v>
      </c>
      <c r="P14" s="261">
        <f t="shared" si="5"/>
        <v>0</v>
      </c>
      <c r="Q14" s="261">
        <f t="shared" si="6"/>
        <v>0</v>
      </c>
      <c r="R14" s="261">
        <f t="shared" si="7"/>
        <v>0</v>
      </c>
      <c r="S14" s="261">
        <f t="shared" si="8"/>
        <v>0</v>
      </c>
      <c r="T14" s="261">
        <f t="shared" si="9"/>
        <v>0</v>
      </c>
      <c r="U14" s="261">
        <f t="shared" si="10"/>
        <v>0</v>
      </c>
      <c r="V14" s="261">
        <f t="shared" si="11"/>
        <v>0</v>
      </c>
      <c r="W14" s="261">
        <f t="shared" si="12"/>
        <v>0</v>
      </c>
    </row>
    <row r="15" spans="1:23" s="262" customFormat="1" x14ac:dyDescent="0.3">
      <c r="A15" s="264" t="s">
        <v>222</v>
      </c>
      <c r="B15" s="265">
        <f>IFERROR(B13/B14,0)</f>
        <v>0</v>
      </c>
      <c r="C15" s="265">
        <f t="shared" ref="C15:L15" si="13">IFERROR(C13/C14,0)</f>
        <v>0</v>
      </c>
      <c r="D15" s="265">
        <f t="shared" si="13"/>
        <v>0</v>
      </c>
      <c r="E15" s="265">
        <f t="shared" si="13"/>
        <v>0</v>
      </c>
      <c r="F15" s="265">
        <f t="shared" si="13"/>
        <v>0</v>
      </c>
      <c r="G15" s="265">
        <f t="shared" si="13"/>
        <v>0</v>
      </c>
      <c r="H15" s="265">
        <f t="shared" si="13"/>
        <v>0</v>
      </c>
      <c r="I15" s="265">
        <f t="shared" si="13"/>
        <v>0</v>
      </c>
      <c r="J15" s="265">
        <f t="shared" si="13"/>
        <v>0</v>
      </c>
      <c r="K15" s="265">
        <f t="shared" si="13"/>
        <v>0</v>
      </c>
      <c r="L15" s="265">
        <f t="shared" si="13"/>
        <v>0</v>
      </c>
      <c r="M15" s="47"/>
      <c r="N15" s="261">
        <f t="shared" si="3"/>
        <v>0</v>
      </c>
      <c r="O15" s="261">
        <f t="shared" si="4"/>
        <v>0</v>
      </c>
      <c r="P15" s="261">
        <f t="shared" si="5"/>
        <v>0</v>
      </c>
      <c r="Q15" s="261">
        <f t="shared" si="6"/>
        <v>0</v>
      </c>
      <c r="R15" s="261">
        <f t="shared" si="7"/>
        <v>0</v>
      </c>
      <c r="S15" s="261">
        <f t="shared" si="8"/>
        <v>0</v>
      </c>
      <c r="T15" s="261">
        <f t="shared" si="9"/>
        <v>0</v>
      </c>
      <c r="U15" s="261">
        <f t="shared" si="10"/>
        <v>0</v>
      </c>
      <c r="V15" s="261">
        <f t="shared" si="11"/>
        <v>0</v>
      </c>
      <c r="W15" s="261">
        <f t="shared" si="12"/>
        <v>0</v>
      </c>
    </row>
    <row r="16" spans="1:23" x14ac:dyDescent="0.3">
      <c r="A16" s="266"/>
    </row>
    <row r="17" spans="1:21" x14ac:dyDescent="0.3">
      <c r="A17" s="266"/>
    </row>
    <row r="18" spans="1:21" x14ac:dyDescent="0.3">
      <c r="A18" s="266"/>
    </row>
    <row r="19" spans="1:21" x14ac:dyDescent="0.3">
      <c r="A19" s="266"/>
    </row>
    <row r="20" spans="1:21" x14ac:dyDescent="0.3">
      <c r="A20" s="266"/>
    </row>
    <row r="21" spans="1:21" x14ac:dyDescent="0.3">
      <c r="A21" s="266"/>
    </row>
    <row r="22" spans="1:21" x14ac:dyDescent="0.3">
      <c r="A22" s="266"/>
    </row>
    <row r="23" spans="1:21" x14ac:dyDescent="0.3">
      <c r="A23" s="266"/>
    </row>
    <row r="24" spans="1:21" ht="15.75" thickBot="1" x14ac:dyDescent="0.35">
      <c r="A24" s="269" t="s">
        <v>213</v>
      </c>
      <c r="B24" s="255"/>
      <c r="C24" s="255"/>
      <c r="F24" s="256"/>
      <c r="G24" s="256"/>
      <c r="Q24" s="255"/>
    </row>
    <row r="25" spans="1:21" s="282" customFormat="1" ht="31.5" customHeight="1" x14ac:dyDescent="0.35">
      <c r="A25" s="280" t="s">
        <v>214</v>
      </c>
      <c r="B25" s="281"/>
      <c r="C25" s="385" t="s">
        <v>210</v>
      </c>
      <c r="D25" s="386"/>
      <c r="E25" s="386"/>
      <c r="F25" s="386"/>
      <c r="G25" s="386"/>
      <c r="H25" s="386"/>
      <c r="I25" s="386"/>
      <c r="J25" s="386"/>
      <c r="K25" s="386"/>
      <c r="L25" s="386"/>
      <c r="M25" s="386"/>
      <c r="N25" s="386"/>
      <c r="O25" s="386"/>
      <c r="P25" s="386"/>
      <c r="Q25" s="386"/>
      <c r="R25" s="386"/>
      <c r="S25" s="386"/>
      <c r="T25" s="386"/>
      <c r="U25" s="386"/>
    </row>
    <row r="26" spans="1:21" ht="48" customHeight="1" thickBot="1" x14ac:dyDescent="0.35">
      <c r="A26" s="272">
        <v>2025</v>
      </c>
      <c r="B26" s="375"/>
      <c r="C26" s="376"/>
      <c r="D26" s="376"/>
      <c r="E26" s="376"/>
      <c r="F26" s="376"/>
      <c r="G26" s="376"/>
      <c r="H26" s="376"/>
      <c r="I26" s="376"/>
      <c r="J26" s="376"/>
      <c r="K26" s="376"/>
      <c r="L26" s="376"/>
      <c r="M26" s="376"/>
      <c r="N26" s="376"/>
      <c r="O26" s="376"/>
      <c r="P26" s="376"/>
      <c r="Q26" s="376"/>
      <c r="R26" s="376"/>
      <c r="S26" s="376"/>
      <c r="T26" s="376"/>
      <c r="U26" s="377"/>
    </row>
    <row r="27" spans="1:21" ht="48.75" customHeight="1" thickBot="1" x14ac:dyDescent="0.35">
      <c r="A27" s="273">
        <v>2026</v>
      </c>
      <c r="B27" s="378"/>
      <c r="C27" s="379"/>
      <c r="D27" s="379"/>
      <c r="E27" s="379"/>
      <c r="F27" s="379"/>
      <c r="G27" s="379"/>
      <c r="H27" s="379"/>
      <c r="I27" s="379"/>
      <c r="J27" s="379"/>
      <c r="K27" s="379"/>
      <c r="L27" s="379"/>
      <c r="M27" s="379"/>
      <c r="N27" s="379"/>
      <c r="O27" s="379"/>
      <c r="P27" s="379"/>
      <c r="Q27" s="379"/>
      <c r="R27" s="379"/>
      <c r="S27" s="379"/>
      <c r="T27" s="379"/>
      <c r="U27" s="380"/>
    </row>
    <row r="28" spans="1:21" ht="45" customHeight="1" thickBot="1" x14ac:dyDescent="0.35">
      <c r="A28" s="273">
        <v>2027</v>
      </c>
      <c r="B28" s="378"/>
      <c r="C28" s="379"/>
      <c r="D28" s="379"/>
      <c r="E28" s="379"/>
      <c r="F28" s="379"/>
      <c r="G28" s="379"/>
      <c r="H28" s="379"/>
      <c r="I28" s="379"/>
      <c r="J28" s="379"/>
      <c r="K28" s="379"/>
      <c r="L28" s="379"/>
      <c r="M28" s="379"/>
      <c r="N28" s="379"/>
      <c r="O28" s="379"/>
      <c r="P28" s="379"/>
      <c r="Q28" s="379"/>
      <c r="R28" s="379"/>
      <c r="S28" s="379"/>
      <c r="T28" s="379"/>
      <c r="U28" s="380"/>
    </row>
    <row r="29" spans="1:21" ht="41.25" customHeight="1" thickBot="1" x14ac:dyDescent="0.35">
      <c r="A29" s="273">
        <v>2028</v>
      </c>
      <c r="B29" s="378"/>
      <c r="C29" s="379"/>
      <c r="D29" s="379"/>
      <c r="E29" s="379"/>
      <c r="F29" s="379"/>
      <c r="G29" s="379"/>
      <c r="H29" s="379"/>
      <c r="I29" s="379"/>
      <c r="J29" s="379"/>
      <c r="K29" s="379"/>
      <c r="L29" s="379"/>
      <c r="M29" s="379"/>
      <c r="N29" s="379"/>
      <c r="O29" s="379"/>
      <c r="P29" s="379"/>
      <c r="Q29" s="379"/>
      <c r="R29" s="379"/>
      <c r="S29" s="379"/>
      <c r="T29" s="379"/>
      <c r="U29" s="380"/>
    </row>
    <row r="30" spans="1:21" ht="39" customHeight="1" thickBot="1" x14ac:dyDescent="0.35">
      <c r="A30" s="273">
        <v>2029</v>
      </c>
      <c r="B30" s="381"/>
      <c r="C30" s="382"/>
      <c r="D30" s="382"/>
      <c r="E30" s="382"/>
      <c r="F30" s="382"/>
      <c r="G30" s="382"/>
      <c r="H30" s="382"/>
      <c r="I30" s="382"/>
      <c r="J30" s="382"/>
      <c r="K30" s="382"/>
      <c r="L30" s="382"/>
      <c r="M30" s="382"/>
      <c r="N30" s="382"/>
      <c r="O30" s="382"/>
      <c r="P30" s="382"/>
      <c r="Q30" s="382"/>
      <c r="R30" s="382"/>
      <c r="S30" s="382"/>
      <c r="T30" s="382"/>
      <c r="U30" s="383"/>
    </row>
    <row r="31" spans="1:21" x14ac:dyDescent="0.3">
      <c r="A31" s="266"/>
    </row>
    <row r="32" spans="1:21" x14ac:dyDescent="0.3">
      <c r="A32" s="266"/>
    </row>
    <row r="33" spans="1:1" x14ac:dyDescent="0.3">
      <c r="A33" s="266"/>
    </row>
    <row r="34" spans="1:1" x14ac:dyDescent="0.3">
      <c r="A34" s="266"/>
    </row>
    <row r="35" spans="1:1" x14ac:dyDescent="0.3">
      <c r="A35" s="266"/>
    </row>
  </sheetData>
  <mergeCells count="11">
    <mergeCell ref="A3:V3"/>
    <mergeCell ref="A5:L5"/>
    <mergeCell ref="A11:L11"/>
    <mergeCell ref="C25:U25"/>
    <mergeCell ref="N5:W5"/>
    <mergeCell ref="N11:W11"/>
    <mergeCell ref="B26:U26"/>
    <mergeCell ref="B27:U27"/>
    <mergeCell ref="B28:U28"/>
    <mergeCell ref="B29:U29"/>
    <mergeCell ref="B30:U30"/>
  </mergeCells>
  <conditionalFormatting sqref="B7:E7">
    <cfRule type="containsText" dxfId="767" priority="112" operator="containsText" text="ntitulé">
      <formula>NOT(ISERROR(SEARCH("ntitulé",B7)))</formula>
    </cfRule>
    <cfRule type="containsBlanks" dxfId="766" priority="113">
      <formula>LEN(TRIM(B7))=0</formula>
    </cfRule>
  </conditionalFormatting>
  <conditionalFormatting sqref="B7:E7">
    <cfRule type="containsText" dxfId="765" priority="111" operator="containsText" text="libre">
      <formula>NOT(ISERROR(SEARCH("libre",B7)))</formula>
    </cfRule>
  </conditionalFormatting>
  <conditionalFormatting sqref="F7:G7">
    <cfRule type="containsText" dxfId="764" priority="109" operator="containsText" text="ntitulé">
      <formula>NOT(ISERROR(SEARCH("ntitulé",F7)))</formula>
    </cfRule>
    <cfRule type="containsBlanks" dxfId="763" priority="110">
      <formula>LEN(TRIM(F7))=0</formula>
    </cfRule>
  </conditionalFormatting>
  <conditionalFormatting sqref="F7:G7">
    <cfRule type="containsText" dxfId="762" priority="108" operator="containsText" text="libre">
      <formula>NOT(ISERROR(SEARCH("libre",F7)))</formula>
    </cfRule>
  </conditionalFormatting>
  <conditionalFormatting sqref="H7">
    <cfRule type="containsText" dxfId="761" priority="106" operator="containsText" text="ntitulé">
      <formula>NOT(ISERROR(SEARCH("ntitulé",H7)))</formula>
    </cfRule>
    <cfRule type="containsBlanks" dxfId="760" priority="107">
      <formula>LEN(TRIM(H7))=0</formula>
    </cfRule>
  </conditionalFormatting>
  <conditionalFormatting sqref="H7">
    <cfRule type="containsText" dxfId="759" priority="105" operator="containsText" text="libre">
      <formula>NOT(ISERROR(SEARCH("libre",H7)))</formula>
    </cfRule>
  </conditionalFormatting>
  <conditionalFormatting sqref="I7">
    <cfRule type="containsText" dxfId="758" priority="103" operator="containsText" text="ntitulé">
      <formula>NOT(ISERROR(SEARCH("ntitulé",I7)))</formula>
    </cfRule>
    <cfRule type="containsBlanks" dxfId="757" priority="104">
      <formula>LEN(TRIM(I7))=0</formula>
    </cfRule>
  </conditionalFormatting>
  <conditionalFormatting sqref="I7">
    <cfRule type="containsText" dxfId="756" priority="102" operator="containsText" text="libre">
      <formula>NOT(ISERROR(SEARCH("libre",I7)))</formula>
    </cfRule>
  </conditionalFormatting>
  <conditionalFormatting sqref="J7">
    <cfRule type="containsText" dxfId="755" priority="100" operator="containsText" text="ntitulé">
      <formula>NOT(ISERROR(SEARCH("ntitulé",J7)))</formula>
    </cfRule>
    <cfRule type="containsBlanks" dxfId="754" priority="101">
      <formula>LEN(TRIM(J7))=0</formula>
    </cfRule>
  </conditionalFormatting>
  <conditionalFormatting sqref="J7">
    <cfRule type="containsText" dxfId="753" priority="99" operator="containsText" text="libre">
      <formula>NOT(ISERROR(SEARCH("libre",J7)))</formula>
    </cfRule>
  </conditionalFormatting>
  <conditionalFormatting sqref="K7">
    <cfRule type="containsText" dxfId="752" priority="97" operator="containsText" text="ntitulé">
      <formula>NOT(ISERROR(SEARCH("ntitulé",K7)))</formula>
    </cfRule>
    <cfRule type="containsBlanks" dxfId="751" priority="98">
      <formula>LEN(TRIM(K7))=0</formula>
    </cfRule>
  </conditionalFormatting>
  <conditionalFormatting sqref="K7">
    <cfRule type="containsText" dxfId="750" priority="96" operator="containsText" text="libre">
      <formula>NOT(ISERROR(SEARCH("libre",K7)))</formula>
    </cfRule>
  </conditionalFormatting>
  <conditionalFormatting sqref="L7">
    <cfRule type="containsText" dxfId="749" priority="94" operator="containsText" text="ntitulé">
      <formula>NOT(ISERROR(SEARCH("ntitulé",L7)))</formula>
    </cfRule>
    <cfRule type="containsBlanks" dxfId="748" priority="95">
      <formula>LEN(TRIM(L7))=0</formula>
    </cfRule>
  </conditionalFormatting>
  <conditionalFormatting sqref="L7">
    <cfRule type="containsText" dxfId="747" priority="93" operator="containsText" text="libre">
      <formula>NOT(ISERROR(SEARCH("libre",L7)))</formula>
    </cfRule>
  </conditionalFormatting>
  <conditionalFormatting sqref="B8:E8">
    <cfRule type="containsText" dxfId="746" priority="91" operator="containsText" text="ntitulé">
      <formula>NOT(ISERROR(SEARCH("ntitulé",B8)))</formula>
    </cfRule>
    <cfRule type="containsBlanks" dxfId="745" priority="92">
      <formula>LEN(TRIM(B8))=0</formula>
    </cfRule>
  </conditionalFormatting>
  <conditionalFormatting sqref="B8:E8">
    <cfRule type="containsText" dxfId="744" priority="90" operator="containsText" text="libre">
      <formula>NOT(ISERROR(SEARCH("libre",B8)))</formula>
    </cfRule>
  </conditionalFormatting>
  <conditionalFormatting sqref="F8:G8">
    <cfRule type="containsText" dxfId="743" priority="88" operator="containsText" text="ntitulé">
      <formula>NOT(ISERROR(SEARCH("ntitulé",F8)))</formula>
    </cfRule>
    <cfRule type="containsBlanks" dxfId="742" priority="89">
      <formula>LEN(TRIM(F8))=0</formula>
    </cfRule>
  </conditionalFormatting>
  <conditionalFormatting sqref="F8:G8">
    <cfRule type="containsText" dxfId="741" priority="87" operator="containsText" text="libre">
      <formula>NOT(ISERROR(SEARCH("libre",F8)))</formula>
    </cfRule>
  </conditionalFormatting>
  <conditionalFormatting sqref="H8">
    <cfRule type="containsText" dxfId="740" priority="85" operator="containsText" text="ntitulé">
      <formula>NOT(ISERROR(SEARCH("ntitulé",H8)))</formula>
    </cfRule>
    <cfRule type="containsBlanks" dxfId="739" priority="86">
      <formula>LEN(TRIM(H8))=0</formula>
    </cfRule>
  </conditionalFormatting>
  <conditionalFormatting sqref="H8">
    <cfRule type="containsText" dxfId="738" priority="84" operator="containsText" text="libre">
      <formula>NOT(ISERROR(SEARCH("libre",H8)))</formula>
    </cfRule>
  </conditionalFormatting>
  <conditionalFormatting sqref="I8">
    <cfRule type="containsText" dxfId="737" priority="82" operator="containsText" text="ntitulé">
      <formula>NOT(ISERROR(SEARCH("ntitulé",I8)))</formula>
    </cfRule>
    <cfRule type="containsBlanks" dxfId="736" priority="83">
      <formula>LEN(TRIM(I8))=0</formula>
    </cfRule>
  </conditionalFormatting>
  <conditionalFormatting sqref="I8">
    <cfRule type="containsText" dxfId="735" priority="81" operator="containsText" text="libre">
      <formula>NOT(ISERROR(SEARCH("libre",I8)))</formula>
    </cfRule>
  </conditionalFormatting>
  <conditionalFormatting sqref="J8">
    <cfRule type="containsText" dxfId="734" priority="79" operator="containsText" text="ntitulé">
      <formula>NOT(ISERROR(SEARCH("ntitulé",J8)))</formula>
    </cfRule>
    <cfRule type="containsBlanks" dxfId="733" priority="80">
      <formula>LEN(TRIM(J8))=0</formula>
    </cfRule>
  </conditionalFormatting>
  <conditionalFormatting sqref="J8">
    <cfRule type="containsText" dxfId="732" priority="78" operator="containsText" text="libre">
      <formula>NOT(ISERROR(SEARCH("libre",J8)))</formula>
    </cfRule>
  </conditionalFormatting>
  <conditionalFormatting sqref="K8">
    <cfRule type="containsText" dxfId="731" priority="76" operator="containsText" text="ntitulé">
      <formula>NOT(ISERROR(SEARCH("ntitulé",K8)))</formula>
    </cfRule>
    <cfRule type="containsBlanks" dxfId="730" priority="77">
      <formula>LEN(TRIM(K8))=0</formula>
    </cfRule>
  </conditionalFormatting>
  <conditionalFormatting sqref="K8">
    <cfRule type="containsText" dxfId="729" priority="75" operator="containsText" text="libre">
      <formula>NOT(ISERROR(SEARCH("libre",K8)))</formula>
    </cfRule>
  </conditionalFormatting>
  <conditionalFormatting sqref="L8">
    <cfRule type="containsText" dxfId="728" priority="73" operator="containsText" text="ntitulé">
      <formula>NOT(ISERROR(SEARCH("ntitulé",L8)))</formula>
    </cfRule>
    <cfRule type="containsBlanks" dxfId="727" priority="74">
      <formula>LEN(TRIM(L8))=0</formula>
    </cfRule>
  </conditionalFormatting>
  <conditionalFormatting sqref="L8">
    <cfRule type="containsText" dxfId="726" priority="72" operator="containsText" text="libre">
      <formula>NOT(ISERROR(SEARCH("libre",L8)))</formula>
    </cfRule>
  </conditionalFormatting>
  <conditionalFormatting sqref="B13:E13">
    <cfRule type="containsText" dxfId="725" priority="44" operator="containsText" text="ntitulé">
      <formula>NOT(ISERROR(SEARCH("ntitulé",B13)))</formula>
    </cfRule>
    <cfRule type="containsBlanks" dxfId="724" priority="45">
      <formula>LEN(TRIM(B13))=0</formula>
    </cfRule>
  </conditionalFormatting>
  <conditionalFormatting sqref="B13:E13">
    <cfRule type="containsText" dxfId="723" priority="43" operator="containsText" text="libre">
      <formula>NOT(ISERROR(SEARCH("libre",B13)))</formula>
    </cfRule>
  </conditionalFormatting>
  <conditionalFormatting sqref="F13:G13">
    <cfRule type="containsText" dxfId="722" priority="41" operator="containsText" text="ntitulé">
      <formula>NOT(ISERROR(SEARCH("ntitulé",F13)))</formula>
    </cfRule>
    <cfRule type="containsBlanks" dxfId="721" priority="42">
      <formula>LEN(TRIM(F13))=0</formula>
    </cfRule>
  </conditionalFormatting>
  <conditionalFormatting sqref="F13:G13">
    <cfRule type="containsText" dxfId="720" priority="40" operator="containsText" text="libre">
      <formula>NOT(ISERROR(SEARCH("libre",F13)))</formula>
    </cfRule>
  </conditionalFormatting>
  <conditionalFormatting sqref="H13">
    <cfRule type="containsText" dxfId="719" priority="38" operator="containsText" text="ntitulé">
      <formula>NOT(ISERROR(SEARCH("ntitulé",H13)))</formula>
    </cfRule>
    <cfRule type="containsBlanks" dxfId="718" priority="39">
      <formula>LEN(TRIM(H13))=0</formula>
    </cfRule>
  </conditionalFormatting>
  <conditionalFormatting sqref="H13">
    <cfRule type="containsText" dxfId="717" priority="37" operator="containsText" text="libre">
      <formula>NOT(ISERROR(SEARCH("libre",H13)))</formula>
    </cfRule>
  </conditionalFormatting>
  <conditionalFormatting sqref="I13">
    <cfRule type="containsText" dxfId="716" priority="35" operator="containsText" text="ntitulé">
      <formula>NOT(ISERROR(SEARCH("ntitulé",I13)))</formula>
    </cfRule>
    <cfRule type="containsBlanks" dxfId="715" priority="36">
      <formula>LEN(TRIM(I13))=0</formula>
    </cfRule>
  </conditionalFormatting>
  <conditionalFormatting sqref="I13">
    <cfRule type="containsText" dxfId="714" priority="34" operator="containsText" text="libre">
      <formula>NOT(ISERROR(SEARCH("libre",I13)))</formula>
    </cfRule>
  </conditionalFormatting>
  <conditionalFormatting sqref="J13">
    <cfRule type="containsText" dxfId="713" priority="32" operator="containsText" text="ntitulé">
      <formula>NOT(ISERROR(SEARCH("ntitulé",J13)))</formula>
    </cfRule>
    <cfRule type="containsBlanks" dxfId="712" priority="33">
      <formula>LEN(TRIM(J13))=0</formula>
    </cfRule>
  </conditionalFormatting>
  <conditionalFormatting sqref="J13">
    <cfRule type="containsText" dxfId="711" priority="31" operator="containsText" text="libre">
      <formula>NOT(ISERROR(SEARCH("libre",J13)))</formula>
    </cfRule>
  </conditionalFormatting>
  <conditionalFormatting sqref="K13">
    <cfRule type="containsText" dxfId="710" priority="29" operator="containsText" text="ntitulé">
      <formula>NOT(ISERROR(SEARCH("ntitulé",K13)))</formula>
    </cfRule>
    <cfRule type="containsBlanks" dxfId="709" priority="30">
      <formula>LEN(TRIM(K13))=0</formula>
    </cfRule>
  </conditionalFormatting>
  <conditionalFormatting sqref="K13">
    <cfRule type="containsText" dxfId="708" priority="28" operator="containsText" text="libre">
      <formula>NOT(ISERROR(SEARCH("libre",K13)))</formula>
    </cfRule>
  </conditionalFormatting>
  <conditionalFormatting sqref="L13">
    <cfRule type="containsText" dxfId="707" priority="26" operator="containsText" text="ntitulé">
      <formula>NOT(ISERROR(SEARCH("ntitulé",L13)))</formula>
    </cfRule>
    <cfRule type="containsBlanks" dxfId="706" priority="27">
      <formula>LEN(TRIM(L13))=0</formula>
    </cfRule>
  </conditionalFormatting>
  <conditionalFormatting sqref="L13">
    <cfRule type="containsText" dxfId="705" priority="25" operator="containsText" text="libre">
      <formula>NOT(ISERROR(SEARCH("libre",L13)))</formula>
    </cfRule>
  </conditionalFormatting>
  <conditionalFormatting sqref="B14:E14">
    <cfRule type="containsText" dxfId="704" priority="23" operator="containsText" text="ntitulé">
      <formula>NOT(ISERROR(SEARCH("ntitulé",B14)))</formula>
    </cfRule>
    <cfRule type="containsBlanks" dxfId="703" priority="24">
      <formula>LEN(TRIM(B14))=0</formula>
    </cfRule>
  </conditionalFormatting>
  <conditionalFormatting sqref="B14:E14">
    <cfRule type="containsText" dxfId="702" priority="22" operator="containsText" text="libre">
      <formula>NOT(ISERROR(SEARCH("libre",B14)))</formula>
    </cfRule>
  </conditionalFormatting>
  <conditionalFormatting sqref="F14:G14">
    <cfRule type="containsText" dxfId="701" priority="20" operator="containsText" text="ntitulé">
      <formula>NOT(ISERROR(SEARCH("ntitulé",F14)))</formula>
    </cfRule>
    <cfRule type="containsBlanks" dxfId="700" priority="21">
      <formula>LEN(TRIM(F14))=0</formula>
    </cfRule>
  </conditionalFormatting>
  <conditionalFormatting sqref="F14:G14">
    <cfRule type="containsText" dxfId="699" priority="19" operator="containsText" text="libre">
      <formula>NOT(ISERROR(SEARCH("libre",F14)))</formula>
    </cfRule>
  </conditionalFormatting>
  <conditionalFormatting sqref="H14">
    <cfRule type="containsText" dxfId="698" priority="17" operator="containsText" text="ntitulé">
      <formula>NOT(ISERROR(SEARCH("ntitulé",H14)))</formula>
    </cfRule>
    <cfRule type="containsBlanks" dxfId="697" priority="18">
      <formula>LEN(TRIM(H14))=0</formula>
    </cfRule>
  </conditionalFormatting>
  <conditionalFormatting sqref="H14">
    <cfRule type="containsText" dxfId="696" priority="16" operator="containsText" text="libre">
      <formula>NOT(ISERROR(SEARCH("libre",H14)))</formula>
    </cfRule>
  </conditionalFormatting>
  <conditionalFormatting sqref="I14">
    <cfRule type="containsText" dxfId="695" priority="14" operator="containsText" text="ntitulé">
      <formula>NOT(ISERROR(SEARCH("ntitulé",I14)))</formula>
    </cfRule>
    <cfRule type="containsBlanks" dxfId="694" priority="15">
      <formula>LEN(TRIM(I14))=0</formula>
    </cfRule>
  </conditionalFormatting>
  <conditionalFormatting sqref="I14">
    <cfRule type="containsText" dxfId="693" priority="13" operator="containsText" text="libre">
      <formula>NOT(ISERROR(SEARCH("libre",I14)))</formula>
    </cfRule>
  </conditionalFormatting>
  <conditionalFormatting sqref="J14">
    <cfRule type="containsText" dxfId="692" priority="11" operator="containsText" text="ntitulé">
      <formula>NOT(ISERROR(SEARCH("ntitulé",J14)))</formula>
    </cfRule>
    <cfRule type="containsBlanks" dxfId="691" priority="12">
      <formula>LEN(TRIM(J14))=0</formula>
    </cfRule>
  </conditionalFormatting>
  <conditionalFormatting sqref="J14">
    <cfRule type="containsText" dxfId="690" priority="10" operator="containsText" text="libre">
      <formula>NOT(ISERROR(SEARCH("libre",J14)))</formula>
    </cfRule>
  </conditionalFormatting>
  <conditionalFormatting sqref="K14">
    <cfRule type="containsText" dxfId="689" priority="8" operator="containsText" text="ntitulé">
      <formula>NOT(ISERROR(SEARCH("ntitulé",K14)))</formula>
    </cfRule>
    <cfRule type="containsBlanks" dxfId="688" priority="9">
      <formula>LEN(TRIM(K14))=0</formula>
    </cfRule>
  </conditionalFormatting>
  <conditionalFormatting sqref="K14">
    <cfRule type="containsText" dxfId="687" priority="7" operator="containsText" text="libre">
      <formula>NOT(ISERROR(SEARCH("libre",K14)))</formula>
    </cfRule>
  </conditionalFormatting>
  <conditionalFormatting sqref="L14">
    <cfRule type="containsText" dxfId="686" priority="5" operator="containsText" text="ntitulé">
      <formula>NOT(ISERROR(SEARCH("ntitulé",L14)))</formula>
    </cfRule>
    <cfRule type="containsBlanks" dxfId="685" priority="6">
      <formula>LEN(TRIM(L14))=0</formula>
    </cfRule>
  </conditionalFormatting>
  <conditionalFormatting sqref="L14">
    <cfRule type="containsText" dxfId="684" priority="4" operator="containsText" text="libre">
      <formula>NOT(ISERROR(SEARCH("libre",L14)))</formula>
    </cfRule>
  </conditionalFormatting>
  <conditionalFormatting sqref="B27:B30">
    <cfRule type="containsBlanks" dxfId="683" priority="3">
      <formula>LEN(TRIM(B27))=0</formula>
    </cfRule>
  </conditionalFormatting>
  <conditionalFormatting sqref="B26">
    <cfRule type="containsBlanks" dxfId="682" priority="1">
      <formula>LEN(TRIM(B26))=0</formula>
    </cfRule>
  </conditionalFormatting>
  <hyperlinks>
    <hyperlink ref="A1" location="TAB00!A1" display="Retour page de garde" xr:uid="{00000000-0004-0000-1100-000000000000}"/>
    <hyperlink ref="A2" location="'TAB4'!A1" display="Retour TAB4" xr:uid="{00000000-0004-0000-1100-000001000000}"/>
  </hyperlinks>
  <pageMargins left="0.7" right="0.7" top="0.75" bottom="0.75" header="0.3" footer="0.3"/>
  <pageSetup paperSize="9" scale="7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22</vt:i4>
      </vt:variant>
    </vt:vector>
  </HeadingPairs>
  <TitlesOfParts>
    <vt:vector size="46" baseType="lpstr">
      <vt:lpstr>TAB00</vt:lpstr>
      <vt:lpstr>TAB A</vt:lpstr>
      <vt:lpstr>TAB B</vt:lpstr>
      <vt:lpstr>TAB1 </vt:lpstr>
      <vt:lpstr>TAB 2.1</vt:lpstr>
      <vt:lpstr>TAB 2.2</vt:lpstr>
      <vt:lpstr>TAB 2.3</vt:lpstr>
      <vt:lpstr>TAB3</vt:lpstr>
      <vt:lpstr>TAB3.3</vt:lpstr>
      <vt:lpstr>TAB3.4</vt:lpstr>
      <vt:lpstr>TAB3.5</vt:lpstr>
      <vt:lpstr>TAB3.6</vt:lpstr>
      <vt:lpstr>TAB3.7</vt:lpstr>
      <vt:lpstr>TAB3.8</vt:lpstr>
      <vt:lpstr>TAB3.9</vt:lpstr>
      <vt:lpstr>TAB3.10</vt:lpstr>
      <vt:lpstr>TAB3.12</vt:lpstr>
      <vt:lpstr>TAB3.14</vt:lpstr>
      <vt:lpstr>TAB5</vt:lpstr>
      <vt:lpstr>TAB5.1</vt:lpstr>
      <vt:lpstr>TAB5.2</vt:lpstr>
      <vt:lpstr>TAB5.3</vt:lpstr>
      <vt:lpstr>TAB6</vt:lpstr>
      <vt:lpstr>TAB7</vt:lpstr>
      <vt:lpstr>'TAB 2.1'!Zone_d_impression</vt:lpstr>
      <vt:lpstr>'TAB 2.2'!Zone_d_impression</vt:lpstr>
      <vt:lpstr>'TAB 2.3'!Zone_d_impression</vt:lpstr>
      <vt:lpstr>'TAB A'!Zone_d_impression</vt:lpstr>
      <vt:lpstr>TAB00!Zone_d_impression</vt:lpstr>
      <vt:lpstr>'TAB1 '!Zone_d_impression</vt:lpstr>
      <vt:lpstr>'TAB3'!Zone_d_impression</vt:lpstr>
      <vt:lpstr>TAB3.10!Zone_d_impression</vt:lpstr>
      <vt:lpstr>TAB3.12!Zone_d_impression</vt:lpstr>
      <vt:lpstr>TAB3.3!Zone_d_impression</vt:lpstr>
      <vt:lpstr>TAB3.4!Zone_d_impression</vt:lpstr>
      <vt:lpstr>TAB3.5!Zone_d_impression</vt:lpstr>
      <vt:lpstr>TAB3.6!Zone_d_impression</vt:lpstr>
      <vt:lpstr>TAB3.7!Zone_d_impression</vt:lpstr>
      <vt:lpstr>TAB3.8!Zone_d_impression</vt:lpstr>
      <vt:lpstr>TAB3.9!Zone_d_impression</vt:lpstr>
      <vt:lpstr>'TAB5'!Zone_d_impression</vt:lpstr>
      <vt:lpstr>TAB5.1!Zone_d_impression</vt:lpstr>
      <vt:lpstr>TAB5.2!Zone_d_impression</vt:lpstr>
      <vt:lpstr>TAB5.3!Zone_d_impression</vt:lpstr>
      <vt:lpstr>'TAB6'!Zone_d_impression</vt:lpstr>
      <vt:lpstr>'TAB7'!Zone_d_impression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PC-EBIH</cp:lastModifiedBy>
  <cp:lastPrinted>2022-05-23T07:49:16Z</cp:lastPrinted>
  <dcterms:created xsi:type="dcterms:W3CDTF">2017-01-19T09:44:33Z</dcterms:created>
  <dcterms:modified xsi:type="dcterms:W3CDTF">2023-05-30T14:32:02Z</dcterms:modified>
</cp:coreProperties>
</file>