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cwp-p-cont01\Serveur\10 Tarification\122. Méthodologie 2024-2028\122.23 Méthodologie finale\"/>
    </mc:Choice>
  </mc:AlternateContent>
  <xr:revisionPtr revIDLastSave="0" documentId="13_ncr:1_{D598DD9C-9A53-4D5E-BA2C-5CBE2F214567}" xr6:coauthVersionLast="47" xr6:coauthVersionMax="47" xr10:uidLastSave="{00000000-0000-0000-0000-000000000000}"/>
  <bookViews>
    <workbookView xWindow="-28920" yWindow="-120" windowWidth="29040" windowHeight="15840" tabRatio="829" activeTab="8" xr2:uid="{00000000-000D-0000-FFFF-FFFF00000000}"/>
  </bookViews>
  <sheets>
    <sheet name="Explication" sheetId="5" r:id="rId1"/>
    <sheet name="Tarifs 2024" sheetId="22" r:id="rId2"/>
    <sheet name="Tarifs 2025" sheetId="13" r:id="rId3"/>
    <sheet name="Tarifs 2026" sheetId="14" r:id="rId4"/>
    <sheet name="Tarifs 2027" sheetId="15" r:id="rId5"/>
    <sheet name="Tarifs 2028" sheetId="16" r:id="rId6"/>
    <sheet name="Tarifs 2029" sheetId="6" r:id="rId7"/>
    <sheet name="Synthèse simul" sheetId="20" r:id="rId8"/>
    <sheet name="Synthèse simul post solde" sheetId="19" r:id="rId9"/>
    <sheet name="Simulations tarifaires" sheetId="4" r:id="rId10"/>
    <sheet name="Simulations tarif post solde" sheetId="18" r:id="rId11"/>
  </sheets>
  <externalReferences>
    <externalReference r:id="rId12"/>
  </externalReferences>
  <definedNames>
    <definedName name="_xlnm.Print_Area" localSheetId="10">'Simulations tarif post solde'!$A$1:$Q$64</definedName>
    <definedName name="_xlnm.Print_Area" localSheetId="9">'Simulations tarifaires'!$A$1:$Q$64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7" i="19" l="1"/>
  <c r="H136" i="19"/>
  <c r="H135" i="19"/>
  <c r="H134" i="19"/>
  <c r="G138" i="19"/>
  <c r="G137" i="19"/>
  <c r="G136" i="19"/>
  <c r="G135" i="19"/>
  <c r="G134" i="19"/>
  <c r="F137" i="19"/>
  <c r="F136" i="19"/>
  <c r="F135" i="19"/>
  <c r="F134" i="19"/>
  <c r="E137" i="19"/>
  <c r="E136" i="19"/>
  <c r="E135" i="19"/>
  <c r="E134" i="19"/>
  <c r="D137" i="19"/>
  <c r="D136" i="19"/>
  <c r="D135" i="19"/>
  <c r="D134" i="19"/>
  <c r="C137" i="19"/>
  <c r="C136" i="19"/>
  <c r="C135" i="19"/>
  <c r="C134" i="19"/>
  <c r="H111" i="19"/>
  <c r="H110" i="19"/>
  <c r="H109" i="19"/>
  <c r="H108" i="19"/>
  <c r="G111" i="19"/>
  <c r="G110" i="19"/>
  <c r="G109" i="19"/>
  <c r="G108" i="19"/>
  <c r="F111" i="19"/>
  <c r="F110" i="19"/>
  <c r="F109" i="19"/>
  <c r="F108" i="19"/>
  <c r="E111" i="19"/>
  <c r="E110" i="19"/>
  <c r="E109" i="19"/>
  <c r="E108" i="19"/>
  <c r="D111" i="19"/>
  <c r="D110" i="19"/>
  <c r="D109" i="19"/>
  <c r="D108" i="19"/>
  <c r="C111" i="19"/>
  <c r="C110" i="19"/>
  <c r="C109" i="19"/>
  <c r="C108" i="19"/>
  <c r="H85" i="19"/>
  <c r="H84" i="19"/>
  <c r="H83" i="19"/>
  <c r="H82" i="19"/>
  <c r="G85" i="19"/>
  <c r="G84" i="19"/>
  <c r="G83" i="19"/>
  <c r="G82" i="19"/>
  <c r="F85" i="19"/>
  <c r="F84" i="19"/>
  <c r="F83" i="19"/>
  <c r="F82" i="19"/>
  <c r="E85" i="19"/>
  <c r="E84" i="19"/>
  <c r="E83" i="19"/>
  <c r="E82" i="19"/>
  <c r="D85" i="19"/>
  <c r="D84" i="19"/>
  <c r="D83" i="19"/>
  <c r="D82" i="19"/>
  <c r="C85" i="19"/>
  <c r="C84" i="19"/>
  <c r="C83" i="19"/>
  <c r="C82" i="19"/>
  <c r="H60" i="19"/>
  <c r="H59" i="19"/>
  <c r="H58" i="19"/>
  <c r="H57" i="19"/>
  <c r="G60" i="19"/>
  <c r="G59" i="19"/>
  <c r="G58" i="19"/>
  <c r="G57" i="19"/>
  <c r="F60" i="19"/>
  <c r="F59" i="19"/>
  <c r="F58" i="19"/>
  <c r="F57" i="19"/>
  <c r="E60" i="19"/>
  <c r="E59" i="19"/>
  <c r="E58" i="19"/>
  <c r="E57" i="19"/>
  <c r="D60" i="19"/>
  <c r="D59" i="19"/>
  <c r="D58" i="19"/>
  <c r="D57" i="19"/>
  <c r="C60" i="19"/>
  <c r="C59" i="19"/>
  <c r="C58" i="19"/>
  <c r="C57" i="19"/>
  <c r="H35" i="19"/>
  <c r="H34" i="19"/>
  <c r="H33" i="19"/>
  <c r="H32" i="19"/>
  <c r="G35" i="19"/>
  <c r="G34" i="19"/>
  <c r="G33" i="19"/>
  <c r="G32" i="19"/>
  <c r="F35" i="19"/>
  <c r="F34" i="19"/>
  <c r="F33" i="19"/>
  <c r="F32" i="19"/>
  <c r="E35" i="19"/>
  <c r="E34" i="19"/>
  <c r="E33" i="19"/>
  <c r="E32" i="19"/>
  <c r="D35" i="19"/>
  <c r="D34" i="19"/>
  <c r="D33" i="19"/>
  <c r="D32" i="19"/>
  <c r="C35" i="19"/>
  <c r="C34" i="19"/>
  <c r="C33" i="19"/>
  <c r="C32" i="19"/>
  <c r="H10" i="19"/>
  <c r="H9" i="19"/>
  <c r="H8" i="19"/>
  <c r="H7" i="19"/>
  <c r="G10" i="19"/>
  <c r="G9" i="19"/>
  <c r="G8" i="19"/>
  <c r="G7" i="19"/>
  <c r="F10" i="19"/>
  <c r="F9" i="19"/>
  <c r="F8" i="19"/>
  <c r="F7" i="19"/>
  <c r="E10" i="19"/>
  <c r="E9" i="19"/>
  <c r="E8" i="19"/>
  <c r="E7" i="19"/>
  <c r="D10" i="19"/>
  <c r="D9" i="19"/>
  <c r="D8" i="19"/>
  <c r="D7" i="19"/>
  <c r="C10" i="19"/>
  <c r="C9" i="19"/>
  <c r="C8" i="19"/>
  <c r="C7" i="19"/>
  <c r="H137" i="20"/>
  <c r="H136" i="20"/>
  <c r="H135" i="20"/>
  <c r="H134" i="20"/>
  <c r="G137" i="20"/>
  <c r="G136" i="20"/>
  <c r="G135" i="20"/>
  <c r="G134" i="20"/>
  <c r="F137" i="20"/>
  <c r="F136" i="20"/>
  <c r="F135" i="20"/>
  <c r="F134" i="20"/>
  <c r="E137" i="20"/>
  <c r="E136" i="20"/>
  <c r="E135" i="20"/>
  <c r="E134" i="20"/>
  <c r="D137" i="20"/>
  <c r="D136" i="20"/>
  <c r="D135" i="20"/>
  <c r="D134" i="20"/>
  <c r="C137" i="20"/>
  <c r="C136" i="20"/>
  <c r="C135" i="20"/>
  <c r="C134" i="20"/>
  <c r="H111" i="20"/>
  <c r="H110" i="20"/>
  <c r="H109" i="20"/>
  <c r="H108" i="20"/>
  <c r="G111" i="20"/>
  <c r="G110" i="20"/>
  <c r="G109" i="20"/>
  <c r="G108" i="20"/>
  <c r="F111" i="20"/>
  <c r="F110" i="20"/>
  <c r="F109" i="20"/>
  <c r="F108" i="20"/>
  <c r="E111" i="20"/>
  <c r="E110" i="20"/>
  <c r="E109" i="20"/>
  <c r="E108" i="20"/>
  <c r="D111" i="20"/>
  <c r="D110" i="20"/>
  <c r="D109" i="20"/>
  <c r="D108" i="20"/>
  <c r="C111" i="20"/>
  <c r="C110" i="20"/>
  <c r="C109" i="20"/>
  <c r="C108" i="20"/>
  <c r="H85" i="20"/>
  <c r="H84" i="20"/>
  <c r="H83" i="20"/>
  <c r="H82" i="20"/>
  <c r="G85" i="20"/>
  <c r="G84" i="20"/>
  <c r="G83" i="20"/>
  <c r="G82" i="20"/>
  <c r="F85" i="20"/>
  <c r="F84" i="20"/>
  <c r="F83" i="20"/>
  <c r="F82" i="20"/>
  <c r="E85" i="20"/>
  <c r="E84" i="20"/>
  <c r="E83" i="20"/>
  <c r="E82" i="20"/>
  <c r="D85" i="20"/>
  <c r="D84" i="20"/>
  <c r="D83" i="20"/>
  <c r="D82" i="20"/>
  <c r="C85" i="20"/>
  <c r="C84" i="20"/>
  <c r="C83" i="20"/>
  <c r="C82" i="20"/>
  <c r="H60" i="20" l="1"/>
  <c r="H59" i="20"/>
  <c r="H58" i="20"/>
  <c r="H57" i="20"/>
  <c r="G59" i="20"/>
  <c r="G58" i="20"/>
  <c r="G60" i="20"/>
  <c r="G57" i="20"/>
  <c r="F60" i="20"/>
  <c r="F58" i="20"/>
  <c r="F59" i="20"/>
  <c r="F57" i="20"/>
  <c r="E60" i="20"/>
  <c r="E59" i="20"/>
  <c r="E58" i="20"/>
  <c r="E57" i="20"/>
  <c r="D60" i="20"/>
  <c r="D59" i="20"/>
  <c r="D58" i="20"/>
  <c r="D57" i="20"/>
  <c r="C60" i="20"/>
  <c r="C59" i="20"/>
  <c r="C58" i="20"/>
  <c r="C57" i="20"/>
  <c r="H35" i="20"/>
  <c r="H34" i="20"/>
  <c r="H33" i="20"/>
  <c r="H32" i="20"/>
  <c r="G35" i="20"/>
  <c r="G34" i="20"/>
  <c r="G33" i="20"/>
  <c r="G32" i="20"/>
  <c r="F35" i="20"/>
  <c r="F34" i="20"/>
  <c r="F33" i="20"/>
  <c r="F32" i="20"/>
  <c r="E35" i="20"/>
  <c r="E34" i="20"/>
  <c r="E33" i="20"/>
  <c r="E32" i="20"/>
  <c r="D35" i="20"/>
  <c r="D34" i="20"/>
  <c r="D33" i="20"/>
  <c r="D32" i="20"/>
  <c r="C35" i="20"/>
  <c r="C34" i="20"/>
  <c r="C33" i="20"/>
  <c r="C32" i="20"/>
  <c r="E7" i="20"/>
  <c r="E8" i="20"/>
  <c r="H10" i="20"/>
  <c r="H9" i="20"/>
  <c r="H8" i="20"/>
  <c r="H7" i="20"/>
  <c r="G10" i="20"/>
  <c r="G9" i="20"/>
  <c r="G8" i="20"/>
  <c r="G7" i="20"/>
  <c r="F10" i="20"/>
  <c r="F9" i="20"/>
  <c r="F8" i="20"/>
  <c r="F7" i="20"/>
  <c r="E10" i="20"/>
  <c r="E9" i="20"/>
  <c r="D10" i="20"/>
  <c r="D9" i="20"/>
  <c r="D8" i="20"/>
  <c r="D7" i="20"/>
  <c r="C10" i="20"/>
  <c r="C9" i="20"/>
  <c r="C8" i="20"/>
  <c r="C7" i="20"/>
  <c r="R120" i="18" l="1"/>
  <c r="P120" i="18"/>
  <c r="R99" i="18"/>
  <c r="P99" i="18"/>
  <c r="Q99" i="18" s="1"/>
  <c r="R78" i="18"/>
  <c r="P78" i="18"/>
  <c r="Q78" i="18" s="1"/>
  <c r="R57" i="18"/>
  <c r="P57" i="18"/>
  <c r="R36" i="18"/>
  <c r="P36" i="18"/>
  <c r="R15" i="18"/>
  <c r="P15" i="18"/>
  <c r="P134" i="18"/>
  <c r="P128" i="18"/>
  <c r="P127" i="18"/>
  <c r="P126" i="18"/>
  <c r="Q126" i="18" s="1"/>
  <c r="P125" i="18"/>
  <c r="P123" i="18"/>
  <c r="P122" i="18"/>
  <c r="P121" i="18"/>
  <c r="P113" i="18"/>
  <c r="P107" i="18"/>
  <c r="P106" i="18"/>
  <c r="P105" i="18"/>
  <c r="P104" i="18"/>
  <c r="P102" i="18"/>
  <c r="P101" i="18"/>
  <c r="P100" i="18"/>
  <c r="Q100" i="18" s="1"/>
  <c r="P92" i="18"/>
  <c r="P86" i="18"/>
  <c r="P85" i="18"/>
  <c r="P84" i="18"/>
  <c r="Q84" i="18" s="1"/>
  <c r="P83" i="18"/>
  <c r="P81" i="18"/>
  <c r="P80" i="18"/>
  <c r="P79" i="18"/>
  <c r="Q79" i="18" s="1"/>
  <c r="P71" i="18"/>
  <c r="P65" i="18"/>
  <c r="P64" i="18"/>
  <c r="Q64" i="18" s="1"/>
  <c r="P63" i="18"/>
  <c r="P62" i="18"/>
  <c r="P60" i="18"/>
  <c r="P59" i="18"/>
  <c r="Q59" i="18" s="1"/>
  <c r="P58" i="18"/>
  <c r="P50" i="18"/>
  <c r="P44" i="18"/>
  <c r="P43" i="18"/>
  <c r="P42" i="18"/>
  <c r="Q42" i="18" s="1"/>
  <c r="P41" i="18"/>
  <c r="P39" i="18"/>
  <c r="P38" i="18"/>
  <c r="P37" i="18"/>
  <c r="Q37" i="18" s="1"/>
  <c r="P29" i="18"/>
  <c r="P23" i="18"/>
  <c r="P22" i="18"/>
  <c r="P21" i="18"/>
  <c r="P20" i="18"/>
  <c r="P18" i="18"/>
  <c r="P17" i="18"/>
  <c r="P16" i="18"/>
  <c r="R134" i="18"/>
  <c r="N134" i="18"/>
  <c r="O134" i="18" s="1"/>
  <c r="L134" i="18"/>
  <c r="M134" i="18" s="1"/>
  <c r="J134" i="18"/>
  <c r="H134" i="18"/>
  <c r="F134" i="18"/>
  <c r="G134" i="18" s="1"/>
  <c r="D134" i="18"/>
  <c r="E134" i="18" s="1"/>
  <c r="B134" i="18"/>
  <c r="R128" i="18"/>
  <c r="Q128" i="18"/>
  <c r="N128" i="18"/>
  <c r="O128" i="18" s="1"/>
  <c r="L128" i="18"/>
  <c r="J128" i="18"/>
  <c r="H128" i="18"/>
  <c r="I128" i="18" s="1"/>
  <c r="F128" i="18"/>
  <c r="G128" i="18" s="1"/>
  <c r="D128" i="18"/>
  <c r="B128" i="18"/>
  <c r="R127" i="18"/>
  <c r="S127" i="18" s="1"/>
  <c r="Q127" i="18"/>
  <c r="N127" i="18"/>
  <c r="L127" i="18"/>
  <c r="J127" i="18"/>
  <c r="K127" i="18" s="1"/>
  <c r="H127" i="18"/>
  <c r="I127" i="18" s="1"/>
  <c r="F127" i="18"/>
  <c r="D127" i="18"/>
  <c r="B127" i="18"/>
  <c r="C127" i="18" s="1"/>
  <c r="R126" i="18"/>
  <c r="S126" i="18" s="1"/>
  <c r="N126" i="18"/>
  <c r="L126" i="18"/>
  <c r="M126" i="18" s="1"/>
  <c r="J126" i="18"/>
  <c r="K126" i="18" s="1"/>
  <c r="H126" i="18"/>
  <c r="F126" i="18"/>
  <c r="D126" i="18"/>
  <c r="E126" i="18" s="1"/>
  <c r="B126" i="18"/>
  <c r="C126" i="18" s="1"/>
  <c r="R125" i="18"/>
  <c r="N125" i="18"/>
  <c r="O125" i="18" s="1"/>
  <c r="O124" i="18" s="1"/>
  <c r="L125" i="18"/>
  <c r="M125" i="18" s="1"/>
  <c r="J125" i="18"/>
  <c r="H125" i="18"/>
  <c r="F125" i="18"/>
  <c r="G125" i="18" s="1"/>
  <c r="G124" i="18" s="1"/>
  <c r="D125" i="18"/>
  <c r="E125" i="18" s="1"/>
  <c r="B125" i="18"/>
  <c r="R123" i="18"/>
  <c r="Q123" i="18"/>
  <c r="N123" i="18"/>
  <c r="O123" i="18" s="1"/>
  <c r="L123" i="18"/>
  <c r="J123" i="18"/>
  <c r="H123" i="18"/>
  <c r="I123" i="18" s="1"/>
  <c r="F123" i="18"/>
  <c r="G123" i="18" s="1"/>
  <c r="D123" i="18"/>
  <c r="B123" i="18"/>
  <c r="R122" i="18"/>
  <c r="S122" i="18" s="1"/>
  <c r="Q122" i="18"/>
  <c r="N122" i="18"/>
  <c r="L122" i="18"/>
  <c r="J122" i="18"/>
  <c r="K122" i="18" s="1"/>
  <c r="H122" i="18"/>
  <c r="I122" i="18" s="1"/>
  <c r="F122" i="18"/>
  <c r="D122" i="18"/>
  <c r="B122" i="18"/>
  <c r="C122" i="18" s="1"/>
  <c r="R121" i="18"/>
  <c r="S121" i="18" s="1"/>
  <c r="N121" i="18"/>
  <c r="L121" i="18"/>
  <c r="M121" i="18" s="1"/>
  <c r="M119" i="18" s="1"/>
  <c r="J121" i="18"/>
  <c r="K121" i="18" s="1"/>
  <c r="K119" i="18" s="1"/>
  <c r="H121" i="18"/>
  <c r="F121" i="18"/>
  <c r="D121" i="18"/>
  <c r="E121" i="18" s="1"/>
  <c r="E119" i="18" s="1"/>
  <c r="B121" i="18"/>
  <c r="C121" i="18" s="1"/>
  <c r="S134" i="18"/>
  <c r="Q134" i="18"/>
  <c r="K134" i="18"/>
  <c r="I134" i="18"/>
  <c r="C134" i="18"/>
  <c r="S128" i="18"/>
  <c r="M128" i="18"/>
  <c r="K128" i="18"/>
  <c r="E128" i="18"/>
  <c r="C128" i="18"/>
  <c r="O127" i="18"/>
  <c r="M127" i="18"/>
  <c r="G127" i="18"/>
  <c r="E127" i="18"/>
  <c r="O126" i="18"/>
  <c r="I126" i="18"/>
  <c r="G126" i="18"/>
  <c r="S125" i="18"/>
  <c r="Q125" i="18"/>
  <c r="K125" i="18"/>
  <c r="I125" i="18"/>
  <c r="C125" i="18"/>
  <c r="S123" i="18"/>
  <c r="M123" i="18"/>
  <c r="K123" i="18"/>
  <c r="E123" i="18"/>
  <c r="C123" i="18"/>
  <c r="O122" i="18"/>
  <c r="M122" i="18"/>
  <c r="G122" i="18"/>
  <c r="E122" i="18"/>
  <c r="Q121" i="18"/>
  <c r="O121" i="18"/>
  <c r="O119" i="18" s="1"/>
  <c r="I121" i="18"/>
  <c r="G121" i="18"/>
  <c r="G119" i="18" s="1"/>
  <c r="S120" i="18"/>
  <c r="Q120" i="18"/>
  <c r="R117" i="18"/>
  <c r="P117" i="18"/>
  <c r="N117" i="18"/>
  <c r="L117" i="18"/>
  <c r="J117" i="18"/>
  <c r="H117" i="18"/>
  <c r="F117" i="18"/>
  <c r="D117" i="18"/>
  <c r="B117" i="18"/>
  <c r="R113" i="18"/>
  <c r="N113" i="18"/>
  <c r="L113" i="18"/>
  <c r="M113" i="18" s="1"/>
  <c r="J113" i="18"/>
  <c r="H113" i="18"/>
  <c r="F113" i="18"/>
  <c r="D113" i="18"/>
  <c r="E113" i="18" s="1"/>
  <c r="B113" i="18"/>
  <c r="R107" i="18"/>
  <c r="N107" i="18"/>
  <c r="O107" i="18" s="1"/>
  <c r="L107" i="18"/>
  <c r="J107" i="18"/>
  <c r="H107" i="18"/>
  <c r="F107" i="18"/>
  <c r="G107" i="18" s="1"/>
  <c r="D107" i="18"/>
  <c r="B107" i="18"/>
  <c r="R106" i="18"/>
  <c r="Q106" i="18"/>
  <c r="N106" i="18"/>
  <c r="L106" i="18"/>
  <c r="J106" i="18"/>
  <c r="H106" i="18"/>
  <c r="I106" i="18" s="1"/>
  <c r="F106" i="18"/>
  <c r="D106" i="18"/>
  <c r="B106" i="18"/>
  <c r="R105" i="18"/>
  <c r="S105" i="18" s="1"/>
  <c r="N105" i="18"/>
  <c r="L105" i="18"/>
  <c r="J105" i="18"/>
  <c r="K105" i="18" s="1"/>
  <c r="H105" i="18"/>
  <c r="F105" i="18"/>
  <c r="D105" i="18"/>
  <c r="B105" i="18"/>
  <c r="C105" i="18" s="1"/>
  <c r="R104" i="18"/>
  <c r="N104" i="18"/>
  <c r="L104" i="18"/>
  <c r="M104" i="18" s="1"/>
  <c r="M103" i="18" s="1"/>
  <c r="J104" i="18"/>
  <c r="H104" i="18"/>
  <c r="F104" i="18"/>
  <c r="D104" i="18"/>
  <c r="E104" i="18" s="1"/>
  <c r="E103" i="18" s="1"/>
  <c r="B104" i="18"/>
  <c r="R102" i="18"/>
  <c r="N102" i="18"/>
  <c r="O102" i="18" s="1"/>
  <c r="L102" i="18"/>
  <c r="J102" i="18"/>
  <c r="H102" i="18"/>
  <c r="F102" i="18"/>
  <c r="G102" i="18" s="1"/>
  <c r="D102" i="18"/>
  <c r="B102" i="18"/>
  <c r="R101" i="18"/>
  <c r="Q101" i="18"/>
  <c r="N101" i="18"/>
  <c r="L101" i="18"/>
  <c r="J101" i="18"/>
  <c r="H101" i="18"/>
  <c r="I101" i="18" s="1"/>
  <c r="F101" i="18"/>
  <c r="D101" i="18"/>
  <c r="B101" i="18"/>
  <c r="R100" i="18"/>
  <c r="S100" i="18" s="1"/>
  <c r="N100" i="18"/>
  <c r="L100" i="18"/>
  <c r="J100" i="18"/>
  <c r="K100" i="18" s="1"/>
  <c r="K98" i="18" s="1"/>
  <c r="H100" i="18"/>
  <c r="F100" i="18"/>
  <c r="D100" i="18"/>
  <c r="B100" i="18"/>
  <c r="C100" i="18" s="1"/>
  <c r="S113" i="18"/>
  <c r="Q113" i="18"/>
  <c r="O113" i="18"/>
  <c r="K113" i="18"/>
  <c r="I113" i="18"/>
  <c r="G113" i="18"/>
  <c r="C113" i="18"/>
  <c r="S107" i="18"/>
  <c r="Q107" i="18"/>
  <c r="M107" i="18"/>
  <c r="K107" i="18"/>
  <c r="I107" i="18"/>
  <c r="E107" i="18"/>
  <c r="C107" i="18"/>
  <c r="S106" i="18"/>
  <c r="O106" i="18"/>
  <c r="M106" i="18"/>
  <c r="K106" i="18"/>
  <c r="G106" i="18"/>
  <c r="E106" i="18"/>
  <c r="C106" i="18"/>
  <c r="Q105" i="18"/>
  <c r="O105" i="18"/>
  <c r="M105" i="18"/>
  <c r="I105" i="18"/>
  <c r="G105" i="18"/>
  <c r="E105" i="18"/>
  <c r="S104" i="18"/>
  <c r="Q104" i="18"/>
  <c r="O104" i="18"/>
  <c r="K104" i="18"/>
  <c r="I104" i="18"/>
  <c r="G104" i="18"/>
  <c r="C104" i="18"/>
  <c r="S102" i="18"/>
  <c r="Q102" i="18"/>
  <c r="M102" i="18"/>
  <c r="K102" i="18"/>
  <c r="I102" i="18"/>
  <c r="E102" i="18"/>
  <c r="C102" i="18"/>
  <c r="S101" i="18"/>
  <c r="O101" i="18"/>
  <c r="M101" i="18"/>
  <c r="K101" i="18"/>
  <c r="G101" i="18"/>
  <c r="E101" i="18"/>
  <c r="C101" i="18"/>
  <c r="O100" i="18"/>
  <c r="M100" i="18"/>
  <c r="I100" i="18"/>
  <c r="G100" i="18"/>
  <c r="E100" i="18"/>
  <c r="S99" i="18"/>
  <c r="R92" i="18"/>
  <c r="N92" i="18"/>
  <c r="L92" i="18"/>
  <c r="M92" i="18" s="1"/>
  <c r="J92" i="18"/>
  <c r="H92" i="18"/>
  <c r="F92" i="18"/>
  <c r="D92" i="18"/>
  <c r="E92" i="18" s="1"/>
  <c r="B92" i="18"/>
  <c r="R86" i="18"/>
  <c r="N86" i="18"/>
  <c r="O86" i="18" s="1"/>
  <c r="L86" i="18"/>
  <c r="J86" i="18"/>
  <c r="H86" i="18"/>
  <c r="F86" i="18"/>
  <c r="G86" i="18" s="1"/>
  <c r="D86" i="18"/>
  <c r="B86" i="18"/>
  <c r="R85" i="18"/>
  <c r="Q85" i="18"/>
  <c r="N85" i="18"/>
  <c r="L85" i="18"/>
  <c r="J85" i="18"/>
  <c r="H85" i="18"/>
  <c r="I85" i="18" s="1"/>
  <c r="F85" i="18"/>
  <c r="D85" i="18"/>
  <c r="B85" i="18"/>
  <c r="R84" i="18"/>
  <c r="S84" i="18" s="1"/>
  <c r="S82" i="18" s="1"/>
  <c r="N84" i="18"/>
  <c r="L84" i="18"/>
  <c r="J84" i="18"/>
  <c r="K84" i="18" s="1"/>
  <c r="K82" i="18" s="1"/>
  <c r="H84" i="18"/>
  <c r="F84" i="18"/>
  <c r="D84" i="18"/>
  <c r="B84" i="18"/>
  <c r="C84" i="18" s="1"/>
  <c r="C82" i="18" s="1"/>
  <c r="R83" i="18"/>
  <c r="N83" i="18"/>
  <c r="L83" i="18"/>
  <c r="M83" i="18" s="1"/>
  <c r="J83" i="18"/>
  <c r="H83" i="18"/>
  <c r="F83" i="18"/>
  <c r="D83" i="18"/>
  <c r="E83" i="18" s="1"/>
  <c r="E82" i="18" s="1"/>
  <c r="B83" i="18"/>
  <c r="R81" i="18"/>
  <c r="N81" i="18"/>
  <c r="O81" i="18" s="1"/>
  <c r="L81" i="18"/>
  <c r="J81" i="18"/>
  <c r="H81" i="18"/>
  <c r="F81" i="18"/>
  <c r="G81" i="18" s="1"/>
  <c r="D81" i="18"/>
  <c r="B81" i="18"/>
  <c r="R80" i="18"/>
  <c r="Q80" i="18"/>
  <c r="N80" i="18"/>
  <c r="L80" i="18"/>
  <c r="J80" i="18"/>
  <c r="H80" i="18"/>
  <c r="I80" i="18" s="1"/>
  <c r="F80" i="18"/>
  <c r="D80" i="18"/>
  <c r="B80" i="18"/>
  <c r="R79" i="18"/>
  <c r="S79" i="18" s="1"/>
  <c r="N79" i="18"/>
  <c r="L79" i="18"/>
  <c r="J79" i="18"/>
  <c r="K79" i="18" s="1"/>
  <c r="H79" i="18"/>
  <c r="F79" i="18"/>
  <c r="D79" i="18"/>
  <c r="B79" i="18"/>
  <c r="C79" i="18" s="1"/>
  <c r="C77" i="18" s="1"/>
  <c r="C87" i="18" s="1"/>
  <c r="C89" i="18" s="1"/>
  <c r="C90" i="18" s="1"/>
  <c r="S92" i="18"/>
  <c r="Q92" i="18"/>
  <c r="O92" i="18"/>
  <c r="K92" i="18"/>
  <c r="I92" i="18"/>
  <c r="G92" i="18"/>
  <c r="C92" i="18"/>
  <c r="S86" i="18"/>
  <c r="Q86" i="18"/>
  <c r="M86" i="18"/>
  <c r="K86" i="18"/>
  <c r="I86" i="18"/>
  <c r="E86" i="18"/>
  <c r="C86" i="18"/>
  <c r="S85" i="18"/>
  <c r="O85" i="18"/>
  <c r="M85" i="18"/>
  <c r="K85" i="18"/>
  <c r="G85" i="18"/>
  <c r="E85" i="18"/>
  <c r="C85" i="18"/>
  <c r="O84" i="18"/>
  <c r="O82" i="18" s="1"/>
  <c r="M84" i="18"/>
  <c r="I84" i="18"/>
  <c r="G84" i="18"/>
  <c r="G82" i="18" s="1"/>
  <c r="E84" i="18"/>
  <c r="S83" i="18"/>
  <c r="Q83" i="18"/>
  <c r="O83" i="18"/>
  <c r="K83" i="18"/>
  <c r="I83" i="18"/>
  <c r="G83" i="18"/>
  <c r="C83" i="18"/>
  <c r="S81" i="18"/>
  <c r="Q81" i="18"/>
  <c r="M81" i="18"/>
  <c r="K81" i="18"/>
  <c r="I81" i="18"/>
  <c r="E81" i="18"/>
  <c r="C81" i="18"/>
  <c r="S80" i="18"/>
  <c r="O80" i="18"/>
  <c r="M80" i="18"/>
  <c r="K80" i="18"/>
  <c r="G80" i="18"/>
  <c r="E80" i="18"/>
  <c r="C80" i="18"/>
  <c r="O79" i="18"/>
  <c r="M79" i="18"/>
  <c r="I79" i="18"/>
  <c r="G79" i="18"/>
  <c r="E79" i="18"/>
  <c r="S78" i="18"/>
  <c r="R71" i="18"/>
  <c r="N71" i="18"/>
  <c r="L71" i="18"/>
  <c r="M71" i="18" s="1"/>
  <c r="J71" i="18"/>
  <c r="H71" i="18"/>
  <c r="F71" i="18"/>
  <c r="D71" i="18"/>
  <c r="E71" i="18" s="1"/>
  <c r="B71" i="18"/>
  <c r="R65" i="18"/>
  <c r="N65" i="18"/>
  <c r="O65" i="18" s="1"/>
  <c r="L65" i="18"/>
  <c r="J65" i="18"/>
  <c r="H65" i="18"/>
  <c r="F65" i="18"/>
  <c r="G65" i="18" s="1"/>
  <c r="D65" i="18"/>
  <c r="B65" i="18"/>
  <c r="R64" i="18"/>
  <c r="N64" i="18"/>
  <c r="L64" i="18"/>
  <c r="J64" i="18"/>
  <c r="H64" i="18"/>
  <c r="I64" i="18" s="1"/>
  <c r="F64" i="18"/>
  <c r="D64" i="18"/>
  <c r="B64" i="18"/>
  <c r="R63" i="18"/>
  <c r="S63" i="18" s="1"/>
  <c r="N63" i="18"/>
  <c r="L63" i="18"/>
  <c r="J63" i="18"/>
  <c r="K63" i="18" s="1"/>
  <c r="H63" i="18"/>
  <c r="F63" i="18"/>
  <c r="D63" i="18"/>
  <c r="B63" i="18"/>
  <c r="C63" i="18" s="1"/>
  <c r="R62" i="18"/>
  <c r="N62" i="18"/>
  <c r="L62" i="18"/>
  <c r="M62" i="18" s="1"/>
  <c r="M61" i="18" s="1"/>
  <c r="J62" i="18"/>
  <c r="H62" i="18"/>
  <c r="F62" i="18"/>
  <c r="D62" i="18"/>
  <c r="E62" i="18" s="1"/>
  <c r="E61" i="18" s="1"/>
  <c r="B62" i="18"/>
  <c r="R60" i="18"/>
  <c r="N60" i="18"/>
  <c r="O60" i="18" s="1"/>
  <c r="L60" i="18"/>
  <c r="J60" i="18"/>
  <c r="H60" i="18"/>
  <c r="F60" i="18"/>
  <c r="G60" i="18" s="1"/>
  <c r="D60" i="18"/>
  <c r="B60" i="18"/>
  <c r="R59" i="18"/>
  <c r="N59" i="18"/>
  <c r="L59" i="18"/>
  <c r="J59" i="18"/>
  <c r="H59" i="18"/>
  <c r="I59" i="18" s="1"/>
  <c r="F59" i="18"/>
  <c r="D59" i="18"/>
  <c r="B59" i="18"/>
  <c r="R58" i="18"/>
  <c r="S58" i="18" s="1"/>
  <c r="N58" i="18"/>
  <c r="L58" i="18"/>
  <c r="J58" i="18"/>
  <c r="K58" i="18" s="1"/>
  <c r="K56" i="18" s="1"/>
  <c r="H58" i="18"/>
  <c r="F58" i="18"/>
  <c r="D58" i="18"/>
  <c r="B58" i="18"/>
  <c r="C58" i="18" s="1"/>
  <c r="S71" i="18"/>
  <c r="Q71" i="18"/>
  <c r="O71" i="18"/>
  <c r="K71" i="18"/>
  <c r="I71" i="18"/>
  <c r="G71" i="18"/>
  <c r="C71" i="18"/>
  <c r="S65" i="18"/>
  <c r="Q65" i="18"/>
  <c r="M65" i="18"/>
  <c r="K65" i="18"/>
  <c r="I65" i="18"/>
  <c r="E65" i="18"/>
  <c r="C65" i="18"/>
  <c r="S64" i="18"/>
  <c r="O64" i="18"/>
  <c r="M64" i="18"/>
  <c r="K64" i="18"/>
  <c r="G64" i="18"/>
  <c r="E64" i="18"/>
  <c r="C64" i="18"/>
  <c r="Q63" i="18"/>
  <c r="O63" i="18"/>
  <c r="M63" i="18"/>
  <c r="I63" i="18"/>
  <c r="G63" i="18"/>
  <c r="E63" i="18"/>
  <c r="S62" i="18"/>
  <c r="Q62" i="18"/>
  <c r="O62" i="18"/>
  <c r="K62" i="18"/>
  <c r="I62" i="18"/>
  <c r="G62" i="18"/>
  <c r="C62" i="18"/>
  <c r="S60" i="18"/>
  <c r="Q60" i="18"/>
  <c r="M60" i="18"/>
  <c r="K60" i="18"/>
  <c r="I60" i="18"/>
  <c r="E60" i="18"/>
  <c r="C60" i="18"/>
  <c r="S59" i="18"/>
  <c r="O59" i="18"/>
  <c r="M59" i="18"/>
  <c r="K59" i="18"/>
  <c r="G59" i="18"/>
  <c r="E59" i="18"/>
  <c r="C59" i="18"/>
  <c r="Q58" i="18"/>
  <c r="O58" i="18"/>
  <c r="M58" i="18"/>
  <c r="I58" i="18"/>
  <c r="G58" i="18"/>
  <c r="E58" i="18"/>
  <c r="S57" i="18"/>
  <c r="Q57" i="18"/>
  <c r="R50" i="18"/>
  <c r="N50" i="18"/>
  <c r="O50" i="18" s="1"/>
  <c r="L50" i="18"/>
  <c r="M50" i="18" s="1"/>
  <c r="J50" i="18"/>
  <c r="H50" i="18"/>
  <c r="F50" i="18"/>
  <c r="G50" i="18" s="1"/>
  <c r="D50" i="18"/>
  <c r="E50" i="18" s="1"/>
  <c r="B50" i="18"/>
  <c r="R44" i="18"/>
  <c r="Q44" i="18"/>
  <c r="N44" i="18"/>
  <c r="O44" i="18" s="1"/>
  <c r="L44" i="18"/>
  <c r="J44" i="18"/>
  <c r="H44" i="18"/>
  <c r="I44" i="18" s="1"/>
  <c r="F44" i="18"/>
  <c r="G44" i="18" s="1"/>
  <c r="D44" i="18"/>
  <c r="B44" i="18"/>
  <c r="R43" i="18"/>
  <c r="S43" i="18" s="1"/>
  <c r="Q43" i="18"/>
  <c r="N43" i="18"/>
  <c r="L43" i="18"/>
  <c r="J43" i="18"/>
  <c r="K43" i="18" s="1"/>
  <c r="H43" i="18"/>
  <c r="I43" i="18" s="1"/>
  <c r="F43" i="18"/>
  <c r="D43" i="18"/>
  <c r="B43" i="18"/>
  <c r="C43" i="18" s="1"/>
  <c r="R42" i="18"/>
  <c r="S42" i="18" s="1"/>
  <c r="N42" i="18"/>
  <c r="L42" i="18"/>
  <c r="M42" i="18" s="1"/>
  <c r="J42" i="18"/>
  <c r="K42" i="18" s="1"/>
  <c r="H42" i="18"/>
  <c r="F42" i="18"/>
  <c r="D42" i="18"/>
  <c r="E42" i="18" s="1"/>
  <c r="B42" i="18"/>
  <c r="C42" i="18" s="1"/>
  <c r="R41" i="18"/>
  <c r="N41" i="18"/>
  <c r="O41" i="18" s="1"/>
  <c r="L41" i="18"/>
  <c r="M41" i="18" s="1"/>
  <c r="J41" i="18"/>
  <c r="H41" i="18"/>
  <c r="F41" i="18"/>
  <c r="G41" i="18" s="1"/>
  <c r="D41" i="18"/>
  <c r="E41" i="18" s="1"/>
  <c r="B41" i="18"/>
  <c r="R39" i="18"/>
  <c r="Q39" i="18"/>
  <c r="N39" i="18"/>
  <c r="O39" i="18" s="1"/>
  <c r="L39" i="18"/>
  <c r="J39" i="18"/>
  <c r="H39" i="18"/>
  <c r="I39" i="18" s="1"/>
  <c r="F39" i="18"/>
  <c r="G39" i="18" s="1"/>
  <c r="D39" i="18"/>
  <c r="B39" i="18"/>
  <c r="R38" i="18"/>
  <c r="S38" i="18" s="1"/>
  <c r="Q38" i="18"/>
  <c r="N38" i="18"/>
  <c r="L38" i="18"/>
  <c r="J38" i="18"/>
  <c r="K38" i="18" s="1"/>
  <c r="H38" i="18"/>
  <c r="I38" i="18" s="1"/>
  <c r="F38" i="18"/>
  <c r="D38" i="18"/>
  <c r="B38" i="18"/>
  <c r="C38" i="18" s="1"/>
  <c r="R37" i="18"/>
  <c r="S37" i="18" s="1"/>
  <c r="N37" i="18"/>
  <c r="L37" i="18"/>
  <c r="M37" i="18" s="1"/>
  <c r="J37" i="18"/>
  <c r="K37" i="18" s="1"/>
  <c r="K35" i="18" s="1"/>
  <c r="H37" i="18"/>
  <c r="F37" i="18"/>
  <c r="D37" i="18"/>
  <c r="E37" i="18" s="1"/>
  <c r="B37" i="18"/>
  <c r="C37" i="18" s="1"/>
  <c r="C35" i="18" s="1"/>
  <c r="S50" i="18"/>
  <c r="Q50" i="18"/>
  <c r="K50" i="18"/>
  <c r="I50" i="18"/>
  <c r="C50" i="18"/>
  <c r="S44" i="18"/>
  <c r="M44" i="18"/>
  <c r="K44" i="18"/>
  <c r="E44" i="18"/>
  <c r="C44" i="18"/>
  <c r="O43" i="18"/>
  <c r="M43" i="18"/>
  <c r="G43" i="18"/>
  <c r="E43" i="18"/>
  <c r="O42" i="18"/>
  <c r="I42" i="18"/>
  <c r="G42" i="18"/>
  <c r="S41" i="18"/>
  <c r="Q41" i="18"/>
  <c r="K41" i="18"/>
  <c r="I41" i="18"/>
  <c r="C41" i="18"/>
  <c r="S39" i="18"/>
  <c r="M39" i="18"/>
  <c r="K39" i="18"/>
  <c r="E39" i="18"/>
  <c r="C39" i="18"/>
  <c r="O38" i="18"/>
  <c r="M38" i="18"/>
  <c r="G38" i="18"/>
  <c r="E38" i="18"/>
  <c r="O37" i="18"/>
  <c r="O35" i="18" s="1"/>
  <c r="I37" i="18"/>
  <c r="G37" i="18"/>
  <c r="G35" i="18" s="1"/>
  <c r="S36" i="18"/>
  <c r="Q36" i="18"/>
  <c r="R29" i="18"/>
  <c r="R23" i="18"/>
  <c r="R22" i="18"/>
  <c r="R21" i="18"/>
  <c r="R20" i="18"/>
  <c r="R18" i="18"/>
  <c r="R17" i="18"/>
  <c r="R16" i="18"/>
  <c r="N29" i="18"/>
  <c r="N23" i="18"/>
  <c r="N22" i="18"/>
  <c r="N21" i="18"/>
  <c r="N20" i="18"/>
  <c r="N18" i="18"/>
  <c r="N17" i="18"/>
  <c r="N16" i="18"/>
  <c r="L29" i="18"/>
  <c r="L23" i="18"/>
  <c r="L22" i="18"/>
  <c r="L21" i="18"/>
  <c r="L20" i="18"/>
  <c r="L18" i="18"/>
  <c r="L17" i="18"/>
  <c r="L16" i="18"/>
  <c r="J29" i="18"/>
  <c r="J23" i="18"/>
  <c r="J22" i="18"/>
  <c r="J21" i="18"/>
  <c r="J20" i="18"/>
  <c r="J18" i="18"/>
  <c r="J17" i="18"/>
  <c r="J16" i="18"/>
  <c r="H29" i="18"/>
  <c r="H23" i="18"/>
  <c r="H22" i="18"/>
  <c r="H21" i="18"/>
  <c r="H20" i="18"/>
  <c r="H18" i="18"/>
  <c r="H17" i="18"/>
  <c r="H16" i="18"/>
  <c r="F29" i="18"/>
  <c r="F23" i="18"/>
  <c r="F22" i="18"/>
  <c r="F21" i="18"/>
  <c r="F20" i="18"/>
  <c r="F18" i="18"/>
  <c r="F17" i="18"/>
  <c r="F16" i="18"/>
  <c r="D29" i="18"/>
  <c r="D23" i="18"/>
  <c r="D22" i="18"/>
  <c r="D21" i="18"/>
  <c r="D20" i="18"/>
  <c r="D18" i="18"/>
  <c r="D17" i="18"/>
  <c r="D16" i="18"/>
  <c r="B29" i="18"/>
  <c r="B23" i="18"/>
  <c r="B22" i="18"/>
  <c r="B21" i="18"/>
  <c r="B20" i="18"/>
  <c r="B18" i="18"/>
  <c r="B17" i="18"/>
  <c r="B16" i="18"/>
  <c r="R134" i="4"/>
  <c r="P134" i="4"/>
  <c r="N134" i="4"/>
  <c r="O134" i="4" s="1"/>
  <c r="L134" i="4"/>
  <c r="J134" i="4"/>
  <c r="H134" i="4"/>
  <c r="F134" i="4"/>
  <c r="G134" i="4" s="1"/>
  <c r="D134" i="4"/>
  <c r="B134" i="4"/>
  <c r="R113" i="4"/>
  <c r="P113" i="4"/>
  <c r="N113" i="4"/>
  <c r="O113" i="4" s="1"/>
  <c r="L113" i="4"/>
  <c r="J113" i="4"/>
  <c r="H113" i="4"/>
  <c r="F113" i="4"/>
  <c r="G113" i="4" s="1"/>
  <c r="D113" i="4"/>
  <c r="B113" i="4"/>
  <c r="R92" i="4"/>
  <c r="S92" i="4" s="1"/>
  <c r="P92" i="4"/>
  <c r="N92" i="4"/>
  <c r="L92" i="4"/>
  <c r="J92" i="4"/>
  <c r="K92" i="4" s="1"/>
  <c r="H92" i="4"/>
  <c r="F92" i="4"/>
  <c r="D92" i="4"/>
  <c r="B92" i="4"/>
  <c r="C92" i="4" s="1"/>
  <c r="R71" i="4"/>
  <c r="P71" i="4"/>
  <c r="Q71" i="4" s="1"/>
  <c r="N71" i="4"/>
  <c r="O71" i="4" s="1"/>
  <c r="L71" i="4"/>
  <c r="J71" i="4"/>
  <c r="H71" i="4"/>
  <c r="I71" i="4" s="1"/>
  <c r="F71" i="4"/>
  <c r="G71" i="4" s="1"/>
  <c r="D71" i="4"/>
  <c r="B71" i="4"/>
  <c r="R50" i="4"/>
  <c r="P50" i="4"/>
  <c r="N50" i="4"/>
  <c r="L50" i="4"/>
  <c r="M50" i="4" s="1"/>
  <c r="J50" i="4"/>
  <c r="H50" i="4"/>
  <c r="F50" i="4"/>
  <c r="D50" i="4"/>
  <c r="E50" i="4" s="1"/>
  <c r="B50" i="4"/>
  <c r="S134" i="4"/>
  <c r="Q134" i="4"/>
  <c r="M134" i="4"/>
  <c r="K134" i="4"/>
  <c r="I134" i="4"/>
  <c r="E134" i="4"/>
  <c r="C134" i="4"/>
  <c r="S113" i="4"/>
  <c r="Q113" i="4"/>
  <c r="M113" i="4"/>
  <c r="K113" i="4"/>
  <c r="I113" i="4"/>
  <c r="E113" i="4"/>
  <c r="C113" i="4"/>
  <c r="Q92" i="4"/>
  <c r="O92" i="4"/>
  <c r="M92" i="4"/>
  <c r="I92" i="4"/>
  <c r="G92" i="4"/>
  <c r="E92" i="4"/>
  <c r="S71" i="4"/>
  <c r="M71" i="4"/>
  <c r="K71" i="4"/>
  <c r="E71" i="4"/>
  <c r="C71" i="4"/>
  <c r="S50" i="4"/>
  <c r="Q50" i="4"/>
  <c r="O50" i="4"/>
  <c r="K50" i="4"/>
  <c r="I50" i="4"/>
  <c r="G50" i="4"/>
  <c r="C50" i="4"/>
  <c r="C29" i="4"/>
  <c r="R29" i="4"/>
  <c r="P29" i="4"/>
  <c r="N29" i="4"/>
  <c r="L29" i="4"/>
  <c r="J29" i="4"/>
  <c r="H29" i="4"/>
  <c r="F29" i="4"/>
  <c r="D29" i="4"/>
  <c r="B29" i="4"/>
  <c r="R128" i="4"/>
  <c r="P128" i="4"/>
  <c r="N128" i="4"/>
  <c r="L128" i="4"/>
  <c r="M128" i="4" s="1"/>
  <c r="J128" i="4"/>
  <c r="H128" i="4"/>
  <c r="F128" i="4"/>
  <c r="D128" i="4"/>
  <c r="E128" i="4" s="1"/>
  <c r="B128" i="4"/>
  <c r="R127" i="4"/>
  <c r="P127" i="4"/>
  <c r="N127" i="4"/>
  <c r="O127" i="4" s="1"/>
  <c r="L127" i="4"/>
  <c r="J127" i="4"/>
  <c r="H127" i="4"/>
  <c r="F127" i="4"/>
  <c r="G127" i="4" s="1"/>
  <c r="D127" i="4"/>
  <c r="B127" i="4"/>
  <c r="R126" i="4"/>
  <c r="P126" i="4"/>
  <c r="Q126" i="4" s="1"/>
  <c r="N126" i="4"/>
  <c r="L126" i="4"/>
  <c r="J126" i="4"/>
  <c r="H126" i="4"/>
  <c r="I126" i="4" s="1"/>
  <c r="F126" i="4"/>
  <c r="D126" i="4"/>
  <c r="B126" i="4"/>
  <c r="R125" i="4"/>
  <c r="S125" i="4" s="1"/>
  <c r="S124" i="4" s="1"/>
  <c r="P125" i="4"/>
  <c r="N125" i="4"/>
  <c r="L125" i="4"/>
  <c r="J125" i="4"/>
  <c r="K125" i="4" s="1"/>
  <c r="H125" i="4"/>
  <c r="F125" i="4"/>
  <c r="D125" i="4"/>
  <c r="B125" i="4"/>
  <c r="R123" i="4"/>
  <c r="P123" i="4"/>
  <c r="N123" i="4"/>
  <c r="L123" i="4"/>
  <c r="J123" i="4"/>
  <c r="H123" i="4"/>
  <c r="F123" i="4"/>
  <c r="D123" i="4"/>
  <c r="B123" i="4"/>
  <c r="R122" i="4"/>
  <c r="P122" i="4"/>
  <c r="N122" i="4"/>
  <c r="L122" i="4"/>
  <c r="J122" i="4"/>
  <c r="H122" i="4"/>
  <c r="F122" i="4"/>
  <c r="D122" i="4"/>
  <c r="B122" i="4"/>
  <c r="R121" i="4"/>
  <c r="P121" i="4"/>
  <c r="Q121" i="4" s="1"/>
  <c r="N121" i="4"/>
  <c r="L121" i="4"/>
  <c r="J121" i="4"/>
  <c r="H121" i="4"/>
  <c r="F121" i="4"/>
  <c r="D121" i="4"/>
  <c r="B121" i="4"/>
  <c r="R120" i="4"/>
  <c r="S120" i="4" s="1"/>
  <c r="S119" i="4" s="1"/>
  <c r="S129" i="4" s="1"/>
  <c r="P120" i="4"/>
  <c r="R107" i="4"/>
  <c r="P107" i="4"/>
  <c r="N107" i="4"/>
  <c r="L107" i="4"/>
  <c r="J107" i="4"/>
  <c r="H107" i="4"/>
  <c r="F107" i="4"/>
  <c r="D107" i="4"/>
  <c r="B107" i="4"/>
  <c r="R106" i="4"/>
  <c r="P106" i="4"/>
  <c r="N106" i="4"/>
  <c r="L106" i="4"/>
  <c r="J106" i="4"/>
  <c r="H106" i="4"/>
  <c r="F106" i="4"/>
  <c r="D106" i="4"/>
  <c r="B106" i="4"/>
  <c r="R105" i="4"/>
  <c r="P105" i="4"/>
  <c r="N105" i="4"/>
  <c r="L105" i="4"/>
  <c r="J105" i="4"/>
  <c r="H105" i="4"/>
  <c r="F105" i="4"/>
  <c r="D105" i="4"/>
  <c r="B105" i="4"/>
  <c r="R104" i="4"/>
  <c r="P104" i="4"/>
  <c r="N104" i="4"/>
  <c r="L104" i="4"/>
  <c r="J104" i="4"/>
  <c r="H104" i="4"/>
  <c r="F104" i="4"/>
  <c r="D104" i="4"/>
  <c r="B104" i="4"/>
  <c r="R102" i="4"/>
  <c r="P102" i="4"/>
  <c r="N102" i="4"/>
  <c r="L102" i="4"/>
  <c r="J102" i="4"/>
  <c r="H102" i="4"/>
  <c r="F102" i="4"/>
  <c r="D102" i="4"/>
  <c r="B102" i="4"/>
  <c r="R101" i="4"/>
  <c r="P101" i="4"/>
  <c r="N101" i="4"/>
  <c r="L101" i="4"/>
  <c r="J101" i="4"/>
  <c r="H101" i="4"/>
  <c r="F101" i="4"/>
  <c r="D101" i="4"/>
  <c r="B101" i="4"/>
  <c r="R100" i="4"/>
  <c r="P100" i="4"/>
  <c r="N100" i="4"/>
  <c r="L100" i="4"/>
  <c r="J100" i="4"/>
  <c r="H100" i="4"/>
  <c r="F100" i="4"/>
  <c r="D100" i="4"/>
  <c r="B100" i="4"/>
  <c r="R99" i="4"/>
  <c r="P99" i="4"/>
  <c r="R86" i="4"/>
  <c r="P86" i="4"/>
  <c r="N86" i="4"/>
  <c r="L86" i="4"/>
  <c r="J86" i="4"/>
  <c r="H86" i="4"/>
  <c r="F86" i="4"/>
  <c r="D86" i="4"/>
  <c r="B86" i="4"/>
  <c r="R85" i="4"/>
  <c r="P85" i="4"/>
  <c r="N85" i="4"/>
  <c r="L85" i="4"/>
  <c r="J85" i="4"/>
  <c r="H85" i="4"/>
  <c r="F85" i="4"/>
  <c r="D85" i="4"/>
  <c r="B85" i="4"/>
  <c r="R84" i="4"/>
  <c r="P84" i="4"/>
  <c r="N84" i="4"/>
  <c r="L84" i="4"/>
  <c r="J84" i="4"/>
  <c r="H84" i="4"/>
  <c r="F84" i="4"/>
  <c r="D84" i="4"/>
  <c r="B84" i="4"/>
  <c r="R83" i="4"/>
  <c r="P83" i="4"/>
  <c r="N83" i="4"/>
  <c r="L83" i="4"/>
  <c r="J83" i="4"/>
  <c r="H83" i="4"/>
  <c r="F83" i="4"/>
  <c r="D83" i="4"/>
  <c r="B83" i="4"/>
  <c r="R81" i="4"/>
  <c r="P81" i="4"/>
  <c r="N81" i="4"/>
  <c r="L81" i="4"/>
  <c r="J81" i="4"/>
  <c r="H81" i="4"/>
  <c r="F81" i="4"/>
  <c r="D81" i="4"/>
  <c r="B81" i="4"/>
  <c r="R80" i="4"/>
  <c r="P80" i="4"/>
  <c r="N80" i="4"/>
  <c r="L80" i="4"/>
  <c r="J80" i="4"/>
  <c r="H80" i="4"/>
  <c r="F80" i="4"/>
  <c r="D80" i="4"/>
  <c r="B80" i="4"/>
  <c r="R79" i="4"/>
  <c r="P79" i="4"/>
  <c r="N79" i="4"/>
  <c r="L79" i="4"/>
  <c r="J79" i="4"/>
  <c r="H79" i="4"/>
  <c r="F79" i="4"/>
  <c r="D79" i="4"/>
  <c r="B79" i="4"/>
  <c r="R78" i="4"/>
  <c r="P78" i="4"/>
  <c r="R65" i="4"/>
  <c r="P65" i="4"/>
  <c r="N65" i="4"/>
  <c r="L65" i="4"/>
  <c r="J65" i="4"/>
  <c r="H65" i="4"/>
  <c r="F65" i="4"/>
  <c r="D65" i="4"/>
  <c r="B65" i="4"/>
  <c r="R64" i="4"/>
  <c r="P64" i="4"/>
  <c r="N64" i="4"/>
  <c r="L64" i="4"/>
  <c r="J64" i="4"/>
  <c r="H64" i="4"/>
  <c r="F64" i="4"/>
  <c r="D64" i="4"/>
  <c r="B64" i="4"/>
  <c r="R63" i="4"/>
  <c r="P63" i="4"/>
  <c r="N63" i="4"/>
  <c r="L63" i="4"/>
  <c r="J63" i="4"/>
  <c r="H63" i="4"/>
  <c r="F63" i="4"/>
  <c r="D63" i="4"/>
  <c r="B63" i="4"/>
  <c r="R62" i="4"/>
  <c r="P62" i="4"/>
  <c r="N62" i="4"/>
  <c r="L62" i="4"/>
  <c r="J62" i="4"/>
  <c r="H62" i="4"/>
  <c r="F62" i="4"/>
  <c r="D62" i="4"/>
  <c r="B62" i="4"/>
  <c r="R60" i="4"/>
  <c r="P60" i="4"/>
  <c r="N60" i="4"/>
  <c r="L60" i="4"/>
  <c r="J60" i="4"/>
  <c r="H60" i="4"/>
  <c r="F60" i="4"/>
  <c r="D60" i="4"/>
  <c r="B60" i="4"/>
  <c r="R59" i="4"/>
  <c r="P59" i="4"/>
  <c r="N59" i="4"/>
  <c r="L59" i="4"/>
  <c r="J59" i="4"/>
  <c r="H59" i="4"/>
  <c r="F59" i="4"/>
  <c r="D59" i="4"/>
  <c r="B59" i="4"/>
  <c r="R58" i="4"/>
  <c r="P58" i="4"/>
  <c r="N58" i="4"/>
  <c r="L58" i="4"/>
  <c r="J58" i="4"/>
  <c r="H58" i="4"/>
  <c r="F58" i="4"/>
  <c r="D58" i="4"/>
  <c r="B58" i="4"/>
  <c r="R57" i="4"/>
  <c r="P57" i="4"/>
  <c r="R44" i="4"/>
  <c r="P44" i="4"/>
  <c r="N44" i="4"/>
  <c r="L44" i="4"/>
  <c r="J44" i="4"/>
  <c r="H44" i="4"/>
  <c r="F44" i="4"/>
  <c r="D44" i="4"/>
  <c r="B44" i="4"/>
  <c r="R43" i="4"/>
  <c r="P43" i="4"/>
  <c r="N43" i="4"/>
  <c r="L43" i="4"/>
  <c r="J43" i="4"/>
  <c r="H43" i="4"/>
  <c r="F43" i="4"/>
  <c r="D43" i="4"/>
  <c r="B43" i="4"/>
  <c r="R42" i="4"/>
  <c r="P42" i="4"/>
  <c r="N42" i="4"/>
  <c r="L42" i="4"/>
  <c r="J42" i="4"/>
  <c r="H42" i="4"/>
  <c r="F42" i="4"/>
  <c r="D42" i="4"/>
  <c r="B42" i="4"/>
  <c r="R41" i="4"/>
  <c r="P41" i="4"/>
  <c r="N41" i="4"/>
  <c r="L41" i="4"/>
  <c r="J41" i="4"/>
  <c r="H41" i="4"/>
  <c r="F41" i="4"/>
  <c r="D41" i="4"/>
  <c r="B41" i="4"/>
  <c r="R39" i="4"/>
  <c r="P39" i="4"/>
  <c r="N39" i="4"/>
  <c r="L39" i="4"/>
  <c r="J39" i="4"/>
  <c r="H39" i="4"/>
  <c r="F39" i="4"/>
  <c r="D39" i="4"/>
  <c r="B39" i="4"/>
  <c r="R38" i="4"/>
  <c r="P38" i="4"/>
  <c r="N38" i="4"/>
  <c r="L38" i="4"/>
  <c r="J38" i="4"/>
  <c r="H38" i="4"/>
  <c r="F38" i="4"/>
  <c r="D38" i="4"/>
  <c r="B38" i="4"/>
  <c r="R37" i="4"/>
  <c r="P37" i="4"/>
  <c r="N37" i="4"/>
  <c r="L37" i="4"/>
  <c r="J37" i="4"/>
  <c r="H37" i="4"/>
  <c r="F37" i="4"/>
  <c r="D37" i="4"/>
  <c r="B37" i="4"/>
  <c r="R36" i="4"/>
  <c r="P36" i="4"/>
  <c r="Q125" i="4"/>
  <c r="Q120" i="4"/>
  <c r="O126" i="4"/>
  <c r="M126" i="4"/>
  <c r="M125" i="4"/>
  <c r="M121" i="4"/>
  <c r="K127" i="4"/>
  <c r="I125" i="4"/>
  <c r="G125" i="4"/>
  <c r="E125" i="4"/>
  <c r="C126" i="4"/>
  <c r="C125" i="4"/>
  <c r="S18" i="4"/>
  <c r="R15" i="4"/>
  <c r="P15" i="4"/>
  <c r="R23" i="4"/>
  <c r="R22" i="4"/>
  <c r="R21" i="4"/>
  <c r="R20" i="4"/>
  <c r="R18" i="4"/>
  <c r="R17" i="4"/>
  <c r="R16" i="4"/>
  <c r="P23" i="4"/>
  <c r="P22" i="4"/>
  <c r="P21" i="4"/>
  <c r="P20" i="4"/>
  <c r="P18" i="4"/>
  <c r="C107" i="19" s="1"/>
  <c r="P17" i="4"/>
  <c r="P16" i="4"/>
  <c r="N23" i="4"/>
  <c r="N22" i="4"/>
  <c r="N21" i="4"/>
  <c r="N20" i="4"/>
  <c r="N18" i="4"/>
  <c r="N17" i="4"/>
  <c r="N16" i="4"/>
  <c r="L23" i="4"/>
  <c r="L22" i="4"/>
  <c r="L21" i="4"/>
  <c r="L20" i="4"/>
  <c r="L18" i="4"/>
  <c r="L17" i="4"/>
  <c r="L16" i="4"/>
  <c r="J23" i="4"/>
  <c r="J22" i="4"/>
  <c r="J21" i="4"/>
  <c r="J20" i="4"/>
  <c r="J18" i="4"/>
  <c r="J17" i="4"/>
  <c r="J16" i="4"/>
  <c r="H23" i="4"/>
  <c r="H22" i="4"/>
  <c r="H21" i="4"/>
  <c r="H20" i="4"/>
  <c r="H18" i="4"/>
  <c r="H17" i="4"/>
  <c r="H16" i="4"/>
  <c r="F23" i="4"/>
  <c r="F22" i="4"/>
  <c r="F21" i="4"/>
  <c r="F20" i="4"/>
  <c r="F18" i="4"/>
  <c r="F17" i="4"/>
  <c r="F16" i="4"/>
  <c r="D23" i="4"/>
  <c r="D22" i="4"/>
  <c r="D21" i="4"/>
  <c r="D20" i="4"/>
  <c r="D18" i="4"/>
  <c r="D17" i="4"/>
  <c r="D16" i="4"/>
  <c r="B23" i="4"/>
  <c r="B22" i="4"/>
  <c r="B21" i="4"/>
  <c r="B20" i="4"/>
  <c r="B18" i="4"/>
  <c r="B17" i="4"/>
  <c r="B16" i="4"/>
  <c r="C123" i="4"/>
  <c r="U130" i="4"/>
  <c r="U129" i="4"/>
  <c r="U128" i="4"/>
  <c r="S128" i="4"/>
  <c r="Q128" i="4"/>
  <c r="O128" i="4"/>
  <c r="K128" i="4"/>
  <c r="I128" i="4"/>
  <c r="G128" i="4"/>
  <c r="C128" i="4"/>
  <c r="U127" i="4"/>
  <c r="S127" i="4"/>
  <c r="Q127" i="4"/>
  <c r="M127" i="4"/>
  <c r="I127" i="4"/>
  <c r="E127" i="4"/>
  <c r="C127" i="4"/>
  <c r="U126" i="4"/>
  <c r="S126" i="4"/>
  <c r="K126" i="4"/>
  <c r="G126" i="4"/>
  <c r="E126" i="4"/>
  <c r="U125" i="4"/>
  <c r="O125" i="4"/>
  <c r="U124" i="4"/>
  <c r="U123" i="4"/>
  <c r="S123" i="4"/>
  <c r="Q123" i="4"/>
  <c r="O123" i="4"/>
  <c r="M123" i="4"/>
  <c r="K123" i="4"/>
  <c r="I123" i="4"/>
  <c r="G123" i="4"/>
  <c r="E123" i="4"/>
  <c r="U122" i="4"/>
  <c r="S122" i="4"/>
  <c r="Q122" i="4"/>
  <c r="O122" i="4"/>
  <c r="M122" i="4"/>
  <c r="K122" i="4"/>
  <c r="I122" i="4"/>
  <c r="G122" i="4"/>
  <c r="E122" i="4"/>
  <c r="C122" i="4"/>
  <c r="U121" i="4"/>
  <c r="S121" i="4"/>
  <c r="O121" i="4"/>
  <c r="K121" i="4"/>
  <c r="K119" i="4" s="1"/>
  <c r="I121" i="4"/>
  <c r="I119" i="4" s="1"/>
  <c r="G121" i="4"/>
  <c r="E121" i="4"/>
  <c r="E119" i="4" s="1"/>
  <c r="C121" i="4"/>
  <c r="C119" i="4" s="1"/>
  <c r="U120" i="4"/>
  <c r="U119" i="4"/>
  <c r="U118" i="4"/>
  <c r="U117" i="4"/>
  <c r="R117" i="4"/>
  <c r="P117" i="4"/>
  <c r="N117" i="4"/>
  <c r="L117" i="4"/>
  <c r="J117" i="4"/>
  <c r="H117" i="4"/>
  <c r="F117" i="4"/>
  <c r="D117" i="4"/>
  <c r="B117" i="4"/>
  <c r="U116" i="4"/>
  <c r="G129" i="18" l="1"/>
  <c r="G131" i="18" s="1"/>
  <c r="G132" i="18" s="1"/>
  <c r="Q124" i="18"/>
  <c r="S119" i="18"/>
  <c r="S129" i="18" s="1"/>
  <c r="S131" i="18" s="1"/>
  <c r="S132" i="18" s="1"/>
  <c r="I124" i="18"/>
  <c r="I119" i="18"/>
  <c r="C119" i="18"/>
  <c r="I129" i="18"/>
  <c r="I131" i="18" s="1"/>
  <c r="I132" i="18" s="1"/>
  <c r="C124" i="18"/>
  <c r="K124" i="18"/>
  <c r="K129" i="18" s="1"/>
  <c r="S124" i="18"/>
  <c r="G135" i="18"/>
  <c r="O129" i="18"/>
  <c r="O131" i="18" s="1"/>
  <c r="O132" i="18" s="1"/>
  <c r="M129" i="18"/>
  <c r="M131" i="18" s="1"/>
  <c r="M132" i="18" s="1"/>
  <c r="Q119" i="18"/>
  <c r="Q129" i="18" s="1"/>
  <c r="Q131" i="18" s="1"/>
  <c r="Q132" i="18" s="1"/>
  <c r="E129" i="18"/>
  <c r="E131" i="18" s="1"/>
  <c r="E132" i="18" s="1"/>
  <c r="E124" i="18"/>
  <c r="M124" i="18"/>
  <c r="M135" i="18"/>
  <c r="I98" i="18"/>
  <c r="G98" i="18"/>
  <c r="O98" i="18"/>
  <c r="Q98" i="18"/>
  <c r="Q108" i="18" s="1"/>
  <c r="Q110" i="18" s="1"/>
  <c r="Q111" i="18" s="1"/>
  <c r="E98" i="18"/>
  <c r="E108" i="18" s="1"/>
  <c r="E110" i="18" s="1"/>
  <c r="E111" i="18" s="1"/>
  <c r="M98" i="18"/>
  <c r="G103" i="18"/>
  <c r="G108" i="18" s="1"/>
  <c r="G110" i="18" s="1"/>
  <c r="G111" i="18" s="1"/>
  <c r="O103" i="18"/>
  <c r="O108" i="18" s="1"/>
  <c r="O110" i="18" s="1"/>
  <c r="O111" i="18" s="1"/>
  <c r="S98" i="18"/>
  <c r="E114" i="18"/>
  <c r="M108" i="18"/>
  <c r="M110" i="18" s="1"/>
  <c r="M111" i="18" s="1"/>
  <c r="I103" i="18"/>
  <c r="I108" i="18" s="1"/>
  <c r="Q103" i="18"/>
  <c r="C98" i="18"/>
  <c r="C103" i="18"/>
  <c r="K103" i="18"/>
  <c r="K108" i="18" s="1"/>
  <c r="K110" i="18" s="1"/>
  <c r="K111" i="18" s="1"/>
  <c r="S103" i="18"/>
  <c r="Q82" i="18"/>
  <c r="S77" i="18"/>
  <c r="S87" i="18" s="1"/>
  <c r="S89" i="18" s="1"/>
  <c r="S90" i="18" s="1"/>
  <c r="I77" i="18"/>
  <c r="G77" i="18"/>
  <c r="G87" i="18" s="1"/>
  <c r="G89" i="18" s="1"/>
  <c r="G90" i="18" s="1"/>
  <c r="O77" i="18"/>
  <c r="E77" i="18"/>
  <c r="E87" i="18" s="1"/>
  <c r="E89" i="18" s="1"/>
  <c r="E90" i="18" s="1"/>
  <c r="M77" i="18"/>
  <c r="I87" i="18"/>
  <c r="I89" i="18" s="1"/>
  <c r="I90" i="18" s="1"/>
  <c r="M82" i="18"/>
  <c r="Q77" i="18"/>
  <c r="Q87" i="18" s="1"/>
  <c r="Q89" i="18" s="1"/>
  <c r="Q90" i="18" s="1"/>
  <c r="I82" i="18"/>
  <c r="M87" i="18"/>
  <c r="M89" i="18" s="1"/>
  <c r="M90" i="18" s="1"/>
  <c r="K77" i="18"/>
  <c r="K87" i="18" s="1"/>
  <c r="K89" i="18" s="1"/>
  <c r="K90" i="18" s="1"/>
  <c r="O87" i="18"/>
  <c r="O89" i="18" s="1"/>
  <c r="O90" i="18" s="1"/>
  <c r="C93" i="18"/>
  <c r="I56" i="18"/>
  <c r="G56" i="18"/>
  <c r="O56" i="18"/>
  <c r="Q56" i="18"/>
  <c r="E56" i="18"/>
  <c r="E66" i="18" s="1"/>
  <c r="E68" i="18" s="1"/>
  <c r="E69" i="18" s="1"/>
  <c r="M56" i="18"/>
  <c r="M66" i="18" s="1"/>
  <c r="G61" i="18"/>
  <c r="O61" i="18"/>
  <c r="O66" i="18"/>
  <c r="O68" i="18" s="1"/>
  <c r="O69" i="18" s="1"/>
  <c r="I61" i="18"/>
  <c r="Q61" i="18"/>
  <c r="S56" i="18"/>
  <c r="K66" i="18"/>
  <c r="K68" i="18" s="1"/>
  <c r="K69" i="18" s="1"/>
  <c r="C56" i="18"/>
  <c r="I66" i="18"/>
  <c r="I68" i="18" s="1"/>
  <c r="I69" i="18" s="1"/>
  <c r="G66" i="18"/>
  <c r="G68" i="18" s="1"/>
  <c r="G69" i="18" s="1"/>
  <c r="C61" i="18"/>
  <c r="K61" i="18"/>
  <c r="S61" i="18"/>
  <c r="Q40" i="18"/>
  <c r="O40" i="18"/>
  <c r="K40" i="18"/>
  <c r="K45" i="18" s="1"/>
  <c r="I40" i="18"/>
  <c r="G40" i="18"/>
  <c r="C40" i="18"/>
  <c r="C45" i="18" s="1"/>
  <c r="S40" i="18"/>
  <c r="Q35" i="18"/>
  <c r="G45" i="18"/>
  <c r="G47" i="18" s="1"/>
  <c r="G48" i="18" s="1"/>
  <c r="O45" i="18"/>
  <c r="O47" i="18" s="1"/>
  <c r="O48" i="18" s="1"/>
  <c r="S35" i="18"/>
  <c r="S45" i="18" s="1"/>
  <c r="S47" i="18" s="1"/>
  <c r="S48" i="18" s="1"/>
  <c r="I35" i="18"/>
  <c r="I45" i="18" s="1"/>
  <c r="I47" i="18" s="1"/>
  <c r="I48" i="18" s="1"/>
  <c r="M40" i="18"/>
  <c r="G51" i="18"/>
  <c r="I51" i="18"/>
  <c r="E35" i="18"/>
  <c r="E45" i="18" s="1"/>
  <c r="E47" i="18" s="1"/>
  <c r="E48" i="18" s="1"/>
  <c r="M35" i="18"/>
  <c r="M45" i="18" s="1"/>
  <c r="M47" i="18" s="1"/>
  <c r="M48" i="18" s="1"/>
  <c r="E40" i="18"/>
  <c r="C124" i="4"/>
  <c r="I124" i="4"/>
  <c r="I129" i="4" s="1"/>
  <c r="I135" i="4" s="1"/>
  <c r="O119" i="4"/>
  <c r="E124" i="4"/>
  <c r="M119" i="4"/>
  <c r="Q124" i="4"/>
  <c r="G119" i="4"/>
  <c r="G124" i="4"/>
  <c r="M124" i="4"/>
  <c r="Q119" i="4"/>
  <c r="Q129" i="4" s="1"/>
  <c r="Q135" i="4" s="1"/>
  <c r="O124" i="4"/>
  <c r="O129" i="4" s="1"/>
  <c r="O135" i="4" s="1"/>
  <c r="K124" i="4"/>
  <c r="K129" i="4" s="1"/>
  <c r="K135" i="4" s="1"/>
  <c r="G129" i="4"/>
  <c r="G135" i="4" s="1"/>
  <c r="E129" i="4"/>
  <c r="E135" i="4" s="1"/>
  <c r="C129" i="4"/>
  <c r="C56" i="19"/>
  <c r="C6" i="19"/>
  <c r="C6" i="20"/>
  <c r="C56" i="20"/>
  <c r="C31" i="20"/>
  <c r="C81" i="20"/>
  <c r="C107" i="20"/>
  <c r="C133" i="20"/>
  <c r="C31" i="19"/>
  <c r="C81" i="19"/>
  <c r="C133" i="19"/>
  <c r="C135" i="4"/>
  <c r="S135" i="4"/>
  <c r="S93" i="18" l="1"/>
  <c r="S51" i="18"/>
  <c r="Q93" i="18"/>
  <c r="Q66" i="18"/>
  <c r="Q68" i="18" s="1"/>
  <c r="Q69" i="18" s="1"/>
  <c r="I135" i="18"/>
  <c r="K131" i="18"/>
  <c r="K132" i="18" s="1"/>
  <c r="K135" i="18"/>
  <c r="Q135" i="18"/>
  <c r="O135" i="18"/>
  <c r="S135" i="18"/>
  <c r="E135" i="18"/>
  <c r="C129" i="18"/>
  <c r="C108" i="18"/>
  <c r="I110" i="18"/>
  <c r="I111" i="18" s="1"/>
  <c r="I114" i="18"/>
  <c r="G114" i="18"/>
  <c r="K114" i="18"/>
  <c r="S108" i="18"/>
  <c r="Q114" i="18"/>
  <c r="M114" i="18"/>
  <c r="O114" i="18"/>
  <c r="G93" i="18"/>
  <c r="K93" i="18"/>
  <c r="O93" i="18"/>
  <c r="M93" i="18"/>
  <c r="I93" i="18"/>
  <c r="E93" i="18"/>
  <c r="M68" i="18"/>
  <c r="M69" i="18" s="1"/>
  <c r="M72" i="18"/>
  <c r="E72" i="18"/>
  <c r="Q72" i="18"/>
  <c r="G72" i="18"/>
  <c r="K72" i="18"/>
  <c r="S66" i="18"/>
  <c r="C66" i="18"/>
  <c r="O72" i="18"/>
  <c r="I72" i="18"/>
  <c r="K47" i="18"/>
  <c r="K48" i="18" s="1"/>
  <c r="K51" i="18"/>
  <c r="C47" i="18"/>
  <c r="C48" i="18" s="1"/>
  <c r="C51" i="18"/>
  <c r="Q45" i="18"/>
  <c r="Q47" i="18" s="1"/>
  <c r="Q48" i="18" s="1"/>
  <c r="O51" i="18"/>
  <c r="M51" i="18"/>
  <c r="E51" i="18"/>
  <c r="M129" i="4"/>
  <c r="M135" i="4" s="1"/>
  <c r="O66" i="13"/>
  <c r="C131" i="18" l="1"/>
  <c r="C132" i="18" s="1"/>
  <c r="C135" i="18"/>
  <c r="C110" i="18"/>
  <c r="C111" i="18" s="1"/>
  <c r="C114" i="18"/>
  <c r="S110" i="18"/>
  <c r="S111" i="18" s="1"/>
  <c r="S114" i="18"/>
  <c r="C68" i="18"/>
  <c r="C69" i="18" s="1"/>
  <c r="C72" i="18"/>
  <c r="S68" i="18"/>
  <c r="S69" i="18" s="1"/>
  <c r="S72" i="18"/>
  <c r="Q51" i="18"/>
  <c r="S29" i="18"/>
  <c r="Q29" i="18"/>
  <c r="O29" i="18"/>
  <c r="M29" i="18"/>
  <c r="K29" i="18"/>
  <c r="I29" i="18"/>
  <c r="G29" i="18"/>
  <c r="E29" i="18"/>
  <c r="C29" i="18"/>
  <c r="H133" i="19" l="1"/>
  <c r="H107" i="19"/>
  <c r="G107" i="19"/>
  <c r="G133" i="19"/>
  <c r="F133" i="19"/>
  <c r="F107" i="19"/>
  <c r="E133" i="19"/>
  <c r="E107" i="19"/>
  <c r="S29" i="4"/>
  <c r="H138" i="19" l="1"/>
  <c r="F138" i="19"/>
  <c r="H112" i="19"/>
  <c r="F112" i="19"/>
  <c r="G112" i="19"/>
  <c r="F56" i="19"/>
  <c r="F31" i="19"/>
  <c r="F6" i="19"/>
  <c r="H81" i="19"/>
  <c r="G81" i="19"/>
  <c r="F81" i="19"/>
  <c r="E81" i="19"/>
  <c r="H6" i="19" l="1"/>
  <c r="H31" i="19"/>
  <c r="H56" i="19"/>
  <c r="G31" i="19"/>
  <c r="G6" i="19"/>
  <c r="G11" i="19" s="1"/>
  <c r="G56" i="19"/>
  <c r="G61" i="19" s="1"/>
  <c r="E6" i="19"/>
  <c r="F11" i="19" s="1"/>
  <c r="E31" i="19"/>
  <c r="F36" i="19" s="1"/>
  <c r="E56" i="19"/>
  <c r="F61" i="19" s="1"/>
  <c r="F86" i="19"/>
  <c r="G86" i="19"/>
  <c r="H86" i="19"/>
  <c r="H61" i="19" l="1"/>
  <c r="H11" i="19"/>
  <c r="H36" i="19"/>
  <c r="G36" i="19"/>
  <c r="I21" i="18"/>
  <c r="U109" i="18"/>
  <c r="R96" i="18"/>
  <c r="P96" i="18"/>
  <c r="N96" i="18"/>
  <c r="L96" i="18"/>
  <c r="J96" i="18"/>
  <c r="H96" i="18"/>
  <c r="F96" i="18"/>
  <c r="D96" i="18"/>
  <c r="B96" i="18"/>
  <c r="U88" i="18"/>
  <c r="R75" i="18"/>
  <c r="P75" i="18"/>
  <c r="N75" i="18"/>
  <c r="L75" i="18"/>
  <c r="J75" i="18"/>
  <c r="H75" i="18"/>
  <c r="F75" i="18"/>
  <c r="D75" i="18"/>
  <c r="B75" i="18"/>
  <c r="U67" i="18"/>
  <c r="R54" i="18"/>
  <c r="P54" i="18"/>
  <c r="N54" i="18"/>
  <c r="L54" i="18"/>
  <c r="J54" i="18"/>
  <c r="H54" i="18"/>
  <c r="F54" i="18"/>
  <c r="D54" i="18"/>
  <c r="B54" i="18"/>
  <c r="U33" i="18"/>
  <c r="U54" i="18" s="1"/>
  <c r="U75" i="18" s="1"/>
  <c r="U96" i="18" s="1"/>
  <c r="R33" i="18"/>
  <c r="P33" i="18"/>
  <c r="N33" i="18"/>
  <c r="L33" i="18"/>
  <c r="J33" i="18"/>
  <c r="H33" i="18"/>
  <c r="F33" i="18"/>
  <c r="D33" i="18"/>
  <c r="B33" i="18"/>
  <c r="S23" i="18"/>
  <c r="Q23" i="18"/>
  <c r="O23" i="18"/>
  <c r="M23" i="18"/>
  <c r="K23" i="18"/>
  <c r="I23" i="18"/>
  <c r="G23" i="18"/>
  <c r="E23" i="18"/>
  <c r="C23" i="18"/>
  <c r="S22" i="18"/>
  <c r="Q22" i="18"/>
  <c r="O22" i="18"/>
  <c r="M22" i="18"/>
  <c r="K22" i="18"/>
  <c r="I22" i="18"/>
  <c r="G22" i="18"/>
  <c r="E22" i="18"/>
  <c r="C22" i="18"/>
  <c r="S21" i="18"/>
  <c r="Q21" i="18"/>
  <c r="O21" i="18"/>
  <c r="M21" i="18"/>
  <c r="K21" i="18"/>
  <c r="G21" i="18"/>
  <c r="E21" i="18"/>
  <c r="C21" i="18"/>
  <c r="S20" i="18"/>
  <c r="S19" i="18" s="1"/>
  <c r="Q20" i="18"/>
  <c r="Q19" i="18" s="1"/>
  <c r="O20" i="18"/>
  <c r="M20" i="18"/>
  <c r="K20" i="18"/>
  <c r="K19" i="18" s="1"/>
  <c r="I20" i="18"/>
  <c r="G20" i="18"/>
  <c r="G19" i="18" s="1"/>
  <c r="E20" i="18"/>
  <c r="E19" i="18" s="1"/>
  <c r="C20" i="18"/>
  <c r="C19" i="18" s="1"/>
  <c r="M19" i="18"/>
  <c r="S18" i="18"/>
  <c r="Q18" i="18"/>
  <c r="O18" i="18"/>
  <c r="M18" i="18"/>
  <c r="K18" i="18"/>
  <c r="I18" i="18"/>
  <c r="G18" i="18"/>
  <c r="E18" i="18"/>
  <c r="C18" i="18"/>
  <c r="S17" i="18"/>
  <c r="Q17" i="18"/>
  <c r="O17" i="18"/>
  <c r="M17" i="18"/>
  <c r="K17" i="18"/>
  <c r="I17" i="18"/>
  <c r="G17" i="18"/>
  <c r="E17" i="18"/>
  <c r="C17" i="18"/>
  <c r="S16" i="18"/>
  <c r="Q16" i="18"/>
  <c r="O16" i="18"/>
  <c r="O14" i="18" s="1"/>
  <c r="M16" i="18"/>
  <c r="M14" i="18" s="1"/>
  <c r="K16" i="18"/>
  <c r="K14" i="18" s="1"/>
  <c r="I16" i="18"/>
  <c r="I14" i="18" s="1"/>
  <c r="G16" i="18"/>
  <c r="G14" i="18" s="1"/>
  <c r="E16" i="18"/>
  <c r="E14" i="18" s="1"/>
  <c r="C16" i="18"/>
  <c r="S15" i="18"/>
  <c r="S14" i="18" s="1"/>
  <c r="Q15" i="18"/>
  <c r="U14" i="18"/>
  <c r="U35" i="18" s="1"/>
  <c r="U56" i="18" s="1"/>
  <c r="U77" i="18" s="1"/>
  <c r="U98" i="18" s="1"/>
  <c r="U13" i="18"/>
  <c r="U34" i="18" s="1"/>
  <c r="U55" i="18" s="1"/>
  <c r="U76" i="18" s="1"/>
  <c r="U97" i="18" s="1"/>
  <c r="R12" i="18"/>
  <c r="P12" i="18"/>
  <c r="N12" i="18"/>
  <c r="L12" i="18"/>
  <c r="J12" i="18"/>
  <c r="H12" i="18"/>
  <c r="F12" i="18"/>
  <c r="D12" i="18"/>
  <c r="B12" i="18"/>
  <c r="M86" i="4"/>
  <c r="E86" i="4"/>
  <c r="O85" i="4"/>
  <c r="G85" i="4"/>
  <c r="Q84" i="4"/>
  <c r="I84" i="4"/>
  <c r="S83" i="4"/>
  <c r="K83" i="4"/>
  <c r="C83" i="4"/>
  <c r="M81" i="4"/>
  <c r="E81" i="4"/>
  <c r="O80" i="4"/>
  <c r="G80" i="4"/>
  <c r="Q79" i="4"/>
  <c r="I79" i="4"/>
  <c r="S78" i="4"/>
  <c r="M65" i="4"/>
  <c r="E65" i="4"/>
  <c r="O64" i="4"/>
  <c r="G64" i="4"/>
  <c r="Q63" i="4"/>
  <c r="I63" i="4"/>
  <c r="S62" i="4"/>
  <c r="K62" i="4"/>
  <c r="C62" i="4"/>
  <c r="M60" i="4"/>
  <c r="E60" i="4"/>
  <c r="O59" i="4"/>
  <c r="G59" i="4"/>
  <c r="Q58" i="4"/>
  <c r="I58" i="4"/>
  <c r="S57" i="4"/>
  <c r="O44" i="4"/>
  <c r="M44" i="4"/>
  <c r="G44" i="4"/>
  <c r="E44" i="4"/>
  <c r="Q43" i="4"/>
  <c r="O43" i="4"/>
  <c r="I43" i="4"/>
  <c r="G43" i="4"/>
  <c r="S42" i="4"/>
  <c r="Q42" i="4"/>
  <c r="K42" i="4"/>
  <c r="I42" i="4"/>
  <c r="C42" i="4"/>
  <c r="S41" i="4"/>
  <c r="M41" i="4"/>
  <c r="K41" i="4"/>
  <c r="E41" i="4"/>
  <c r="C41" i="4"/>
  <c r="O39" i="4"/>
  <c r="M39" i="4"/>
  <c r="G39" i="4"/>
  <c r="E39" i="4"/>
  <c r="Q38" i="4"/>
  <c r="O38" i="4"/>
  <c r="I38" i="4"/>
  <c r="G38" i="4"/>
  <c r="S37" i="4"/>
  <c r="Q37" i="4"/>
  <c r="O37" i="4"/>
  <c r="O35" i="4" s="1"/>
  <c r="K37" i="4"/>
  <c r="I37" i="4"/>
  <c r="G37" i="4"/>
  <c r="C37" i="4"/>
  <c r="S36" i="4"/>
  <c r="S107" i="4"/>
  <c r="Q107" i="4"/>
  <c r="O107" i="4"/>
  <c r="M107" i="4"/>
  <c r="K107" i="4"/>
  <c r="I107" i="4"/>
  <c r="G107" i="4"/>
  <c r="E107" i="4"/>
  <c r="C107" i="4"/>
  <c r="S106" i="4"/>
  <c r="Q106" i="4"/>
  <c r="O106" i="4"/>
  <c r="M106" i="4"/>
  <c r="K106" i="4"/>
  <c r="I106" i="4"/>
  <c r="G106" i="4"/>
  <c r="E106" i="4"/>
  <c r="C106" i="4"/>
  <c r="S105" i="4"/>
  <c r="Q105" i="4"/>
  <c r="O105" i="4"/>
  <c r="M105" i="4"/>
  <c r="K105" i="4"/>
  <c r="I105" i="4"/>
  <c r="G105" i="4"/>
  <c r="E105" i="4"/>
  <c r="C105" i="4"/>
  <c r="S104" i="4"/>
  <c r="Q104" i="4"/>
  <c r="O104" i="4"/>
  <c r="O103" i="4" s="1"/>
  <c r="M104" i="4"/>
  <c r="M103" i="4" s="1"/>
  <c r="K104" i="4"/>
  <c r="I104" i="4"/>
  <c r="G104" i="4"/>
  <c r="G103" i="4" s="1"/>
  <c r="E104" i="4"/>
  <c r="C104" i="4"/>
  <c r="S102" i="4"/>
  <c r="Q102" i="4"/>
  <c r="O102" i="4"/>
  <c r="M102" i="4"/>
  <c r="K102" i="4"/>
  <c r="I102" i="4"/>
  <c r="G102" i="4"/>
  <c r="E102" i="4"/>
  <c r="C102" i="4"/>
  <c r="S101" i="4"/>
  <c r="Q101" i="4"/>
  <c r="O101" i="4"/>
  <c r="M101" i="4"/>
  <c r="K101" i="4"/>
  <c r="I101" i="4"/>
  <c r="G101" i="4"/>
  <c r="E101" i="4"/>
  <c r="C101" i="4"/>
  <c r="S100" i="4"/>
  <c r="Q100" i="4"/>
  <c r="O100" i="4"/>
  <c r="M100" i="4"/>
  <c r="M98" i="4" s="1"/>
  <c r="K100" i="4"/>
  <c r="I100" i="4"/>
  <c r="G100" i="4"/>
  <c r="G98" i="4" s="1"/>
  <c r="E100" i="4"/>
  <c r="C100" i="4"/>
  <c r="C98" i="4" s="1"/>
  <c r="S99" i="4"/>
  <c r="Q99" i="4"/>
  <c r="O98" i="4"/>
  <c r="K98" i="4"/>
  <c r="S86" i="4"/>
  <c r="Q86" i="4"/>
  <c r="O86" i="4"/>
  <c r="K86" i="4"/>
  <c r="I86" i="4"/>
  <c r="G86" i="4"/>
  <c r="C86" i="4"/>
  <c r="S85" i="4"/>
  <c r="Q85" i="4"/>
  <c r="M85" i="4"/>
  <c r="K85" i="4"/>
  <c r="I85" i="4"/>
  <c r="E85" i="4"/>
  <c r="C85" i="4"/>
  <c r="S84" i="4"/>
  <c r="O84" i="4"/>
  <c r="M84" i="4"/>
  <c r="K84" i="4"/>
  <c r="G84" i="4"/>
  <c r="E84" i="4"/>
  <c r="C84" i="4"/>
  <c r="Q83" i="4"/>
  <c r="O83" i="4"/>
  <c r="M83" i="4"/>
  <c r="I83" i="4"/>
  <c r="G83" i="4"/>
  <c r="E83" i="4"/>
  <c r="S81" i="4"/>
  <c r="Q81" i="4"/>
  <c r="O81" i="4"/>
  <c r="K81" i="4"/>
  <c r="I81" i="4"/>
  <c r="G81" i="4"/>
  <c r="C81" i="4"/>
  <c r="S80" i="4"/>
  <c r="Q80" i="4"/>
  <c r="M80" i="4"/>
  <c r="K80" i="4"/>
  <c r="I80" i="4"/>
  <c r="E80" i="4"/>
  <c r="C80" i="4"/>
  <c r="S79" i="4"/>
  <c r="O79" i="4"/>
  <c r="O77" i="4" s="1"/>
  <c r="M79" i="4"/>
  <c r="K79" i="4"/>
  <c r="G79" i="4"/>
  <c r="E79" i="4"/>
  <c r="C79" i="4"/>
  <c r="Q78" i="4"/>
  <c r="S65" i="4"/>
  <c r="Q65" i="4"/>
  <c r="O65" i="4"/>
  <c r="K65" i="4"/>
  <c r="I65" i="4"/>
  <c r="G65" i="4"/>
  <c r="C65" i="4"/>
  <c r="S64" i="4"/>
  <c r="Q64" i="4"/>
  <c r="M64" i="4"/>
  <c r="K64" i="4"/>
  <c r="I64" i="4"/>
  <c r="E64" i="4"/>
  <c r="C64" i="4"/>
  <c r="S63" i="4"/>
  <c r="O63" i="4"/>
  <c r="M63" i="4"/>
  <c r="K63" i="4"/>
  <c r="G63" i="4"/>
  <c r="E63" i="4"/>
  <c r="C63" i="4"/>
  <c r="Q62" i="4"/>
  <c r="O62" i="4"/>
  <c r="O61" i="4" s="1"/>
  <c r="M62" i="4"/>
  <c r="I62" i="4"/>
  <c r="G62" i="4"/>
  <c r="E62" i="4"/>
  <c r="S60" i="4"/>
  <c r="Q60" i="4"/>
  <c r="O60" i="4"/>
  <c r="K60" i="4"/>
  <c r="I60" i="4"/>
  <c r="G60" i="4"/>
  <c r="C60" i="4"/>
  <c r="S59" i="4"/>
  <c r="Q59" i="4"/>
  <c r="M59" i="4"/>
  <c r="K59" i="4"/>
  <c r="I59" i="4"/>
  <c r="E59" i="4"/>
  <c r="C59" i="4"/>
  <c r="S58" i="4"/>
  <c r="O58" i="4"/>
  <c r="O56" i="4" s="1"/>
  <c r="M58" i="4"/>
  <c r="K58" i="4"/>
  <c r="G58" i="4"/>
  <c r="E58" i="4"/>
  <c r="C58" i="4"/>
  <c r="Q57" i="4"/>
  <c r="Q56" i="4" s="1"/>
  <c r="C56" i="4"/>
  <c r="S44" i="4"/>
  <c r="Q44" i="4"/>
  <c r="K44" i="4"/>
  <c r="I44" i="4"/>
  <c r="C44" i="4"/>
  <c r="S43" i="4"/>
  <c r="M43" i="4"/>
  <c r="K43" i="4"/>
  <c r="E43" i="4"/>
  <c r="C43" i="4"/>
  <c r="O42" i="4"/>
  <c r="M42" i="4"/>
  <c r="G42" i="4"/>
  <c r="E42" i="4"/>
  <c r="Q41" i="4"/>
  <c r="O41" i="4"/>
  <c r="I41" i="4"/>
  <c r="I40" i="4" s="1"/>
  <c r="G41" i="4"/>
  <c r="S39" i="4"/>
  <c r="Q39" i="4"/>
  <c r="K39" i="4"/>
  <c r="I39" i="4"/>
  <c r="C39" i="4"/>
  <c r="S38" i="4"/>
  <c r="M38" i="4"/>
  <c r="K38" i="4"/>
  <c r="E38" i="4"/>
  <c r="C38" i="4"/>
  <c r="M37" i="4"/>
  <c r="M35" i="4" s="1"/>
  <c r="E37" i="4"/>
  <c r="Q36" i="4"/>
  <c r="I18" i="4"/>
  <c r="Q14" i="18" l="1"/>
  <c r="Q24" i="18" s="1"/>
  <c r="Q30" i="18" s="1"/>
  <c r="S24" i="18"/>
  <c r="S30" i="18" s="1"/>
  <c r="D133" i="19"/>
  <c r="D107" i="19"/>
  <c r="O19" i="18"/>
  <c r="D81" i="19"/>
  <c r="M24" i="18"/>
  <c r="M30" i="18" s="1"/>
  <c r="D56" i="19"/>
  <c r="K24" i="18"/>
  <c r="K30" i="18" s="1"/>
  <c r="D31" i="19"/>
  <c r="I24" i="18"/>
  <c r="I30" i="18" s="1"/>
  <c r="I19" i="18"/>
  <c r="G24" i="18"/>
  <c r="G30" i="18" s="1"/>
  <c r="E24" i="18"/>
  <c r="E30" i="18" s="1"/>
  <c r="D6" i="19"/>
  <c r="C14" i="18"/>
  <c r="C24" i="18" s="1"/>
  <c r="C30" i="18" s="1"/>
  <c r="I98" i="4"/>
  <c r="C103" i="4"/>
  <c r="G77" i="4"/>
  <c r="Q82" i="4"/>
  <c r="K82" i="4"/>
  <c r="K77" i="4"/>
  <c r="G31" i="20" s="1"/>
  <c r="G56" i="4"/>
  <c r="I35" i="4"/>
  <c r="G40" i="4"/>
  <c r="C40" i="4"/>
  <c r="S98" i="4"/>
  <c r="S103" i="4"/>
  <c r="S82" i="4"/>
  <c r="S77" i="4"/>
  <c r="G133" i="20" s="1"/>
  <c r="S56" i="4"/>
  <c r="S61" i="4"/>
  <c r="S35" i="4"/>
  <c r="S40" i="4"/>
  <c r="Q98" i="4"/>
  <c r="Q103" i="4"/>
  <c r="Q77" i="4"/>
  <c r="G107" i="20" s="1"/>
  <c r="F107" i="20"/>
  <c r="Q61" i="4"/>
  <c r="Q40" i="4"/>
  <c r="Q35" i="4"/>
  <c r="H81" i="20"/>
  <c r="G81" i="20"/>
  <c r="O82" i="4"/>
  <c r="F81" i="20"/>
  <c r="O40" i="4"/>
  <c r="E81" i="20" s="1"/>
  <c r="H56" i="20"/>
  <c r="M77" i="4"/>
  <c r="M82" i="4"/>
  <c r="M56" i="4"/>
  <c r="M61" i="4"/>
  <c r="M40" i="4"/>
  <c r="E56" i="20" s="1"/>
  <c r="K103" i="4"/>
  <c r="H31" i="20" s="1"/>
  <c r="K56" i="4"/>
  <c r="K61" i="4"/>
  <c r="K40" i="4"/>
  <c r="K35" i="4"/>
  <c r="I103" i="4"/>
  <c r="I77" i="4"/>
  <c r="I82" i="4"/>
  <c r="I61" i="4"/>
  <c r="I56" i="4"/>
  <c r="G82" i="4"/>
  <c r="G61" i="4"/>
  <c r="G35" i="4"/>
  <c r="E103" i="4"/>
  <c r="E98" i="4"/>
  <c r="H6" i="20" s="1"/>
  <c r="E77" i="4"/>
  <c r="E82" i="4"/>
  <c r="E56" i="4"/>
  <c r="E61" i="4"/>
  <c r="E35" i="4"/>
  <c r="E6" i="20" s="1"/>
  <c r="E40" i="4"/>
  <c r="C82" i="4"/>
  <c r="C77" i="4"/>
  <c r="C61" i="4"/>
  <c r="C35" i="4"/>
  <c r="K26" i="18"/>
  <c r="K27" i="18" s="1"/>
  <c r="E26" i="18"/>
  <c r="E27" i="18" s="1"/>
  <c r="M26" i="18"/>
  <c r="M27" i="18" s="1"/>
  <c r="I26" i="18"/>
  <c r="I27" i="18" s="1"/>
  <c r="U15" i="18"/>
  <c r="N83" i="16"/>
  <c r="Q79" i="16"/>
  <c r="Q83" i="16" s="1"/>
  <c r="P79" i="16"/>
  <c r="P83" i="16" s="1"/>
  <c r="O79" i="16"/>
  <c r="O83" i="16" s="1"/>
  <c r="N79" i="16"/>
  <c r="M79" i="16"/>
  <c r="M83" i="16" s="1"/>
  <c r="L79" i="16"/>
  <c r="L83" i="16" s="1"/>
  <c r="K79" i="16"/>
  <c r="K83" i="16" s="1"/>
  <c r="P77" i="16"/>
  <c r="L77" i="16"/>
  <c r="O76" i="16"/>
  <c r="K76" i="16"/>
  <c r="N75" i="16"/>
  <c r="P72" i="16"/>
  <c r="L72" i="16"/>
  <c r="O70" i="16"/>
  <c r="K70" i="16"/>
  <c r="N69" i="16"/>
  <c r="Q67" i="16"/>
  <c r="M67" i="16"/>
  <c r="O66" i="16"/>
  <c r="Q50" i="16"/>
  <c r="Q77" i="16" s="1"/>
  <c r="P50" i="16"/>
  <c r="O50" i="16"/>
  <c r="O77" i="16" s="1"/>
  <c r="N50" i="16"/>
  <c r="N77" i="16" s="1"/>
  <c r="M50" i="16"/>
  <c r="M77" i="16" s="1"/>
  <c r="L50" i="16"/>
  <c r="K50" i="16"/>
  <c r="K77" i="16" s="1"/>
  <c r="Q49" i="16"/>
  <c r="Q76" i="16" s="1"/>
  <c r="P49" i="16"/>
  <c r="P76" i="16" s="1"/>
  <c r="O49" i="16"/>
  <c r="N49" i="16"/>
  <c r="N76" i="16" s="1"/>
  <c r="M49" i="16"/>
  <c r="M76" i="16" s="1"/>
  <c r="L49" i="16"/>
  <c r="L76" i="16" s="1"/>
  <c r="K49" i="16"/>
  <c r="Q48" i="16"/>
  <c r="Q75" i="16" s="1"/>
  <c r="P48" i="16"/>
  <c r="P75" i="16" s="1"/>
  <c r="O48" i="16"/>
  <c r="O75" i="16" s="1"/>
  <c r="N48" i="16"/>
  <c r="M48" i="16"/>
  <c r="M75" i="16" s="1"/>
  <c r="L48" i="16"/>
  <c r="L75" i="16" s="1"/>
  <c r="K48" i="16"/>
  <c r="K75" i="16" s="1"/>
  <c r="P45" i="16"/>
  <c r="O45" i="16"/>
  <c r="O72" i="16" s="1"/>
  <c r="N45" i="16"/>
  <c r="N72" i="16" s="1"/>
  <c r="M45" i="16"/>
  <c r="M72" i="16" s="1"/>
  <c r="L45" i="16"/>
  <c r="K45" i="16"/>
  <c r="K72" i="16" s="1"/>
  <c r="Q43" i="16"/>
  <c r="Q70" i="16" s="1"/>
  <c r="P43" i="16"/>
  <c r="P70" i="16" s="1"/>
  <c r="O43" i="16"/>
  <c r="N43" i="16"/>
  <c r="N70" i="16" s="1"/>
  <c r="M43" i="16"/>
  <c r="M70" i="16" s="1"/>
  <c r="L43" i="16"/>
  <c r="L70" i="16" s="1"/>
  <c r="K43" i="16"/>
  <c r="Q42" i="16"/>
  <c r="Q69" i="16" s="1"/>
  <c r="P42" i="16"/>
  <c r="P69" i="16" s="1"/>
  <c r="O42" i="16"/>
  <c r="O69" i="16" s="1"/>
  <c r="N42" i="16"/>
  <c r="M42" i="16"/>
  <c r="M69" i="16" s="1"/>
  <c r="L42" i="16"/>
  <c r="L69" i="16" s="1"/>
  <c r="K42" i="16"/>
  <c r="K69" i="16" s="1"/>
  <c r="Q40" i="16"/>
  <c r="P40" i="16"/>
  <c r="P67" i="16" s="1"/>
  <c r="O40" i="16"/>
  <c r="O67" i="16" s="1"/>
  <c r="N40" i="16"/>
  <c r="N67" i="16" s="1"/>
  <c r="M40" i="16"/>
  <c r="L40" i="16"/>
  <c r="L67" i="16" s="1"/>
  <c r="K40" i="16"/>
  <c r="K67" i="16" s="1"/>
  <c r="P39" i="16"/>
  <c r="P66" i="16" s="1"/>
  <c r="O39" i="16"/>
  <c r="O83" i="15"/>
  <c r="N83" i="15"/>
  <c r="K83" i="15"/>
  <c r="Q79" i="15"/>
  <c r="Q83" i="15" s="1"/>
  <c r="P79" i="15"/>
  <c r="P83" i="15" s="1"/>
  <c r="O79" i="15"/>
  <c r="N79" i="15"/>
  <c r="M79" i="15"/>
  <c r="M83" i="15" s="1"/>
  <c r="L79" i="15"/>
  <c r="L83" i="15" s="1"/>
  <c r="K79" i="15"/>
  <c r="Q77" i="15"/>
  <c r="P77" i="15"/>
  <c r="M77" i="15"/>
  <c r="L77" i="15"/>
  <c r="P76" i="15"/>
  <c r="O76" i="15"/>
  <c r="L76" i="15"/>
  <c r="K76" i="15"/>
  <c r="O75" i="15"/>
  <c r="N75" i="15"/>
  <c r="K75" i="15"/>
  <c r="P72" i="15"/>
  <c r="M72" i="15"/>
  <c r="L72" i="15"/>
  <c r="P70" i="15"/>
  <c r="O70" i="15"/>
  <c r="L70" i="15"/>
  <c r="K70" i="15"/>
  <c r="O69" i="15"/>
  <c r="N69" i="15"/>
  <c r="K69" i="15"/>
  <c r="Q67" i="15"/>
  <c r="N67" i="15"/>
  <c r="M67" i="15"/>
  <c r="P66" i="15"/>
  <c r="O66" i="15"/>
  <c r="Q50" i="15"/>
  <c r="P50" i="15"/>
  <c r="O50" i="15"/>
  <c r="O77" i="15" s="1"/>
  <c r="N50" i="15"/>
  <c r="N77" i="15" s="1"/>
  <c r="M50" i="15"/>
  <c r="L50" i="15"/>
  <c r="K50" i="15"/>
  <c r="K77" i="15" s="1"/>
  <c r="Q49" i="15"/>
  <c r="Q76" i="15" s="1"/>
  <c r="P49" i="15"/>
  <c r="O49" i="15"/>
  <c r="N49" i="15"/>
  <c r="N76" i="15" s="1"/>
  <c r="M49" i="15"/>
  <c r="M76" i="15" s="1"/>
  <c r="L49" i="15"/>
  <c r="K49" i="15"/>
  <c r="Q48" i="15"/>
  <c r="Q75" i="15" s="1"/>
  <c r="P48" i="15"/>
  <c r="P75" i="15" s="1"/>
  <c r="O48" i="15"/>
  <c r="N48" i="15"/>
  <c r="M48" i="15"/>
  <c r="M75" i="15" s="1"/>
  <c r="L48" i="15"/>
  <c r="L75" i="15" s="1"/>
  <c r="K48" i="15"/>
  <c r="P45" i="15"/>
  <c r="O45" i="15"/>
  <c r="O72" i="15" s="1"/>
  <c r="N45" i="15"/>
  <c r="N72" i="15" s="1"/>
  <c r="M45" i="15"/>
  <c r="L45" i="15"/>
  <c r="K45" i="15"/>
  <c r="K72" i="15" s="1"/>
  <c r="Q43" i="15"/>
  <c r="Q70" i="15" s="1"/>
  <c r="P43" i="15"/>
  <c r="O43" i="15"/>
  <c r="N43" i="15"/>
  <c r="N70" i="15" s="1"/>
  <c r="M43" i="15"/>
  <c r="M70" i="15" s="1"/>
  <c r="L43" i="15"/>
  <c r="K43" i="15"/>
  <c r="Q42" i="15"/>
  <c r="Q69" i="15" s="1"/>
  <c r="P42" i="15"/>
  <c r="P69" i="15" s="1"/>
  <c r="O42" i="15"/>
  <c r="N42" i="15"/>
  <c r="M42" i="15"/>
  <c r="M69" i="15" s="1"/>
  <c r="L42" i="15"/>
  <c r="L69" i="15" s="1"/>
  <c r="K42" i="15"/>
  <c r="Q40" i="15"/>
  <c r="P40" i="15"/>
  <c r="P67" i="15" s="1"/>
  <c r="O40" i="15"/>
  <c r="O67" i="15" s="1"/>
  <c r="N40" i="15"/>
  <c r="M40" i="15"/>
  <c r="L40" i="15"/>
  <c r="L67" i="15" s="1"/>
  <c r="K40" i="15"/>
  <c r="K67" i="15" s="1"/>
  <c r="P39" i="15"/>
  <c r="O39" i="15"/>
  <c r="N83" i="14"/>
  <c r="Q79" i="14"/>
  <c r="Q83" i="14" s="1"/>
  <c r="P79" i="14"/>
  <c r="P83" i="14" s="1"/>
  <c r="O79" i="14"/>
  <c r="O83" i="14" s="1"/>
  <c r="N79" i="14"/>
  <c r="M79" i="14"/>
  <c r="M83" i="14" s="1"/>
  <c r="L79" i="14"/>
  <c r="L83" i="14" s="1"/>
  <c r="K79" i="14"/>
  <c r="K83" i="14" s="1"/>
  <c r="P77" i="14"/>
  <c r="L77" i="14"/>
  <c r="O76" i="14"/>
  <c r="K76" i="14"/>
  <c r="N75" i="14"/>
  <c r="P72" i="14"/>
  <c r="L72" i="14"/>
  <c r="O70" i="14"/>
  <c r="K70" i="14"/>
  <c r="N69" i="14"/>
  <c r="Q67" i="14"/>
  <c r="M67" i="14"/>
  <c r="O66" i="14"/>
  <c r="Q50" i="14"/>
  <c r="Q77" i="14" s="1"/>
  <c r="P50" i="14"/>
  <c r="O50" i="14"/>
  <c r="O77" i="14" s="1"/>
  <c r="N50" i="14"/>
  <c r="N77" i="14" s="1"/>
  <c r="M50" i="14"/>
  <c r="M77" i="14" s="1"/>
  <c r="L50" i="14"/>
  <c r="K50" i="14"/>
  <c r="K77" i="14" s="1"/>
  <c r="Q49" i="14"/>
  <c r="Q76" i="14" s="1"/>
  <c r="P49" i="14"/>
  <c r="P76" i="14" s="1"/>
  <c r="O49" i="14"/>
  <c r="N49" i="14"/>
  <c r="N76" i="14" s="1"/>
  <c r="M49" i="14"/>
  <c r="M76" i="14" s="1"/>
  <c r="L49" i="14"/>
  <c r="L76" i="14" s="1"/>
  <c r="K49" i="14"/>
  <c r="Q48" i="14"/>
  <c r="Q75" i="14" s="1"/>
  <c r="P48" i="14"/>
  <c r="P75" i="14" s="1"/>
  <c r="O48" i="14"/>
  <c r="O75" i="14" s="1"/>
  <c r="N48" i="14"/>
  <c r="M48" i="14"/>
  <c r="M75" i="14" s="1"/>
  <c r="L48" i="14"/>
  <c r="L75" i="14" s="1"/>
  <c r="K48" i="14"/>
  <c r="K75" i="14" s="1"/>
  <c r="P45" i="14"/>
  <c r="O45" i="14"/>
  <c r="O72" i="14" s="1"/>
  <c r="N45" i="14"/>
  <c r="N72" i="14" s="1"/>
  <c r="M45" i="14"/>
  <c r="M72" i="14" s="1"/>
  <c r="L45" i="14"/>
  <c r="K45" i="14"/>
  <c r="K72" i="14" s="1"/>
  <c r="Q43" i="14"/>
  <c r="Q70" i="14" s="1"/>
  <c r="P43" i="14"/>
  <c r="P70" i="14" s="1"/>
  <c r="O43" i="14"/>
  <c r="N43" i="14"/>
  <c r="N70" i="14" s="1"/>
  <c r="M43" i="14"/>
  <c r="M70" i="14" s="1"/>
  <c r="L43" i="14"/>
  <c r="L70" i="14" s="1"/>
  <c r="K43" i="14"/>
  <c r="Q42" i="14"/>
  <c r="Q69" i="14" s="1"/>
  <c r="P42" i="14"/>
  <c r="P69" i="14" s="1"/>
  <c r="O42" i="14"/>
  <c r="O69" i="14" s="1"/>
  <c r="N42" i="14"/>
  <c r="M42" i="14"/>
  <c r="M69" i="14" s="1"/>
  <c r="L42" i="14"/>
  <c r="L69" i="14" s="1"/>
  <c r="K42" i="14"/>
  <c r="K69" i="14" s="1"/>
  <c r="Q40" i="14"/>
  <c r="P40" i="14"/>
  <c r="P67" i="14" s="1"/>
  <c r="O40" i="14"/>
  <c r="O67" i="14" s="1"/>
  <c r="N40" i="14"/>
  <c r="N67" i="14" s="1"/>
  <c r="M40" i="14"/>
  <c r="L40" i="14"/>
  <c r="L67" i="14" s="1"/>
  <c r="K40" i="14"/>
  <c r="K67" i="14" s="1"/>
  <c r="P39" i="14"/>
  <c r="P66" i="14" s="1"/>
  <c r="O39" i="14"/>
  <c r="N83" i="13"/>
  <c r="Q79" i="13"/>
  <c r="Q83" i="13" s="1"/>
  <c r="P79" i="13"/>
  <c r="P83" i="13" s="1"/>
  <c r="O79" i="13"/>
  <c r="O83" i="13" s="1"/>
  <c r="N79" i="13"/>
  <c r="M79" i="13"/>
  <c r="M83" i="13" s="1"/>
  <c r="L79" i="13"/>
  <c r="L83" i="13" s="1"/>
  <c r="K79" i="13"/>
  <c r="K83" i="13" s="1"/>
  <c r="P77" i="13"/>
  <c r="L77" i="13"/>
  <c r="O76" i="13"/>
  <c r="K76" i="13"/>
  <c r="N75" i="13"/>
  <c r="P72" i="13"/>
  <c r="L72" i="13"/>
  <c r="O70" i="13"/>
  <c r="K70" i="13"/>
  <c r="N69" i="13"/>
  <c r="Q67" i="13"/>
  <c r="M67" i="13"/>
  <c r="Q50" i="13"/>
  <c r="Q77" i="13" s="1"/>
  <c r="P50" i="13"/>
  <c r="O50" i="13"/>
  <c r="O77" i="13" s="1"/>
  <c r="N50" i="13"/>
  <c r="N77" i="13" s="1"/>
  <c r="M50" i="13"/>
  <c r="M77" i="13" s="1"/>
  <c r="L50" i="13"/>
  <c r="K50" i="13"/>
  <c r="K77" i="13" s="1"/>
  <c r="Q49" i="13"/>
  <c r="Q76" i="13" s="1"/>
  <c r="P49" i="13"/>
  <c r="P76" i="13" s="1"/>
  <c r="O49" i="13"/>
  <c r="N49" i="13"/>
  <c r="N76" i="13" s="1"/>
  <c r="M49" i="13"/>
  <c r="M76" i="13" s="1"/>
  <c r="L49" i="13"/>
  <c r="L76" i="13" s="1"/>
  <c r="K49" i="13"/>
  <c r="Q48" i="13"/>
  <c r="Q75" i="13" s="1"/>
  <c r="P48" i="13"/>
  <c r="P75" i="13" s="1"/>
  <c r="O48" i="13"/>
  <c r="O75" i="13" s="1"/>
  <c r="N48" i="13"/>
  <c r="M48" i="13"/>
  <c r="M75" i="13" s="1"/>
  <c r="L48" i="13"/>
  <c r="L75" i="13" s="1"/>
  <c r="K48" i="13"/>
  <c r="K75" i="13" s="1"/>
  <c r="P45" i="13"/>
  <c r="O45" i="13"/>
  <c r="O72" i="13" s="1"/>
  <c r="N45" i="13"/>
  <c r="N72" i="13" s="1"/>
  <c r="M45" i="13"/>
  <c r="M72" i="13" s="1"/>
  <c r="L45" i="13"/>
  <c r="K45" i="13"/>
  <c r="K72" i="13" s="1"/>
  <c r="Q43" i="13"/>
  <c r="Q70" i="13" s="1"/>
  <c r="P43" i="13"/>
  <c r="P70" i="13" s="1"/>
  <c r="O43" i="13"/>
  <c r="N43" i="13"/>
  <c r="N70" i="13" s="1"/>
  <c r="M43" i="13"/>
  <c r="M70" i="13" s="1"/>
  <c r="L43" i="13"/>
  <c r="L70" i="13" s="1"/>
  <c r="K43" i="13"/>
  <c r="Q42" i="13"/>
  <c r="Q69" i="13" s="1"/>
  <c r="P42" i="13"/>
  <c r="P69" i="13" s="1"/>
  <c r="O42" i="13"/>
  <c r="O69" i="13" s="1"/>
  <c r="N42" i="13"/>
  <c r="M42" i="13"/>
  <c r="M69" i="13" s="1"/>
  <c r="L42" i="13"/>
  <c r="L69" i="13" s="1"/>
  <c r="K42" i="13"/>
  <c r="K69" i="13" s="1"/>
  <c r="Q40" i="13"/>
  <c r="P40" i="13"/>
  <c r="P67" i="13" s="1"/>
  <c r="O40" i="13"/>
  <c r="O67" i="13" s="1"/>
  <c r="N40" i="13"/>
  <c r="N67" i="13" s="1"/>
  <c r="M40" i="13"/>
  <c r="L40" i="13"/>
  <c r="L67" i="13" s="1"/>
  <c r="K40" i="13"/>
  <c r="K67" i="13" s="1"/>
  <c r="P39" i="13"/>
  <c r="P66" i="13" s="1"/>
  <c r="O39" i="13"/>
  <c r="E138" i="19" l="1"/>
  <c r="D138" i="19"/>
  <c r="E112" i="19"/>
  <c r="D112" i="19"/>
  <c r="E86" i="19"/>
  <c r="D86" i="19"/>
  <c r="E61" i="19"/>
  <c r="D61" i="19"/>
  <c r="E36" i="19"/>
  <c r="D36" i="19"/>
  <c r="E11" i="19"/>
  <c r="D11" i="19"/>
  <c r="G86" i="20"/>
  <c r="S26" i="18"/>
  <c r="S27" i="18" s="1"/>
  <c r="Q26" i="18"/>
  <c r="Q27" i="18" s="1"/>
  <c r="O24" i="18"/>
  <c r="G26" i="18"/>
  <c r="G27" i="18" s="1"/>
  <c r="C26" i="18"/>
  <c r="C27" i="18" s="1"/>
  <c r="H133" i="20"/>
  <c r="H138" i="20" s="1"/>
  <c r="G56" i="20"/>
  <c r="H61" i="20" s="1"/>
  <c r="H36" i="20"/>
  <c r="E133" i="20"/>
  <c r="F133" i="20"/>
  <c r="G138" i="20" s="1"/>
  <c r="H107" i="20"/>
  <c r="H112" i="20" s="1"/>
  <c r="G112" i="20"/>
  <c r="E107" i="20"/>
  <c r="F112" i="20" s="1"/>
  <c r="H86" i="20"/>
  <c r="F86" i="20"/>
  <c r="F56" i="20"/>
  <c r="F31" i="20"/>
  <c r="G36" i="20" s="1"/>
  <c r="E31" i="20"/>
  <c r="G6" i="20"/>
  <c r="H11" i="20" s="1"/>
  <c r="F6" i="20"/>
  <c r="U36" i="18"/>
  <c r="U57" i="18" s="1"/>
  <c r="U78" i="18" s="1"/>
  <c r="U99" i="18" s="1"/>
  <c r="U16" i="18"/>
  <c r="U109" i="4"/>
  <c r="R96" i="4"/>
  <c r="P96" i="4"/>
  <c r="N96" i="4"/>
  <c r="L96" i="4"/>
  <c r="J96" i="4"/>
  <c r="H96" i="4"/>
  <c r="F96" i="4"/>
  <c r="D96" i="4"/>
  <c r="B96" i="4"/>
  <c r="U88" i="4"/>
  <c r="R75" i="4"/>
  <c r="P75" i="4"/>
  <c r="N75" i="4"/>
  <c r="L75" i="4"/>
  <c r="J75" i="4"/>
  <c r="H75" i="4"/>
  <c r="F75" i="4"/>
  <c r="D75" i="4"/>
  <c r="B75" i="4"/>
  <c r="U67" i="4"/>
  <c r="R54" i="4"/>
  <c r="P54" i="4"/>
  <c r="N54" i="4"/>
  <c r="L54" i="4"/>
  <c r="J54" i="4"/>
  <c r="H54" i="4"/>
  <c r="F54" i="4"/>
  <c r="D54" i="4"/>
  <c r="B54" i="4"/>
  <c r="U34" i="4"/>
  <c r="U55" i="4" s="1"/>
  <c r="U76" i="4" s="1"/>
  <c r="U97" i="4" s="1"/>
  <c r="U33" i="4"/>
  <c r="U54" i="4" s="1"/>
  <c r="U75" i="4" s="1"/>
  <c r="U96" i="4" s="1"/>
  <c r="R33" i="4"/>
  <c r="P33" i="4"/>
  <c r="N33" i="4"/>
  <c r="L33" i="4"/>
  <c r="J33" i="4"/>
  <c r="H33" i="4"/>
  <c r="F33" i="4"/>
  <c r="D33" i="4"/>
  <c r="B33" i="4"/>
  <c r="Q29" i="4"/>
  <c r="O29" i="4"/>
  <c r="M29" i="4"/>
  <c r="K29" i="4"/>
  <c r="I29" i="4"/>
  <c r="G29" i="4"/>
  <c r="E29" i="4"/>
  <c r="S23" i="4"/>
  <c r="Q23" i="4"/>
  <c r="O23" i="4"/>
  <c r="M23" i="4"/>
  <c r="K23" i="4"/>
  <c r="I23" i="4"/>
  <c r="G23" i="4"/>
  <c r="E23" i="4"/>
  <c r="C23" i="4"/>
  <c r="S22" i="4"/>
  <c r="Q22" i="4"/>
  <c r="O22" i="4"/>
  <c r="M22" i="4"/>
  <c r="K22" i="4"/>
  <c r="I22" i="4"/>
  <c r="G22" i="4"/>
  <c r="E22" i="4"/>
  <c r="C22" i="4"/>
  <c r="S21" i="4"/>
  <c r="Q21" i="4"/>
  <c r="O21" i="4"/>
  <c r="M21" i="4"/>
  <c r="K21" i="4"/>
  <c r="I21" i="4"/>
  <c r="G21" i="4"/>
  <c r="E21" i="4"/>
  <c r="C21" i="4"/>
  <c r="S20" i="4"/>
  <c r="Q20" i="4"/>
  <c r="O20" i="4"/>
  <c r="M20" i="4"/>
  <c r="K20" i="4"/>
  <c r="I20" i="4"/>
  <c r="G20" i="4"/>
  <c r="E20" i="4"/>
  <c r="C20" i="4"/>
  <c r="Q18" i="4"/>
  <c r="O18" i="4"/>
  <c r="M18" i="4"/>
  <c r="K18" i="4"/>
  <c r="G18" i="4"/>
  <c r="E18" i="4"/>
  <c r="C18" i="4"/>
  <c r="S17" i="4"/>
  <c r="Q17" i="4"/>
  <c r="O17" i="4"/>
  <c r="M17" i="4"/>
  <c r="K17" i="4"/>
  <c r="I17" i="4"/>
  <c r="G17" i="4"/>
  <c r="E17" i="4"/>
  <c r="C17" i="4"/>
  <c r="S16" i="4"/>
  <c r="Q16" i="4"/>
  <c r="O16" i="4"/>
  <c r="O14" i="4" s="1"/>
  <c r="M16" i="4"/>
  <c r="K16" i="4"/>
  <c r="I16" i="4"/>
  <c r="I14" i="4" s="1"/>
  <c r="G16" i="4"/>
  <c r="G14" i="4" s="1"/>
  <c r="E16" i="4"/>
  <c r="E14" i="4" s="1"/>
  <c r="C16" i="4"/>
  <c r="S15" i="4"/>
  <c r="Q15" i="4"/>
  <c r="Q14" i="4" s="1"/>
  <c r="D107" i="20" s="1"/>
  <c r="U14" i="4"/>
  <c r="U35" i="4" s="1"/>
  <c r="U56" i="4" s="1"/>
  <c r="U77" i="4" s="1"/>
  <c r="U98" i="4" s="1"/>
  <c r="U13" i="4"/>
  <c r="R12" i="4"/>
  <c r="P12" i="4"/>
  <c r="N12" i="4"/>
  <c r="L12" i="4"/>
  <c r="J12" i="4"/>
  <c r="H12" i="4"/>
  <c r="F12" i="4"/>
  <c r="D12" i="4"/>
  <c r="B12" i="4"/>
  <c r="F138" i="20" l="1"/>
  <c r="E112" i="20"/>
  <c r="D112" i="20"/>
  <c r="G61" i="20"/>
  <c r="F36" i="20"/>
  <c r="G11" i="20"/>
  <c r="O30" i="18"/>
  <c r="O26" i="18"/>
  <c r="O27" i="18" s="1"/>
  <c r="F61" i="20"/>
  <c r="F11" i="20"/>
  <c r="O19" i="4"/>
  <c r="D81" i="20" s="1"/>
  <c r="G19" i="4"/>
  <c r="C19" i="4"/>
  <c r="C14" i="4"/>
  <c r="C24" i="4" s="1"/>
  <c r="C26" i="4" s="1"/>
  <c r="U17" i="18"/>
  <c r="U37" i="18"/>
  <c r="U58" i="18" s="1"/>
  <c r="U79" i="18" s="1"/>
  <c r="U100" i="18" s="1"/>
  <c r="O87" i="4"/>
  <c r="C87" i="4"/>
  <c r="C93" i="4" s="1"/>
  <c r="C108" i="4"/>
  <c r="O24" i="4"/>
  <c r="O26" i="4" s="1"/>
  <c r="O27" i="4" s="1"/>
  <c r="K14" i="4"/>
  <c r="D31" i="20" s="1"/>
  <c r="K45" i="4"/>
  <c r="I19" i="4"/>
  <c r="S66" i="4"/>
  <c r="S72" i="4" s="1"/>
  <c r="C45" i="4"/>
  <c r="C66" i="4"/>
  <c r="C72" i="4" s="1"/>
  <c r="Q24" i="4"/>
  <c r="Q30" i="4" s="1"/>
  <c r="G66" i="4"/>
  <c r="S108" i="4"/>
  <c r="Q19" i="4"/>
  <c r="Q87" i="4"/>
  <c r="Q93" i="4" s="1"/>
  <c r="G24" i="4"/>
  <c r="G30" i="4" s="1"/>
  <c r="M14" i="4"/>
  <c r="D56" i="20" s="1"/>
  <c r="K19" i="4"/>
  <c r="S19" i="4"/>
  <c r="Q66" i="4"/>
  <c r="Q72" i="4" s="1"/>
  <c r="S14" i="4"/>
  <c r="I24" i="4"/>
  <c r="E19" i="4"/>
  <c r="M19" i="4"/>
  <c r="K108" i="4"/>
  <c r="U15" i="4"/>
  <c r="I87" i="4"/>
  <c r="I93" i="4" s="1"/>
  <c r="K87" i="4"/>
  <c r="K93" i="4" s="1"/>
  <c r="E108" i="4"/>
  <c r="I108" i="4"/>
  <c r="M45" i="4"/>
  <c r="M51" i="4" s="1"/>
  <c r="E87" i="4"/>
  <c r="E93" i="4" s="1"/>
  <c r="E45" i="4"/>
  <c r="E51" i="4" s="1"/>
  <c r="O108" i="4"/>
  <c r="E86" i="20" l="1"/>
  <c r="D86" i="20"/>
  <c r="E61" i="20"/>
  <c r="D61" i="20"/>
  <c r="E36" i="20"/>
  <c r="D36" i="20"/>
  <c r="S130" i="4"/>
  <c r="S131" i="4" s="1"/>
  <c r="S132" i="4" s="1"/>
  <c r="S114" i="4"/>
  <c r="O130" i="4"/>
  <c r="O131" i="4" s="1"/>
  <c r="O132" i="4" s="1"/>
  <c r="O114" i="4"/>
  <c r="O109" i="4"/>
  <c r="O93" i="4"/>
  <c r="K130" i="4"/>
  <c r="K131" i="4" s="1"/>
  <c r="K132" i="4" s="1"/>
  <c r="K114" i="4"/>
  <c r="K67" i="4"/>
  <c r="K51" i="4"/>
  <c r="I130" i="4"/>
  <c r="I131" i="4" s="1"/>
  <c r="I132" i="4" s="1"/>
  <c r="I114" i="4"/>
  <c r="G88" i="4"/>
  <c r="G72" i="4"/>
  <c r="E130" i="4"/>
  <c r="E131" i="4" s="1"/>
  <c r="E132" i="4" s="1"/>
  <c r="E114" i="4"/>
  <c r="C130" i="4"/>
  <c r="C131" i="4" s="1"/>
  <c r="C132" i="4" s="1"/>
  <c r="C114" i="4"/>
  <c r="C67" i="4"/>
  <c r="C51" i="4"/>
  <c r="E24" i="4"/>
  <c r="E46" i="4" s="1"/>
  <c r="E47" i="4" s="1"/>
  <c r="E48" i="4" s="1"/>
  <c r="D6" i="20"/>
  <c r="S24" i="4"/>
  <c r="S46" i="4" s="1"/>
  <c r="D133" i="20"/>
  <c r="U38" i="18"/>
  <c r="U59" i="18" s="1"/>
  <c r="U80" i="18" s="1"/>
  <c r="U101" i="18" s="1"/>
  <c r="U18" i="18"/>
  <c r="C46" i="4"/>
  <c r="C47" i="4" s="1"/>
  <c r="C48" i="4" s="1"/>
  <c r="Q46" i="4"/>
  <c r="Q108" i="4"/>
  <c r="C88" i="4"/>
  <c r="C89" i="4" s="1"/>
  <c r="C90" i="4" s="1"/>
  <c r="E66" i="4"/>
  <c r="E72" i="4" s="1"/>
  <c r="C68" i="4"/>
  <c r="C69" i="4" s="1"/>
  <c r="I66" i="4"/>
  <c r="I72" i="4" s="1"/>
  <c r="O45" i="4"/>
  <c r="O51" i="4" s="1"/>
  <c r="I45" i="4"/>
  <c r="I51" i="4" s="1"/>
  <c r="S45" i="4"/>
  <c r="S51" i="4" s="1"/>
  <c r="G45" i="4"/>
  <c r="G51" i="4" s="1"/>
  <c r="Q45" i="4"/>
  <c r="Q51" i="4" s="1"/>
  <c r="K24" i="4"/>
  <c r="K26" i="4" s="1"/>
  <c r="K27" i="4" s="1"/>
  <c r="Q26" i="4"/>
  <c r="Q27" i="4" s="1"/>
  <c r="K66" i="4"/>
  <c r="K72" i="4" s="1"/>
  <c r="O46" i="4"/>
  <c r="O30" i="4"/>
  <c r="M108" i="4"/>
  <c r="S87" i="4"/>
  <c r="S93" i="4" s="1"/>
  <c r="O66" i="4"/>
  <c r="O72" i="4" s="1"/>
  <c r="E88" i="4"/>
  <c r="E89" i="4" s="1"/>
  <c r="E90" i="4" s="1"/>
  <c r="O110" i="4"/>
  <c r="O111" i="4" s="1"/>
  <c r="M67" i="4"/>
  <c r="E109" i="4"/>
  <c r="E110" i="4" s="1"/>
  <c r="E111" i="4" s="1"/>
  <c r="E67" i="4"/>
  <c r="Q88" i="4"/>
  <c r="Q89" i="4" s="1"/>
  <c r="Q90" i="4" s="1"/>
  <c r="S88" i="4"/>
  <c r="I26" i="4"/>
  <c r="I27" i="4" s="1"/>
  <c r="I46" i="4"/>
  <c r="K109" i="4"/>
  <c r="K110" i="4" s="1"/>
  <c r="K111" i="4" s="1"/>
  <c r="G108" i="4"/>
  <c r="M87" i="4"/>
  <c r="M93" i="4" s="1"/>
  <c r="G87" i="4"/>
  <c r="G93" i="4" s="1"/>
  <c r="C109" i="4"/>
  <c r="C110" i="4" s="1"/>
  <c r="C111" i="4" s="1"/>
  <c r="U16" i="4"/>
  <c r="U36" i="4"/>
  <c r="U57" i="4" s="1"/>
  <c r="U78" i="4" s="1"/>
  <c r="U99" i="4" s="1"/>
  <c r="M24" i="4"/>
  <c r="M66" i="4"/>
  <c r="M72" i="4" s="1"/>
  <c r="I30" i="4"/>
  <c r="Q109" i="4"/>
  <c r="I109" i="4"/>
  <c r="I110" i="4" s="1"/>
  <c r="I111" i="4" s="1"/>
  <c r="G46" i="4"/>
  <c r="G26" i="4"/>
  <c r="G27" i="4" s="1"/>
  <c r="E138" i="20" l="1"/>
  <c r="D138" i="20"/>
  <c r="E11" i="20"/>
  <c r="D11" i="20"/>
  <c r="Q110" i="4"/>
  <c r="Q111" i="4" s="1"/>
  <c r="Q130" i="4"/>
  <c r="Q131" i="4" s="1"/>
  <c r="Q132" i="4" s="1"/>
  <c r="Q114" i="4"/>
  <c r="M130" i="4"/>
  <c r="M131" i="4" s="1"/>
  <c r="M132" i="4" s="1"/>
  <c r="M114" i="4"/>
  <c r="G130" i="4"/>
  <c r="G131" i="4" s="1"/>
  <c r="G132" i="4" s="1"/>
  <c r="G114" i="4"/>
  <c r="S26" i="4"/>
  <c r="S27" i="4" s="1"/>
  <c r="S30" i="4"/>
  <c r="E30" i="4"/>
  <c r="E26" i="4"/>
  <c r="E27" i="4" s="1"/>
  <c r="U39" i="18"/>
  <c r="U60" i="18" s="1"/>
  <c r="U81" i="18" s="1"/>
  <c r="U102" i="18" s="1"/>
  <c r="U19" i="18"/>
  <c r="Q67" i="4"/>
  <c r="Q68" i="4" s="1"/>
  <c r="Q69" i="4" s="1"/>
  <c r="O67" i="4"/>
  <c r="S109" i="4"/>
  <c r="S110" i="4" s="1"/>
  <c r="S111" i="4" s="1"/>
  <c r="I67" i="4"/>
  <c r="I47" i="4"/>
  <c r="I48" i="4" s="1"/>
  <c r="S89" i="4"/>
  <c r="S90" i="4" s="1"/>
  <c r="I68" i="4"/>
  <c r="I69" i="4" s="1"/>
  <c r="S67" i="4"/>
  <c r="S68" i="4" s="1"/>
  <c r="S69" i="4" s="1"/>
  <c r="Q47" i="4"/>
  <c r="Q48" i="4" s="1"/>
  <c r="S47" i="4"/>
  <c r="S48" i="4" s="1"/>
  <c r="C30" i="4"/>
  <c r="C27" i="4"/>
  <c r="K46" i="4"/>
  <c r="K47" i="4" s="1"/>
  <c r="K48" i="4" s="1"/>
  <c r="O47" i="4"/>
  <c r="O48" i="4" s="1"/>
  <c r="K30" i="4"/>
  <c r="E68" i="4"/>
  <c r="E69" i="4" s="1"/>
  <c r="I88" i="4"/>
  <c r="I89" i="4" s="1"/>
  <c r="I90" i="4" s="1"/>
  <c r="G47" i="4"/>
  <c r="G48" i="4" s="1"/>
  <c r="G67" i="4"/>
  <c r="G68" i="4" s="1"/>
  <c r="G69" i="4" s="1"/>
  <c r="K88" i="4"/>
  <c r="K89" i="4" s="1"/>
  <c r="K90" i="4" s="1"/>
  <c r="O88" i="4"/>
  <c r="O89" i="4" s="1"/>
  <c r="O90" i="4" s="1"/>
  <c r="O68" i="4"/>
  <c r="O69" i="4" s="1"/>
  <c r="K68" i="4"/>
  <c r="K69" i="4" s="1"/>
  <c r="M88" i="4"/>
  <c r="M89" i="4" s="1"/>
  <c r="M90" i="4" s="1"/>
  <c r="M68" i="4"/>
  <c r="M69" i="4" s="1"/>
  <c r="M109" i="4"/>
  <c r="M110" i="4" s="1"/>
  <c r="M111" i="4" s="1"/>
  <c r="G109" i="4"/>
  <c r="G110" i="4" s="1"/>
  <c r="G111" i="4" s="1"/>
  <c r="G89" i="4"/>
  <c r="G90" i="4" s="1"/>
  <c r="M46" i="4"/>
  <c r="M47" i="4" s="1"/>
  <c r="M48" i="4" s="1"/>
  <c r="M26" i="4"/>
  <c r="M27" i="4" s="1"/>
  <c r="M30" i="4"/>
  <c r="U37" i="4"/>
  <c r="U58" i="4" s="1"/>
  <c r="U79" i="4" s="1"/>
  <c r="U100" i="4" s="1"/>
  <c r="U17" i="4"/>
  <c r="U20" i="18" l="1"/>
  <c r="U40" i="18"/>
  <c r="U61" i="18" s="1"/>
  <c r="U82" i="18" s="1"/>
  <c r="U103" i="18" s="1"/>
  <c r="U38" i="4"/>
  <c r="U59" i="4" s="1"/>
  <c r="U80" i="4" s="1"/>
  <c r="U101" i="4" s="1"/>
  <c r="U18" i="4"/>
  <c r="U41" i="18" l="1"/>
  <c r="U62" i="18" s="1"/>
  <c r="U83" i="18" s="1"/>
  <c r="U104" i="18" s="1"/>
  <c r="U21" i="18"/>
  <c r="U39" i="4"/>
  <c r="U60" i="4" s="1"/>
  <c r="U81" i="4" s="1"/>
  <c r="U102" i="4" s="1"/>
  <c r="U19" i="4"/>
  <c r="U42" i="18" l="1"/>
  <c r="U63" i="18" s="1"/>
  <c r="U84" i="18" s="1"/>
  <c r="U105" i="18" s="1"/>
  <c r="U22" i="18"/>
  <c r="U40" i="4"/>
  <c r="U61" i="4" s="1"/>
  <c r="U82" i="4" s="1"/>
  <c r="U103" i="4" s="1"/>
  <c r="U20" i="4"/>
  <c r="U43" i="18" l="1"/>
  <c r="U64" i="18" s="1"/>
  <c r="U85" i="18" s="1"/>
  <c r="U106" i="18" s="1"/>
  <c r="U23" i="18"/>
  <c r="U41" i="4"/>
  <c r="U62" i="4" s="1"/>
  <c r="U83" i="4" s="1"/>
  <c r="U104" i="4" s="1"/>
  <c r="U21" i="4"/>
  <c r="U44" i="18" l="1"/>
  <c r="U65" i="18" s="1"/>
  <c r="U86" i="18" s="1"/>
  <c r="U107" i="18" s="1"/>
  <c r="U24" i="18"/>
  <c r="U22" i="4"/>
  <c r="U42" i="4"/>
  <c r="U63" i="4" s="1"/>
  <c r="U84" i="4" s="1"/>
  <c r="U105" i="4" s="1"/>
  <c r="V25" i="18" l="1"/>
  <c r="U45" i="18"/>
  <c r="U66" i="18" s="1"/>
  <c r="U87" i="18" s="1"/>
  <c r="U108" i="18" s="1"/>
  <c r="U43" i="4"/>
  <c r="U64" i="4" s="1"/>
  <c r="U85" i="4" s="1"/>
  <c r="U106" i="4" s="1"/>
  <c r="U23" i="4"/>
  <c r="U46" i="18" l="1"/>
  <c r="U73" i="18" s="1"/>
  <c r="U94" i="18" s="1"/>
  <c r="U32" i="18"/>
  <c r="U53" i="18" s="1"/>
  <c r="U74" i="18" s="1"/>
  <c r="U95" i="18" s="1"/>
  <c r="U44" i="4"/>
  <c r="U65" i="4" s="1"/>
  <c r="U86" i="4" s="1"/>
  <c r="U107" i="4" s="1"/>
  <c r="U24" i="4"/>
  <c r="U45" i="4" l="1"/>
  <c r="U66" i="4" s="1"/>
  <c r="U87" i="4" s="1"/>
  <c r="U108" i="4" s="1"/>
  <c r="V25" i="4"/>
  <c r="U46" i="4" l="1"/>
  <c r="U73" i="4" s="1"/>
  <c r="U94" i="4" s="1"/>
  <c r="U32" i="4"/>
  <c r="U53" i="4" s="1"/>
  <c r="U74" i="4" s="1"/>
  <c r="U95" i="4" s="1"/>
  <c r="L83" i="6" l="1"/>
  <c r="M83" i="6"/>
  <c r="N83" i="6"/>
  <c r="O83" i="6"/>
  <c r="P83" i="6"/>
  <c r="Q83" i="6"/>
  <c r="K83" i="6"/>
  <c r="Q79" i="6" l="1"/>
  <c r="P79" i="6"/>
  <c r="O79" i="6"/>
  <c r="N79" i="6"/>
  <c r="M79" i="6"/>
  <c r="L79" i="6"/>
  <c r="K79" i="6"/>
  <c r="Q77" i="6"/>
  <c r="P77" i="6"/>
  <c r="O77" i="6"/>
  <c r="N77" i="6"/>
  <c r="M77" i="6"/>
  <c r="L77" i="6"/>
  <c r="K77" i="6"/>
  <c r="Q76" i="6"/>
  <c r="P76" i="6"/>
  <c r="O76" i="6"/>
  <c r="N76" i="6"/>
  <c r="M76" i="6"/>
  <c r="L76" i="6"/>
  <c r="K76" i="6"/>
  <c r="Q75" i="6"/>
  <c r="P75" i="6"/>
  <c r="O75" i="6"/>
  <c r="N75" i="6"/>
  <c r="M75" i="6"/>
  <c r="L75" i="6"/>
  <c r="K75" i="6"/>
  <c r="P72" i="6"/>
  <c r="O72" i="6"/>
  <c r="N72" i="6"/>
  <c r="M72" i="6"/>
  <c r="L72" i="6"/>
  <c r="K72" i="6"/>
  <c r="Q70" i="6"/>
  <c r="P70" i="6"/>
  <c r="O70" i="6"/>
  <c r="N70" i="6"/>
  <c r="M70" i="6"/>
  <c r="L70" i="6"/>
  <c r="K70" i="6"/>
  <c r="Q69" i="6"/>
  <c r="P69" i="6"/>
  <c r="O69" i="6"/>
  <c r="N69" i="6"/>
  <c r="M69" i="6"/>
  <c r="L69" i="6"/>
  <c r="K69" i="6"/>
  <c r="Q67" i="6"/>
  <c r="P67" i="6"/>
  <c r="O67" i="6"/>
  <c r="N67" i="6"/>
  <c r="M67" i="6"/>
  <c r="L67" i="6"/>
  <c r="P66" i="6"/>
  <c r="O66" i="6"/>
  <c r="K67" i="6"/>
  <c r="K40" i="6"/>
  <c r="Q50" i="6"/>
  <c r="P50" i="6"/>
  <c r="O50" i="6"/>
  <c r="N50" i="6"/>
  <c r="M50" i="6"/>
  <c r="L50" i="6"/>
  <c r="K50" i="6"/>
  <c r="Q49" i="6"/>
  <c r="P49" i="6"/>
  <c r="O49" i="6"/>
  <c r="N49" i="6"/>
  <c r="M49" i="6"/>
  <c r="L49" i="6"/>
  <c r="K49" i="6"/>
  <c r="Q48" i="6"/>
  <c r="P48" i="6"/>
  <c r="O48" i="6"/>
  <c r="N48" i="6"/>
  <c r="M48" i="6"/>
  <c r="L48" i="6"/>
  <c r="K48" i="6"/>
  <c r="P45" i="6"/>
  <c r="O45" i="6"/>
  <c r="N45" i="6"/>
  <c r="M45" i="6"/>
  <c r="L45" i="6"/>
  <c r="K45" i="6"/>
  <c r="Q43" i="6"/>
  <c r="P43" i="6"/>
  <c r="O43" i="6"/>
  <c r="N43" i="6"/>
  <c r="M43" i="6"/>
  <c r="L43" i="6"/>
  <c r="K43" i="6"/>
  <c r="Q42" i="6"/>
  <c r="P42" i="6"/>
  <c r="O42" i="6"/>
  <c r="N42" i="6"/>
  <c r="M42" i="6"/>
  <c r="L42" i="6"/>
  <c r="K42" i="6"/>
  <c r="Q40" i="6"/>
  <c r="P40" i="6"/>
  <c r="O40" i="6"/>
  <c r="N40" i="6"/>
  <c r="M40" i="6"/>
  <c r="L40" i="6"/>
  <c r="P39" i="6"/>
  <c r="O39" i="6"/>
</calcChain>
</file>

<file path=xl/sharedStrings.xml><?xml version="1.0" encoding="utf-8"?>
<sst xmlns="http://schemas.openxmlformats.org/spreadsheetml/2006/main" count="1775" uniqueCount="110">
  <si>
    <t xml:space="preserve">- Prélèvement -                 </t>
  </si>
  <si>
    <t xml:space="preserve">Période de validité : </t>
  </si>
  <si>
    <t>Code EDIEL</t>
  </si>
  <si>
    <t xml:space="preserve">CLIENTS NON TELEMESURES </t>
  </si>
  <si>
    <t xml:space="preserve">CLIENTS TELEMESURES </t>
  </si>
  <si>
    <t>T1</t>
  </si>
  <si>
    <t>T2</t>
  </si>
  <si>
    <t>T3</t>
  </si>
  <si>
    <t>T4</t>
  </si>
  <si>
    <t>T5</t>
  </si>
  <si>
    <t>T6</t>
  </si>
  <si>
    <t>CNG</t>
  </si>
  <si>
    <t>Consommation annuelle (kWh)</t>
  </si>
  <si>
    <t>0 - 5 000</t>
  </si>
  <si>
    <t>5 001 - 150 000</t>
  </si>
  <si>
    <t>150 001 - 1 000 000</t>
  </si>
  <si>
    <t>&gt; 1 000 000</t>
  </si>
  <si>
    <t>&lt; 10 000 000</t>
  </si>
  <si>
    <t>&gt; 10 000 000</t>
  </si>
  <si>
    <t>I. Tarif pour l'utilisation du réseau de distribution</t>
  </si>
  <si>
    <t>Capacité</t>
  </si>
  <si>
    <t>(EUR/kW/an)</t>
  </si>
  <si>
    <t>G140</t>
  </si>
  <si>
    <t>V</t>
  </si>
  <si>
    <t xml:space="preserve">Fixe </t>
  </si>
  <si>
    <t>(EUR/an)</t>
  </si>
  <si>
    <t>Proportionnel</t>
  </si>
  <si>
    <t>(EUR/kWh)</t>
  </si>
  <si>
    <t>II. Tarif pour les obligations de service public</t>
  </si>
  <si>
    <t>G145</t>
  </si>
  <si>
    <t>III.Tarif pour les surcharges</t>
  </si>
  <si>
    <t>Redevances de voirie</t>
  </si>
  <si>
    <t>G861</t>
  </si>
  <si>
    <t>Impôt sur les sociétés</t>
  </si>
  <si>
    <t>G850</t>
  </si>
  <si>
    <t>Autres impôts locaux, provinciaux ou régionaux</t>
  </si>
  <si>
    <t>G860</t>
  </si>
  <si>
    <t>IV. Tarif pour les soldes régulatoires</t>
  </si>
  <si>
    <t xml:space="preserve">CLIENTS TYPE EUROSTAT </t>
  </si>
  <si>
    <t>Metering</t>
  </si>
  <si>
    <t>Relevé annuel</t>
  </si>
  <si>
    <t>MMR</t>
  </si>
  <si>
    <t>AMR</t>
  </si>
  <si>
    <t>Capacité de prélèvement (kWh)</t>
  </si>
  <si>
    <t>Intitulé</t>
  </si>
  <si>
    <t>TARIF</t>
  </si>
  <si>
    <t>Coût annuel estimé</t>
  </si>
  <si>
    <t>Fixe</t>
  </si>
  <si>
    <t xml:space="preserve">II. Tarif pour les Obligations de Service Public </t>
  </si>
  <si>
    <t xml:space="preserve">III. Tarif pour les surcharges  </t>
  </si>
  <si>
    <t>Redevance de voirie</t>
  </si>
  <si>
    <t>Impôts sur le revenu</t>
  </si>
  <si>
    <t>Autres impôts</t>
  </si>
  <si>
    <t xml:space="preserve">IV. Tarif pour les soldes régulatoires </t>
  </si>
  <si>
    <t>TOTAL</t>
  </si>
  <si>
    <t>Instructions pour compléter le modèle de rapport</t>
  </si>
  <si>
    <t>Tableau concerné</t>
  </si>
  <si>
    <t>Description</t>
  </si>
  <si>
    <t>Attendu du GRD</t>
  </si>
  <si>
    <t>Tarifs 202x</t>
  </si>
  <si>
    <t>A compléter</t>
  </si>
  <si>
    <t>A vérifier</t>
  </si>
  <si>
    <t>Synthèse simul</t>
  </si>
  <si>
    <t>Le gestionnaire de réseau de distribution analyse les variations des grilles tarifaires et l'impact de l'affectation du solde régulatoire sur les clients-type (onglet Simul XX) qui se mettent automatiquement à jours sur base des grilles tarifaires.</t>
  </si>
  <si>
    <t>Variation à analyser pour la proposition d'affectation du solde</t>
  </si>
  <si>
    <t>Simul niveau de tension</t>
  </si>
  <si>
    <t>Ces onglets se remplissent automatiquement sur base des grilles traifaires des onglets Tarifs 20xx et permettent de mettre à jour les montants totaux estimés par client-type sur base des derniers tarifs approuvés par la CWaPE (avant l'affectation proposée du solde régulatoire donc)</t>
  </si>
  <si>
    <t>N/A</t>
  </si>
  <si>
    <t>Ces onglets se remplissent automatiquement sur base des grilles traifaires des onglets Tarifs 20xx et permettent de mettre à jour les montants totaux estimés par client-type sur base des tarifs tels qu'ils seraient arpès affectation du solde régulatoire  (mise à jour du tarif pour solde régulatoire uniquement)</t>
  </si>
  <si>
    <t>N /A</t>
  </si>
  <si>
    <t>Tarifs périodiques de distribution de gaz</t>
  </si>
  <si>
    <t># Nom du GRD</t>
  </si>
  <si>
    <t>gaz acheminé par conduites</t>
  </si>
  <si>
    <t>supplément pour gaz porté</t>
  </si>
  <si>
    <t>G410</t>
  </si>
  <si>
    <t>du 01.01.2024 au 31.12.2024</t>
  </si>
  <si>
    <t>du 01.01.2025 au 31.12.2025</t>
  </si>
  <si>
    <t>du 01.01.2026 au 31.12.2026</t>
  </si>
  <si>
    <t>du 01.01.2027 au 31.12.2027</t>
  </si>
  <si>
    <t>du 01.01.2028 au 31.12.2028</t>
  </si>
  <si>
    <t>Augmentation du tarif pour solde régulatoire :</t>
  </si>
  <si>
    <t>Les grilles dans les celulles A28 à R55 des onglets Tarifs 202x = grille mise à jour en fonction de l'affectation du solde régulatoire =&gt; grille identique à la grille approuvée à l'exception du tarif pour solde régulatoire reflétant l'affectation du solde régulatoire =&gt; ligne 52 à compléter par GRD</t>
  </si>
  <si>
    <t>Les grilles dans les celulles A56 à R81 des onglets Tarifs 202x se remplissent automatiquement et vérifient que seul le tarif pour solde réglatoire a été mis à jour</t>
  </si>
  <si>
    <t>Total repris dans la dernière proposition tarifaire 2023 (y inlcus éventuelle affectation des soldes)</t>
  </si>
  <si>
    <t>Impact annuel 2024 vs. 2023</t>
  </si>
  <si>
    <t>Impact annuel 2024 vs. 2023 (%)</t>
  </si>
  <si>
    <t>Supplément pour gaz porté</t>
  </si>
  <si>
    <t>Total proposition tarif 2024</t>
  </si>
  <si>
    <t>Impact annuel 2025 vs. 2024</t>
  </si>
  <si>
    <t>Impact annuel 2025 vs. 2024 (%)</t>
  </si>
  <si>
    <t>Total proposition tarif 2025</t>
  </si>
  <si>
    <t>Impact annuel 2026 vs. 2025</t>
  </si>
  <si>
    <t>Impact annuel 2026 vs. 2025 (%)</t>
  </si>
  <si>
    <t>Total proposition tarif 2026</t>
  </si>
  <si>
    <t>Impact annuel 2027 vs. 2026</t>
  </si>
  <si>
    <t>Impact annuel 2027 vs. 2026 (%)</t>
  </si>
  <si>
    <t>Total proposition tarif 2027</t>
  </si>
  <si>
    <t>Impact annuel 2028 vs. 2027</t>
  </si>
  <si>
    <t>Impact annuel 2028 vs. 2027 (%)</t>
  </si>
  <si>
    <t xml:space="preserve">Simulations des coûts de distribution pour les clients-type  </t>
  </si>
  <si>
    <t>I. Tarifs pour l'utilisation du réseau de distribution</t>
  </si>
  <si>
    <t xml:space="preserve">III. Tarifs pour les surcharges  </t>
  </si>
  <si>
    <t>Evolution (en % par rapport à l'année antérieure)</t>
  </si>
  <si>
    <t>Synthèse des simulations pour un client-type de chaque niveau de pression après affectation du solde régulatoire</t>
  </si>
  <si>
    <t>T2 Relevé annuel - 17.000 Kwh</t>
  </si>
  <si>
    <t>T1 Relevé annuel - 4.652 Kwh</t>
  </si>
  <si>
    <t xml:space="preserve">- Prélèvement POST AFFECTATION SOLDE -                 </t>
  </si>
  <si>
    <t xml:space="preserve">- Prélèvement VARIATION -                 </t>
  </si>
  <si>
    <t>du 01.01.2029 au 31.12.2029</t>
  </si>
  <si>
    <t>Les grilles dans les celulles A1 à R47 des onglets Tarifs 202x = denière grille approuvée (donc tarif en-cours) avant modification du tarif pour solde régulatoire (exemple : premier solde à affecter = solde 2025 affecté sur les tarifs 2026 =&gt; grille 2026 = grille approuvée en 2024) =&gt; à compléter par GRD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</si>
</sst>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"/>
    <numFmt numFmtId="165" formatCode="#,##0.000000"/>
    <numFmt numFmtId="166" formatCode="#,##0.0000000_ ;\-#,##0.0000000\ "/>
  </numFmts>
  <fonts count="21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8"/>
      <color theme="1"/>
      <name val="Trebuchet MS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theme="1" tint="0.34998626667073579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u/>
      <sz val="8"/>
      <color indexed="8"/>
      <name val="Arial"/>
      <family val="2"/>
    </font>
    <font>
      <sz val="11"/>
      <color theme="1" tint="0.34998626667073579"/>
      <name val="Calibri"/>
      <family val="2"/>
      <scheme val="minor"/>
    </font>
    <font>
      <sz val="8"/>
      <color theme="0"/>
      <name val="Trebuchet MS"/>
      <family val="2"/>
    </font>
    <font>
      <sz val="16"/>
      <color theme="1"/>
      <name val="Trebuchet MS"/>
      <family val="2"/>
    </font>
    <font>
      <b/>
      <sz val="16"/>
      <color theme="0"/>
      <name val="Trebuchet MS"/>
      <family val="2"/>
    </font>
    <font>
      <sz val="8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darkUp">
        <fgColor theme="5"/>
        <bgColor theme="0"/>
      </patternFill>
    </fill>
    <fill>
      <patternFill patternType="solid">
        <fgColor rgb="FF343B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471E"/>
        <bgColor indexed="64"/>
      </patternFill>
    </fill>
    <fill>
      <patternFill patternType="darkUp">
        <fgColor theme="0"/>
        <bgColor rgb="FF126F7D"/>
      </patternFill>
    </fill>
    <fill>
      <patternFill patternType="solid">
        <fgColor rgb="FFBEEFF5"/>
        <bgColor indexed="64"/>
      </patternFill>
    </fill>
    <fill>
      <patternFill patternType="solid">
        <fgColor rgb="FFF5DED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 style="dashDot">
        <color theme="5"/>
      </bottom>
      <diagonal/>
    </border>
    <border>
      <left style="medium">
        <color theme="5"/>
      </left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rgb="FF126F7D"/>
      </top>
      <bottom style="double">
        <color rgb="FF126F7D"/>
      </bottom>
      <diagonal/>
    </border>
    <border>
      <left style="thin">
        <color theme="0"/>
      </left>
      <right style="thin">
        <color theme="0"/>
      </right>
      <top style="thin">
        <color rgb="FF126F7D"/>
      </top>
      <bottom style="thin">
        <color rgb="FF126F7D"/>
      </bottom>
      <diagonal/>
    </border>
    <border>
      <left style="dashDot">
        <color rgb="FF126F7D"/>
      </left>
      <right style="dashDot">
        <color rgb="FF126F7D"/>
      </right>
      <top style="thin">
        <color theme="0"/>
      </top>
      <bottom style="thin">
        <color rgb="FF126F7D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0" fillId="0" borderId="0">
      <alignment vertical="top"/>
    </xf>
    <xf numFmtId="0" fontId="2" fillId="3" borderId="0" applyNumberFormat="0" applyBorder="0" applyAlignment="0" applyProtection="0"/>
    <xf numFmtId="0" fontId="6" fillId="10" borderId="0">
      <alignment horizontal="center" vertical="center" wrapText="1"/>
    </xf>
    <xf numFmtId="0" fontId="1" fillId="4" borderId="0" applyNumberFormat="0" applyBorder="0" applyAlignment="0" applyProtection="0"/>
    <xf numFmtId="3" fontId="5" fillId="5" borderId="42" applyAlignment="0">
      <alignment horizontal="left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5" fillId="5" borderId="0" xfId="0" applyFont="1" applyFill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0" fillId="0" borderId="4" xfId="0" applyBorder="1"/>
    <xf numFmtId="0" fontId="6" fillId="0" borderId="5" xfId="0" applyFont="1" applyBorder="1"/>
    <xf numFmtId="0" fontId="6" fillId="0" borderId="8" xfId="0" applyFont="1" applyBorder="1"/>
    <xf numFmtId="0" fontId="14" fillId="9" borderId="10" xfId="2" applyFont="1" applyFill="1" applyBorder="1" applyAlignment="1">
      <alignment horizontal="center" vertical="center"/>
    </xf>
    <xf numFmtId="0" fontId="11" fillId="8" borderId="11" xfId="2" applyFont="1" applyFill="1" applyBorder="1" applyAlignment="1">
      <alignment horizontal="center" vertical="center"/>
    </xf>
    <xf numFmtId="0" fontId="6" fillId="0" borderId="11" xfId="0" applyFont="1" applyBorder="1"/>
    <xf numFmtId="0" fontId="11" fillId="8" borderId="14" xfId="2" applyFont="1" applyFill="1" applyBorder="1" applyAlignment="1">
      <alignment horizontal="center" vertical="center" wrapText="1"/>
    </xf>
    <xf numFmtId="0" fontId="11" fillId="8" borderId="15" xfId="2" applyFont="1" applyFill="1" applyBorder="1" applyAlignment="1">
      <alignment horizontal="center" vertical="center" wrapText="1"/>
    </xf>
    <xf numFmtId="0" fontId="11" fillId="8" borderId="15" xfId="2" applyFont="1" applyFill="1" applyBorder="1" applyAlignment="1">
      <alignment horizontal="center" vertical="center"/>
    </xf>
    <xf numFmtId="0" fontId="11" fillId="8" borderId="16" xfId="2" applyFont="1" applyFill="1" applyBorder="1" applyAlignment="1">
      <alignment horizontal="center" vertical="center" wrapText="1"/>
    </xf>
    <xf numFmtId="0" fontId="6" fillId="0" borderId="13" xfId="0" applyFont="1" applyBorder="1"/>
    <xf numFmtId="0" fontId="11" fillId="8" borderId="10" xfId="2" applyFont="1" applyFill="1" applyBorder="1" applyAlignment="1"/>
    <xf numFmtId="0" fontId="11" fillId="8" borderId="6" xfId="2" quotePrefix="1" applyFont="1" applyFill="1" applyBorder="1" applyAlignment="1">
      <alignment horizontal="center"/>
    </xf>
    <xf numFmtId="0" fontId="13" fillId="8" borderId="10" xfId="2" applyFont="1" applyFill="1" applyBorder="1" applyAlignment="1"/>
    <xf numFmtId="0" fontId="13" fillId="8" borderId="18" xfId="2" applyFont="1" applyFill="1" applyBorder="1" applyAlignment="1"/>
    <xf numFmtId="0" fontId="13" fillId="8" borderId="18" xfId="2" applyFont="1" applyFill="1" applyBorder="1" applyAlignment="1">
      <alignment horizontal="left"/>
    </xf>
    <xf numFmtId="4" fontId="12" fillId="8" borderId="19" xfId="2" applyNumberFormat="1" applyFont="1" applyFill="1" applyBorder="1" applyAlignment="1">
      <alignment horizontal="center"/>
    </xf>
    <xf numFmtId="164" fontId="13" fillId="8" borderId="19" xfId="2" applyNumberFormat="1" applyFont="1" applyFill="1" applyBorder="1" applyAlignment="1">
      <alignment horizontal="center"/>
    </xf>
    <xf numFmtId="164" fontId="13" fillId="8" borderId="20" xfId="2" applyNumberFormat="1" applyFont="1" applyFill="1" applyBorder="1" applyAlignment="1">
      <alignment horizontal="center"/>
    </xf>
    <xf numFmtId="164" fontId="13" fillId="8" borderId="21" xfId="2" applyNumberFormat="1" applyFont="1" applyFill="1" applyBorder="1" applyAlignment="1">
      <alignment horizontal="center"/>
    </xf>
    <xf numFmtId="4" fontId="13" fillId="8" borderId="19" xfId="2" applyNumberFormat="1" applyFont="1" applyFill="1" applyBorder="1" applyAlignment="1">
      <alignment horizontal="center"/>
    </xf>
    <xf numFmtId="4" fontId="13" fillId="8" borderId="20" xfId="2" applyNumberFormat="1" applyFont="1" applyFill="1" applyBorder="1" applyAlignment="1">
      <alignment horizontal="center"/>
    </xf>
    <xf numFmtId="4" fontId="13" fillId="8" borderId="21" xfId="2" applyNumberFormat="1" applyFont="1" applyFill="1" applyBorder="1" applyAlignment="1">
      <alignment horizontal="center"/>
    </xf>
    <xf numFmtId="4" fontId="13" fillId="8" borderId="22" xfId="2" applyNumberFormat="1" applyFont="1" applyFill="1" applyBorder="1" applyAlignment="1">
      <alignment horizontal="center"/>
    </xf>
    <xf numFmtId="0" fontId="13" fillId="8" borderId="20" xfId="2" applyFont="1" applyFill="1" applyBorder="1" applyAlignment="1">
      <alignment horizontal="left"/>
    </xf>
    <xf numFmtId="0" fontId="13" fillId="8" borderId="20" xfId="2" applyFont="1" applyFill="1" applyBorder="1" applyAlignment="1"/>
    <xf numFmtId="0" fontId="0" fillId="0" borderId="10" xfId="0" applyBorder="1"/>
    <xf numFmtId="0" fontId="16" fillId="0" borderId="10" xfId="0" applyFont="1" applyBorder="1"/>
    <xf numFmtId="0" fontId="12" fillId="8" borderId="10" xfId="2" applyFont="1" applyFill="1" applyBorder="1" applyAlignment="1"/>
    <xf numFmtId="0" fontId="6" fillId="0" borderId="23" xfId="0" quotePrefix="1" applyFont="1" applyBorder="1"/>
    <xf numFmtId="0" fontId="6" fillId="0" borderId="20" xfId="0" applyFont="1" applyBorder="1"/>
    <xf numFmtId="4" fontId="12" fillId="8" borderId="24" xfId="2" applyNumberFormat="1" applyFont="1" applyFill="1" applyBorder="1" applyAlignment="1">
      <alignment horizontal="center"/>
    </xf>
    <xf numFmtId="4" fontId="12" fillId="8" borderId="28" xfId="2" applyNumberFormat="1" applyFont="1" applyFill="1" applyBorder="1" applyAlignment="1">
      <alignment horizontal="center"/>
    </xf>
    <xf numFmtId="0" fontId="6" fillId="0" borderId="18" xfId="0" applyFont="1" applyBorder="1"/>
    <xf numFmtId="4" fontId="12" fillId="8" borderId="30" xfId="2" applyNumberFormat="1" applyFont="1" applyFill="1" applyBorder="1" applyAlignment="1">
      <alignment horizontal="center"/>
    </xf>
    <xf numFmtId="0" fontId="13" fillId="8" borderId="14" xfId="2" applyFont="1" applyFill="1" applyBorder="1" applyAlignment="1"/>
    <xf numFmtId="0" fontId="15" fillId="8" borderId="15" xfId="2" applyFont="1" applyFill="1" applyBorder="1" applyAlignment="1"/>
    <xf numFmtId="0" fontId="13" fillId="8" borderId="15" xfId="2" applyFont="1" applyFill="1" applyBorder="1" applyAlignment="1"/>
    <xf numFmtId="0" fontId="13" fillId="8" borderId="15" xfId="2" applyFont="1" applyFill="1" applyBorder="1" applyAlignment="1">
      <alignment horizontal="left"/>
    </xf>
    <xf numFmtId="4" fontId="13" fillId="8" borderId="28" xfId="2" applyNumberFormat="1" applyFont="1" applyFill="1" applyBorder="1" applyAlignment="1">
      <alignment horizontal="center"/>
    </xf>
    <xf numFmtId="0" fontId="0" fillId="0" borderId="31" xfId="0" applyBorder="1"/>
    <xf numFmtId="0" fontId="12" fillId="8" borderId="32" xfId="2" applyFont="1" applyFill="1" applyBorder="1">
      <alignment vertical="top"/>
    </xf>
    <xf numFmtId="0" fontId="6" fillId="0" borderId="32" xfId="0" applyFont="1" applyBorder="1"/>
    <xf numFmtId="0" fontId="6" fillId="0" borderId="32" xfId="0" applyFont="1" applyBorder="1" applyAlignment="1">
      <alignment horizontal="left"/>
    </xf>
    <xf numFmtId="0" fontId="6" fillId="0" borderId="33" xfId="0" applyFont="1" applyBorder="1"/>
    <xf numFmtId="0" fontId="6" fillId="0" borderId="0" xfId="0" applyFont="1" applyAlignment="1">
      <alignment horizontal="left"/>
    </xf>
    <xf numFmtId="0" fontId="0" fillId="0" borderId="5" xfId="0" applyBorder="1"/>
    <xf numFmtId="0" fontId="0" fillId="0" borderId="0" xfId="0" applyAlignment="1">
      <alignment horizontal="left"/>
    </xf>
    <xf numFmtId="0" fontId="11" fillId="8" borderId="7" xfId="2" quotePrefix="1" applyFont="1" applyFill="1" applyBorder="1" applyAlignment="1">
      <alignment horizontal="center"/>
    </xf>
    <xf numFmtId="0" fontId="11" fillId="8" borderId="8" xfId="2" applyFont="1" applyFill="1" applyBorder="1" applyAlignment="1">
      <alignment horizontal="center"/>
    </xf>
    <xf numFmtId="0" fontId="0" fillId="5" borderId="0" xfId="0" applyFill="1"/>
    <xf numFmtId="0" fontId="5" fillId="5" borderId="34" xfId="0" applyFont="1" applyFill="1" applyBorder="1"/>
    <xf numFmtId="0" fontId="2" fillId="5" borderId="0" xfId="0" applyFont="1" applyFill="1"/>
    <xf numFmtId="4" fontId="5" fillId="5" borderId="0" xfId="0" applyNumberFormat="1" applyFont="1" applyFill="1"/>
    <xf numFmtId="0" fontId="5" fillId="5" borderId="34" xfId="0" applyFont="1" applyFill="1" applyBorder="1" applyAlignment="1">
      <alignment horizontal="left" indent="3"/>
    </xf>
    <xf numFmtId="0" fontId="5" fillId="5" borderId="43" xfId="0" applyFont="1" applyFill="1" applyBorder="1" applyAlignment="1">
      <alignment wrapText="1"/>
    </xf>
    <xf numFmtId="0" fontId="11" fillId="8" borderId="7" xfId="2" applyFont="1" applyFill="1" applyBorder="1" applyAlignment="1">
      <alignment horizontal="center"/>
    </xf>
    <xf numFmtId="0" fontId="11" fillId="8" borderId="9" xfId="2" applyFont="1" applyFill="1" applyBorder="1" applyAlignment="1">
      <alignment horizontal="center"/>
    </xf>
    <xf numFmtId="0" fontId="11" fillId="8" borderId="10" xfId="2" applyFont="1" applyFill="1" applyBorder="1" applyAlignment="1">
      <alignment horizontal="center" vertical="center"/>
    </xf>
    <xf numFmtId="0" fontId="11" fillId="8" borderId="12" xfId="2" applyFont="1" applyFill="1" applyBorder="1" applyAlignment="1">
      <alignment horizontal="center" vertical="center"/>
    </xf>
    <xf numFmtId="0" fontId="0" fillId="5" borderId="0" xfId="0" applyFill="1" applyAlignment="1" applyProtection="1">
      <alignment vertical="center"/>
      <protection hidden="1"/>
    </xf>
    <xf numFmtId="0" fontId="2" fillId="6" borderId="34" xfId="3" applyFill="1" applyBorder="1" applyAlignment="1" applyProtection="1">
      <alignment horizontal="center" vertical="center"/>
    </xf>
    <xf numFmtId="0" fontId="2" fillId="6" borderId="34" xfId="3" applyFill="1" applyBorder="1" applyAlignment="1" applyProtection="1">
      <alignment vertical="center"/>
    </xf>
    <xf numFmtId="0" fontId="2" fillId="6" borderId="34" xfId="3" applyFill="1" applyBorder="1" applyAlignment="1" applyProtection="1">
      <alignment horizontal="left" vertical="center"/>
    </xf>
    <xf numFmtId="0" fontId="0" fillId="5" borderId="0" xfId="0" applyFill="1" applyAlignment="1">
      <alignment vertical="center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vertical="center" wrapText="1"/>
    </xf>
    <xf numFmtId="0" fontId="20" fillId="5" borderId="44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2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/>
    <xf numFmtId="0" fontId="11" fillId="8" borderId="0" xfId="2" applyFont="1" applyFill="1" applyAlignment="1">
      <alignment horizontal="center" vertical="center"/>
    </xf>
    <xf numFmtId="0" fontId="11" fillId="8" borderId="0" xfId="2" applyFont="1" applyFill="1" applyAlignment="1">
      <alignment vertical="center"/>
    </xf>
    <xf numFmtId="0" fontId="15" fillId="8" borderId="0" xfId="2" applyFont="1" applyFill="1" applyAlignment="1"/>
    <xf numFmtId="0" fontId="15" fillId="8" borderId="0" xfId="2" applyFont="1" applyFill="1" applyAlignment="1">
      <alignment horizontal="left"/>
    </xf>
    <xf numFmtId="0" fontId="13" fillId="8" borderId="0" xfId="2" applyFont="1" applyFill="1" applyAlignment="1">
      <alignment horizontal="left"/>
    </xf>
    <xf numFmtId="0" fontId="13" fillId="0" borderId="17" xfId="2" applyFont="1" applyBorder="1" applyAlignment="1">
      <alignment horizontal="left"/>
    </xf>
    <xf numFmtId="164" fontId="13" fillId="0" borderId="22" xfId="2" applyNumberFormat="1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3" fillId="8" borderId="0" xfId="2" applyFont="1" applyFill="1" applyAlignment="1"/>
    <xf numFmtId="0" fontId="13" fillId="8" borderId="0" xfId="2" applyFont="1" applyFill="1" applyAlignment="1">
      <alignment horizontal="right"/>
    </xf>
    <xf numFmtId="166" fontId="13" fillId="8" borderId="0" xfId="2" applyNumberFormat="1" applyFont="1" applyFill="1" applyAlignment="1">
      <alignment horizontal="center"/>
    </xf>
    <xf numFmtId="0" fontId="13" fillId="8" borderId="12" xfId="2" applyFont="1" applyFill="1" applyBorder="1" applyAlignment="1"/>
    <xf numFmtId="166" fontId="13" fillId="8" borderId="11" xfId="2" applyNumberFormat="1" applyFont="1" applyFill="1" applyBorder="1" applyAlignment="1">
      <alignment horizontal="center"/>
    </xf>
    <xf numFmtId="0" fontId="11" fillId="8" borderId="0" xfId="2" applyFont="1" applyFill="1" applyAlignment="1">
      <alignment horizontal="right"/>
    </xf>
    <xf numFmtId="4" fontId="13" fillId="8" borderId="24" xfId="2" applyNumberFormat="1" applyFont="1" applyFill="1" applyBorder="1" applyAlignment="1">
      <alignment horizontal="center"/>
    </xf>
    <xf numFmtId="4" fontId="13" fillId="8" borderId="25" xfId="2" applyNumberFormat="1" applyFont="1" applyFill="1" applyBorder="1" applyAlignment="1">
      <alignment horizontal="center"/>
    </xf>
    <xf numFmtId="4" fontId="13" fillId="8" borderId="26" xfId="2" applyNumberFormat="1" applyFont="1" applyFill="1" applyBorder="1" applyAlignment="1">
      <alignment horizontal="center"/>
    </xf>
    <xf numFmtId="4" fontId="13" fillId="8" borderId="27" xfId="2" applyNumberFormat="1" applyFont="1" applyFill="1" applyBorder="1" applyAlignment="1">
      <alignment horizontal="center"/>
    </xf>
    <xf numFmtId="4" fontId="13" fillId="8" borderId="29" xfId="2" applyNumberFormat="1" applyFont="1" applyFill="1" applyBorder="1" applyAlignment="1">
      <alignment horizontal="center"/>
    </xf>
    <xf numFmtId="4" fontId="13" fillId="8" borderId="30" xfId="2" applyNumberFormat="1" applyFont="1" applyFill="1" applyBorder="1" applyAlignment="1">
      <alignment horizontal="center"/>
    </xf>
    <xf numFmtId="4" fontId="13" fillId="0" borderId="29" xfId="2" applyNumberFormat="1" applyFont="1" applyBorder="1" applyAlignment="1">
      <alignment horizontal="center"/>
    </xf>
    <xf numFmtId="4" fontId="13" fillId="12" borderId="30" xfId="2" applyNumberFormat="1" applyFont="1" applyFill="1" applyBorder="1" applyAlignment="1">
      <alignment horizontal="center"/>
    </xf>
    <xf numFmtId="4" fontId="13" fillId="12" borderId="28" xfId="2" applyNumberFormat="1" applyFont="1" applyFill="1" applyBorder="1" applyAlignment="1">
      <alignment horizontal="center"/>
    </xf>
    <xf numFmtId="4" fontId="13" fillId="12" borderId="29" xfId="2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8" applyFont="1"/>
    <xf numFmtId="3" fontId="5" fillId="5" borderId="0" xfId="0" applyNumberFormat="1" applyFont="1" applyFill="1"/>
    <xf numFmtId="165" fontId="5" fillId="5" borderId="0" xfId="0" applyNumberFormat="1" applyFont="1" applyFill="1"/>
    <xf numFmtId="0" fontId="5" fillId="5" borderId="0" xfId="0" applyFont="1" applyFill="1" applyAlignment="1">
      <alignment wrapText="1"/>
    </xf>
    <xf numFmtId="10" fontId="5" fillId="5" borderId="0" xfId="8" applyNumberFormat="1" applyFont="1" applyFill="1" applyBorder="1"/>
    <xf numFmtId="9" fontId="0" fillId="5" borderId="0" xfId="8" applyFont="1" applyFill="1"/>
    <xf numFmtId="9" fontId="5" fillId="5" borderId="0" xfId="8" applyFont="1" applyFill="1"/>
    <xf numFmtId="9" fontId="2" fillId="5" borderId="0" xfId="8" applyFont="1" applyFill="1"/>
    <xf numFmtId="0" fontId="4" fillId="11" borderId="0" xfId="1" applyFont="1" applyFill="1" applyAlignment="1">
      <alignment vertical="center"/>
    </xf>
    <xf numFmtId="0" fontId="3" fillId="11" borderId="0" xfId="1" applyFont="1" applyFill="1" applyAlignment="1">
      <alignment vertical="center"/>
    </xf>
    <xf numFmtId="0" fontId="17" fillId="6" borderId="34" xfId="3" applyFont="1" applyFill="1" applyBorder="1" applyAlignment="1">
      <alignment horizontal="left"/>
    </xf>
    <xf numFmtId="0" fontId="5" fillId="15" borderId="34" xfId="5" applyFont="1" applyFill="1" applyBorder="1"/>
    <xf numFmtId="0" fontId="5" fillId="16" borderId="0" xfId="0" applyFont="1" applyFill="1" applyAlignment="1">
      <alignment wrapText="1"/>
    </xf>
    <xf numFmtId="0" fontId="17" fillId="6" borderId="34" xfId="3" applyFont="1" applyFill="1" applyBorder="1"/>
    <xf numFmtId="3" fontId="17" fillId="6" borderId="34" xfId="3" applyNumberFormat="1" applyFont="1" applyFill="1" applyBorder="1"/>
    <xf numFmtId="4" fontId="17" fillId="6" borderId="34" xfId="3" applyNumberFormat="1" applyFont="1" applyFill="1" applyBorder="1"/>
    <xf numFmtId="0" fontId="17" fillId="6" borderId="34" xfId="3" applyFont="1" applyFill="1" applyBorder="1" applyAlignment="1">
      <alignment horizontal="center"/>
    </xf>
    <xf numFmtId="0" fontId="17" fillId="6" borderId="41" xfId="3" applyFont="1" applyFill="1" applyBorder="1" applyAlignment="1">
      <alignment horizontal="center"/>
    </xf>
    <xf numFmtId="0" fontId="5" fillId="5" borderId="48" xfId="0" applyFont="1" applyFill="1" applyBorder="1" applyAlignment="1">
      <alignment wrapText="1"/>
    </xf>
    <xf numFmtId="0" fontId="5" fillId="5" borderId="48" xfId="0" applyFont="1" applyFill="1" applyBorder="1"/>
    <xf numFmtId="4" fontId="5" fillId="5" borderId="48" xfId="0" applyNumberFormat="1" applyFont="1" applyFill="1" applyBorder="1"/>
    <xf numFmtId="3" fontId="5" fillId="5" borderId="48" xfId="0" applyNumberFormat="1" applyFont="1" applyFill="1" applyBorder="1"/>
    <xf numFmtId="0" fontId="5" fillId="5" borderId="47" xfId="0" applyFont="1" applyFill="1" applyBorder="1" applyAlignment="1">
      <alignment wrapText="1"/>
    </xf>
    <xf numFmtId="0" fontId="5" fillId="5" borderId="47" xfId="0" applyFont="1" applyFill="1" applyBorder="1"/>
    <xf numFmtId="10" fontId="5" fillId="5" borderId="47" xfId="8" applyNumberFormat="1" applyFont="1" applyFill="1" applyBorder="1"/>
    <xf numFmtId="3" fontId="5" fillId="5" borderId="47" xfId="0" applyNumberFormat="1" applyFont="1" applyFill="1" applyBorder="1"/>
    <xf numFmtId="4" fontId="5" fillId="5" borderId="49" xfId="6" applyNumberFormat="1" applyBorder="1" applyAlignment="1">
      <alignment vertical="center" wrapText="1"/>
      <protection locked="0"/>
    </xf>
    <xf numFmtId="0" fontId="5" fillId="15" borderId="34" xfId="5" applyFont="1" applyFill="1" applyBorder="1" applyAlignment="1"/>
    <xf numFmtId="3" fontId="5" fillId="15" borderId="34" xfId="5" applyNumberFormat="1" applyFont="1" applyFill="1" applyBorder="1" applyAlignment="1"/>
    <xf numFmtId="3" fontId="5" fillId="15" borderId="34" xfId="5" applyNumberFormat="1" applyFont="1" applyFill="1" applyBorder="1"/>
    <xf numFmtId="3" fontId="5" fillId="5" borderId="34" xfId="0" applyNumberFormat="1" applyFont="1" applyFill="1" applyBorder="1"/>
    <xf numFmtId="0" fontId="5" fillId="0" borderId="34" xfId="0" applyFont="1" applyBorder="1"/>
    <xf numFmtId="3" fontId="5" fillId="0" borderId="34" xfId="0" applyNumberFormat="1" applyFont="1" applyBorder="1"/>
    <xf numFmtId="9" fontId="5" fillId="5" borderId="34" xfId="7" applyFont="1" applyFill="1" applyBorder="1"/>
    <xf numFmtId="0" fontId="19" fillId="11" borderId="0" xfId="1" applyFont="1" applyFill="1" applyAlignment="1" applyProtection="1">
      <alignment horizontal="left" vertical="center" wrapText="1"/>
      <protection hidden="1"/>
    </xf>
    <xf numFmtId="0" fontId="20" fillId="5" borderId="45" xfId="0" applyFont="1" applyFill="1" applyBorder="1" applyAlignment="1">
      <alignment horizontal="left" vertical="center" wrapText="1"/>
    </xf>
    <xf numFmtId="0" fontId="20" fillId="5" borderId="46" xfId="0" applyFont="1" applyFill="1" applyBorder="1" applyAlignment="1">
      <alignment horizontal="left" vertical="center" wrapText="1"/>
    </xf>
    <xf numFmtId="0" fontId="11" fillId="8" borderId="6" xfId="2" applyFont="1" applyFill="1" applyBorder="1" applyAlignment="1">
      <alignment horizontal="center" vertical="center"/>
    </xf>
    <xf numFmtId="0" fontId="11" fillId="8" borderId="7" xfId="2" applyFont="1" applyFill="1" applyBorder="1" applyAlignment="1">
      <alignment horizontal="center" vertical="center"/>
    </xf>
    <xf numFmtId="0" fontId="12" fillId="8" borderId="8" xfId="2" applyFont="1" applyFill="1" applyBorder="1" applyAlignment="1">
      <alignment horizontal="center" vertical="center"/>
    </xf>
    <xf numFmtId="0" fontId="12" fillId="8" borderId="11" xfId="2" applyFont="1" applyFill="1" applyBorder="1" applyAlignment="1">
      <alignment horizontal="center" vertical="center"/>
    </xf>
    <xf numFmtId="0" fontId="12" fillId="8" borderId="13" xfId="2" applyFont="1" applyFill="1" applyBorder="1" applyAlignment="1">
      <alignment horizontal="center" vertical="center"/>
    </xf>
    <xf numFmtId="0" fontId="11" fillId="8" borderId="6" xfId="2" applyFont="1" applyFill="1" applyBorder="1" applyAlignment="1">
      <alignment horizontal="center"/>
    </xf>
    <xf numFmtId="0" fontId="11" fillId="8" borderId="7" xfId="2" applyFont="1" applyFill="1" applyBorder="1" applyAlignment="1">
      <alignment horizontal="center"/>
    </xf>
    <xf numFmtId="0" fontId="11" fillId="8" borderId="9" xfId="2" applyFont="1" applyFill="1" applyBorder="1" applyAlignment="1">
      <alignment horizontal="center"/>
    </xf>
    <xf numFmtId="0" fontId="13" fillId="8" borderId="10" xfId="2" applyFont="1" applyFill="1" applyBorder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11" fillId="8" borderId="10" xfId="2" applyFont="1" applyFill="1" applyBorder="1" applyAlignment="1">
      <alignment horizontal="center" vertical="center"/>
    </xf>
    <xf numFmtId="0" fontId="11" fillId="8" borderId="0" xfId="2" applyFont="1" applyFill="1" applyAlignment="1">
      <alignment horizontal="center" vertical="center"/>
    </xf>
    <xf numFmtId="0" fontId="11" fillId="8" borderId="12" xfId="2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6" borderId="0" xfId="0" quotePrefix="1" applyFont="1" applyFill="1" applyAlignment="1">
      <alignment horizontal="center"/>
    </xf>
    <xf numFmtId="0" fontId="7" fillId="6" borderId="0" xfId="0" applyFont="1" applyFill="1" applyAlignment="1">
      <alignment horizontal="right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0" fontId="17" fillId="6" borderId="34" xfId="3" applyFont="1" applyFill="1" applyBorder="1" applyAlignment="1">
      <alignment horizontal="left"/>
    </xf>
    <xf numFmtId="0" fontId="6" fillId="14" borderId="35" xfId="4" applyFill="1" applyBorder="1">
      <alignment horizontal="center" vertical="center" wrapText="1"/>
    </xf>
    <xf numFmtId="0" fontId="6" fillId="14" borderId="36" xfId="4" applyFill="1" applyBorder="1">
      <alignment horizontal="center" vertical="center" wrapText="1"/>
    </xf>
    <xf numFmtId="0" fontId="18" fillId="15" borderId="35" xfId="5" applyFont="1" applyFill="1" applyBorder="1" applyAlignment="1">
      <alignment horizontal="center"/>
    </xf>
    <xf numFmtId="0" fontId="18" fillId="15" borderId="38" xfId="5" applyFont="1" applyFill="1" applyBorder="1" applyAlignment="1">
      <alignment horizontal="center"/>
    </xf>
    <xf numFmtId="0" fontId="18" fillId="15" borderId="36" xfId="5" applyFont="1" applyFill="1" applyBorder="1" applyAlignment="1">
      <alignment horizontal="center"/>
    </xf>
    <xf numFmtId="0" fontId="17" fillId="6" borderId="39" xfId="3" applyFont="1" applyFill="1" applyBorder="1" applyAlignment="1">
      <alignment horizontal="left" vertical="center"/>
    </xf>
    <xf numFmtId="0" fontId="17" fillId="6" borderId="40" xfId="3" applyFont="1" applyFill="1" applyBorder="1" applyAlignment="1">
      <alignment horizontal="left" vertical="center"/>
    </xf>
    <xf numFmtId="0" fontId="17" fillId="6" borderId="35" xfId="3" applyFont="1" applyFill="1" applyBorder="1" applyAlignment="1">
      <alignment horizontal="center" vertical="center" wrapText="1"/>
    </xf>
    <xf numFmtId="0" fontId="17" fillId="6" borderId="36" xfId="3" applyFont="1" applyFill="1" applyBorder="1" applyAlignment="1">
      <alignment horizontal="center" vertical="center" wrapText="1"/>
    </xf>
    <xf numFmtId="0" fontId="17" fillId="6" borderId="38" xfId="3" applyFont="1" applyFill="1" applyBorder="1" applyAlignment="1">
      <alignment horizontal="center" vertical="center" wrapText="1"/>
    </xf>
    <xf numFmtId="0" fontId="17" fillId="6" borderId="34" xfId="3" applyFont="1" applyFill="1" applyBorder="1" applyAlignment="1">
      <alignment horizontal="center" vertical="center" wrapText="1"/>
    </xf>
    <xf numFmtId="0" fontId="17" fillId="6" borderId="35" xfId="3" applyFont="1" applyFill="1" applyBorder="1" applyAlignment="1">
      <alignment horizontal="center"/>
    </xf>
    <xf numFmtId="0" fontId="17" fillId="6" borderId="36" xfId="3" applyFont="1" applyFill="1" applyBorder="1" applyAlignment="1">
      <alignment horizontal="center"/>
    </xf>
    <xf numFmtId="0" fontId="17" fillId="13" borderId="35" xfId="3" applyFont="1" applyFill="1" applyBorder="1" applyAlignment="1">
      <alignment horizontal="center"/>
    </xf>
    <xf numFmtId="0" fontId="17" fillId="13" borderId="36" xfId="3" applyFont="1" applyFill="1" applyBorder="1" applyAlignment="1">
      <alignment horizontal="center"/>
    </xf>
    <xf numFmtId="3" fontId="5" fillId="5" borderId="35" xfId="0" applyNumberFormat="1" applyFont="1" applyFill="1" applyBorder="1" applyAlignment="1">
      <alignment horizontal="center"/>
    </xf>
    <xf numFmtId="3" fontId="5" fillId="5" borderId="36" xfId="0" applyNumberFormat="1" applyFont="1" applyFill="1" applyBorder="1" applyAlignment="1">
      <alignment horizontal="center"/>
    </xf>
    <xf numFmtId="0" fontId="17" fillId="6" borderId="37" xfId="3" applyFont="1" applyFill="1" applyBorder="1" applyAlignment="1">
      <alignment horizontal="center"/>
    </xf>
    <xf numFmtId="0" fontId="17" fillId="6" borderId="0" xfId="3" applyFont="1" applyFill="1" applyBorder="1" applyAlignment="1">
      <alignment horizontal="center"/>
    </xf>
    <xf numFmtId="3" fontId="5" fillId="5" borderId="37" xfId="0" applyNumberFormat="1" applyFont="1" applyFill="1" applyBorder="1" applyAlignment="1">
      <alignment horizontal="center"/>
    </xf>
    <xf numFmtId="3" fontId="5" fillId="5" borderId="0" xfId="0" applyNumberFormat="1" applyFont="1" applyFill="1" applyAlignment="1">
      <alignment horizontal="center"/>
    </xf>
  </cellXfs>
  <cellStyles count="9">
    <cellStyle name="20 % - Accent2 2" xfId="5" xr:uid="{00000000-0005-0000-0000-000000000000}"/>
    <cellStyle name="Accent1" xfId="1" builtinId="29"/>
    <cellStyle name="Accent2 2" xfId="3" xr:uid="{00000000-0005-0000-0000-000002000000}"/>
    <cellStyle name="Normal" xfId="0" builtinId="0"/>
    <cellStyle name="Normal_SIBELGA 2005-tableaux2" xfId="2" xr:uid="{00000000-0005-0000-0000-000004000000}"/>
    <cellStyle name="Pourcentage" xfId="8" builtinId="5"/>
    <cellStyle name="Pourcentage 2" xfId="7" xr:uid="{00000000-0005-0000-0000-000005000000}"/>
    <cellStyle name="Style 1 3" xfId="6" xr:uid="{00000000-0005-0000-0000-000006000000}"/>
    <cellStyle name="Style 2" xfId="4" xr:uid="{00000000-0005-0000-0000-000007000000}"/>
  </cellStyles>
  <dxfs count="192"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126F7D"/>
      <color rgb="FFF5DED1"/>
      <color rgb="FFBEEFF5"/>
      <color rgb="FF95471E"/>
      <color rgb="FF343B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T1 - Relevé annuel 4.652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simul'!$D$5:$H$5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simul'!$D$7:$H$7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0-4B70-B414-6D0030914FDE}"/>
            </c:ext>
          </c:extLst>
        </c:ser>
        <c:ser>
          <c:idx val="1"/>
          <c:order val="1"/>
          <c:tx>
            <c:strRef>
              <c:f>'Synthèse simul'!$A$8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simul'!$D$5:$H$5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simul'!$D$8:$H$8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0-4B70-B414-6D0030914FDE}"/>
            </c:ext>
          </c:extLst>
        </c:ser>
        <c:ser>
          <c:idx val="2"/>
          <c:order val="2"/>
          <c:tx>
            <c:strRef>
              <c:f>'Synthèse simul'!$A$9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simul'!$D$5:$H$5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simul'!$D$9:$H$9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0-4B70-B414-6D0030914FDE}"/>
            </c:ext>
          </c:extLst>
        </c:ser>
        <c:ser>
          <c:idx val="3"/>
          <c:order val="3"/>
          <c:tx>
            <c:strRef>
              <c:f>'Synthèse simul'!$A$10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simul'!$D$5:$H$5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simul'!$D$10:$H$10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E0-4B70-B414-6D0030914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168"/>
        <c:axId val="849360832"/>
      </c:barChart>
      <c:lineChart>
        <c:grouping val="stacked"/>
        <c:varyColors val="0"/>
        <c:ser>
          <c:idx val="5"/>
          <c:order val="4"/>
          <c:tx>
            <c:strRef>
              <c:f>'Synthèse simul'!$A$11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'[1]Synthèse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simul'!$D$11:$H$11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E0-4B70-B414-6D0030914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5344"/>
        <c:axId val="849361616"/>
      </c:lineChart>
      <c:catAx>
        <c:axId val="84935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832"/>
        <c:crosses val="autoZero"/>
        <c:auto val="1"/>
        <c:lblAlgn val="ctr"/>
        <c:lblOffset val="100"/>
        <c:noMultiLvlLbl val="0"/>
      </c:catAx>
      <c:valAx>
        <c:axId val="8493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168"/>
        <c:crosses val="autoZero"/>
        <c:crossBetween val="between"/>
      </c:valAx>
      <c:valAx>
        <c:axId val="849361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344"/>
        <c:crosses val="max"/>
        <c:crossBetween val="between"/>
      </c:valAx>
      <c:catAx>
        <c:axId val="84935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solde'!$C$33:$G$33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D-4E60-ADB8-85C68F31ADA5}"/>
            </c:ext>
          </c:extLst>
        </c:ser>
        <c:ser>
          <c:idx val="1"/>
          <c:order val="1"/>
          <c:tx>
            <c:strRef>
              <c:f>'[1]Synthèse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solde'!$C$34:$G$34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D-4E60-ADB8-85C68F31ADA5}"/>
            </c:ext>
          </c:extLst>
        </c:ser>
        <c:ser>
          <c:idx val="2"/>
          <c:order val="2"/>
          <c:tx>
            <c:strRef>
              <c:f>'[1]Synthèse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solde'!$C$35:$G$35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CD-4E60-ADB8-85C68F31ADA5}"/>
            </c:ext>
          </c:extLst>
        </c:ser>
        <c:ser>
          <c:idx val="3"/>
          <c:order val="3"/>
          <c:tx>
            <c:strRef>
              <c:f>'[1]Synthèse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solde'!$C$36:$G$36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D-4E60-ADB8-85C68F31ADA5}"/>
            </c:ext>
          </c:extLst>
        </c:ser>
        <c:ser>
          <c:idx val="4"/>
          <c:order val="4"/>
          <c:tx>
            <c:strRef>
              <c:f>'[1]Synthèse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solde'!$C$37:$G$37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D-4E60-ADB8-85C68F31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8872"/>
        <c:axId val="849362400"/>
      </c:barChart>
      <c:lineChart>
        <c:grouping val="stacked"/>
        <c:varyColors val="0"/>
        <c:ser>
          <c:idx val="5"/>
          <c:order val="5"/>
          <c:tx>
            <c:strRef>
              <c:f>'[1]Synthèse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solde'!$C$38:$G$38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CD-4E60-ADB8-85C68F31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62792"/>
        <c:axId val="849352208"/>
      </c:lineChart>
      <c:catAx>
        <c:axId val="8493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400"/>
        <c:crosses val="autoZero"/>
        <c:auto val="1"/>
        <c:lblAlgn val="ctr"/>
        <c:lblOffset val="100"/>
        <c:noMultiLvlLbl val="0"/>
      </c:catAx>
      <c:valAx>
        <c:axId val="8493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872"/>
        <c:crosses val="autoZero"/>
        <c:crossBetween val="between"/>
      </c:valAx>
      <c:valAx>
        <c:axId val="849352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792"/>
        <c:crosses val="max"/>
        <c:crossBetween val="between"/>
      </c:valAx>
      <c:catAx>
        <c:axId val="84936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T2 - Releva annuel 17.000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solde'!$A$32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solde'!$D$32:$H$32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8-4F4E-9899-291911927E3F}"/>
            </c:ext>
          </c:extLst>
        </c:ser>
        <c:ser>
          <c:idx val="1"/>
          <c:order val="1"/>
          <c:tx>
            <c:strRef>
              <c:f>'Synthèse simul post solde'!$A$33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solde'!$D$33:$H$33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8-4F4E-9899-291911927E3F}"/>
            </c:ext>
          </c:extLst>
        </c:ser>
        <c:ser>
          <c:idx val="2"/>
          <c:order val="2"/>
          <c:tx>
            <c:strRef>
              <c:f>'Synthèse simul post solde'!$A$34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solde'!$D$34:$H$34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18-4F4E-9899-291911927E3F}"/>
            </c:ext>
          </c:extLst>
        </c:ser>
        <c:ser>
          <c:idx val="3"/>
          <c:order val="3"/>
          <c:tx>
            <c:strRef>
              <c:f>'Synthèse simul post solde'!$A$35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solde'!$D$35:$H$35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18-4F4E-9899-29191192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5736"/>
        <c:axId val="849356128"/>
      </c:barChart>
      <c:lineChart>
        <c:grouping val="stacked"/>
        <c:varyColors val="0"/>
        <c:ser>
          <c:idx val="5"/>
          <c:order val="4"/>
          <c:tx>
            <c:strRef>
              <c:f>'Synthèse simul post solde'!$A$36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'Synthèse simul post solde'!$D$30:$H$30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solde'!$E$36:$H$36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18-4F4E-9899-29191192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2600"/>
        <c:axId val="849356520"/>
      </c:lineChart>
      <c:catAx>
        <c:axId val="8493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6128"/>
        <c:crosses val="autoZero"/>
        <c:auto val="1"/>
        <c:lblAlgn val="ctr"/>
        <c:lblOffset val="100"/>
        <c:noMultiLvlLbl val="0"/>
      </c:catAx>
      <c:valAx>
        <c:axId val="84935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736"/>
        <c:crosses val="autoZero"/>
        <c:crossBetween val="between"/>
      </c:valAx>
      <c:valAx>
        <c:axId val="849356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2600"/>
        <c:crosses val="max"/>
        <c:crossBetween val="between"/>
      </c:valAx>
      <c:catAx>
        <c:axId val="849352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solde'!$C$33:$G$33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6-4DDF-B15C-4202EB35BF56}"/>
            </c:ext>
          </c:extLst>
        </c:ser>
        <c:ser>
          <c:idx val="1"/>
          <c:order val="1"/>
          <c:tx>
            <c:strRef>
              <c:f>'[1]Synthèse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solde'!$C$34:$G$34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6-4DDF-B15C-4202EB35BF56}"/>
            </c:ext>
          </c:extLst>
        </c:ser>
        <c:ser>
          <c:idx val="2"/>
          <c:order val="2"/>
          <c:tx>
            <c:strRef>
              <c:f>'[1]Synthèse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solde'!$C$35:$G$35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6-4DDF-B15C-4202EB35BF56}"/>
            </c:ext>
          </c:extLst>
        </c:ser>
        <c:ser>
          <c:idx val="3"/>
          <c:order val="3"/>
          <c:tx>
            <c:strRef>
              <c:f>'[1]Synthèse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solde'!$C$36:$G$36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6-4DDF-B15C-4202EB35BF56}"/>
            </c:ext>
          </c:extLst>
        </c:ser>
        <c:ser>
          <c:idx val="4"/>
          <c:order val="4"/>
          <c:tx>
            <c:strRef>
              <c:f>'[1]Synthèse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solde'!$C$37:$G$37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6-4DDF-B15C-4202EB35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63184"/>
        <c:axId val="849359264"/>
      </c:barChart>
      <c:lineChart>
        <c:grouping val="stacked"/>
        <c:varyColors val="0"/>
        <c:ser>
          <c:idx val="5"/>
          <c:order val="5"/>
          <c:tx>
            <c:strRef>
              <c:f>'[1]Synthèse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solde'!$C$38:$G$38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06-4DDF-B15C-4202EB35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4560"/>
        <c:axId val="849363968"/>
      </c:lineChart>
      <c:catAx>
        <c:axId val="8493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9264"/>
        <c:crosses val="autoZero"/>
        <c:auto val="1"/>
        <c:lblAlgn val="ctr"/>
        <c:lblOffset val="100"/>
        <c:noMultiLvlLbl val="0"/>
      </c:catAx>
      <c:valAx>
        <c:axId val="8493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3184"/>
        <c:crosses val="autoZero"/>
        <c:crossBetween val="between"/>
      </c:valAx>
      <c:valAx>
        <c:axId val="849363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560"/>
        <c:crosses val="max"/>
        <c:crossBetween val="between"/>
      </c:valAx>
      <c:catAx>
        <c:axId val="84935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3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solde'!$A$57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solde'!$D$57:$H$57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A-4D61-A08A-445BAE61AFF9}"/>
            </c:ext>
          </c:extLst>
        </c:ser>
        <c:ser>
          <c:idx val="1"/>
          <c:order val="1"/>
          <c:tx>
            <c:strRef>
              <c:f>'Synthèse simul post solde'!$A$58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solde'!$D$58:$H$58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A-4D61-A08A-445BAE61AFF9}"/>
            </c:ext>
          </c:extLst>
        </c:ser>
        <c:ser>
          <c:idx val="2"/>
          <c:order val="2"/>
          <c:tx>
            <c:strRef>
              <c:f>'Synthèse simul post solde'!$A$59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solde'!$D$59:$H$59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A-4D61-A08A-445BAE61AFF9}"/>
            </c:ext>
          </c:extLst>
        </c:ser>
        <c:ser>
          <c:idx val="3"/>
          <c:order val="3"/>
          <c:tx>
            <c:strRef>
              <c:f>'Synthèse simul post solde'!$A$60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solde'!$D$60:$H$60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7A-4D61-A08A-445BAE61A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952"/>
        <c:axId val="849360440"/>
      </c:barChart>
      <c:lineChart>
        <c:grouping val="stacked"/>
        <c:varyColors val="0"/>
        <c:ser>
          <c:idx val="5"/>
          <c:order val="4"/>
          <c:tx>
            <c:strRef>
              <c:f>'Synthèse simul post solde'!$A$61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'Synthèse simul post solde'!$D$55:$H$55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solde'!$D$61:$H$61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7A-4D61-A08A-445BAE61A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8088"/>
        <c:axId val="849352992"/>
      </c:lineChart>
      <c:catAx>
        <c:axId val="84935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440"/>
        <c:crosses val="autoZero"/>
        <c:auto val="1"/>
        <c:lblAlgn val="ctr"/>
        <c:lblOffset val="100"/>
        <c:noMultiLvlLbl val="0"/>
      </c:catAx>
      <c:valAx>
        <c:axId val="84936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952"/>
        <c:crosses val="autoZero"/>
        <c:crossBetween val="between"/>
      </c:valAx>
      <c:valAx>
        <c:axId val="8493529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088"/>
        <c:crosses val="max"/>
        <c:crossBetween val="between"/>
      </c:valAx>
      <c:catAx>
        <c:axId val="84935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solde'!$A$82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solde'!$D$82:$H$82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9-46A9-BBC5-9B7C23C496E9}"/>
            </c:ext>
          </c:extLst>
        </c:ser>
        <c:ser>
          <c:idx val="1"/>
          <c:order val="1"/>
          <c:tx>
            <c:strRef>
              <c:f>'Synthèse simul post solde'!$A$83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solde'!$D$83:$H$83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6A9-BBC5-9B7C23C496E9}"/>
            </c:ext>
          </c:extLst>
        </c:ser>
        <c:ser>
          <c:idx val="2"/>
          <c:order val="2"/>
          <c:tx>
            <c:strRef>
              <c:f>'Synthèse simul post solde'!$A$84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solde'!$D$84:$H$84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89-46A9-BBC5-9B7C23C496E9}"/>
            </c:ext>
          </c:extLst>
        </c:ser>
        <c:ser>
          <c:idx val="3"/>
          <c:order val="3"/>
          <c:tx>
            <c:strRef>
              <c:f>'Synthèse simul post solde'!$A$85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solde'!$D$85:$H$85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89-46A9-BBC5-9B7C23C496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 post solde'!$A$86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solde'!$D$80:$H$80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solde'!$D$86:$H$86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89-46A9-BBC5-9B7C23C496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solde'!$A$108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solde'!$D$108:$H$108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8-4850-BC9B-AF5BB1EFA612}"/>
            </c:ext>
          </c:extLst>
        </c:ser>
        <c:ser>
          <c:idx val="1"/>
          <c:order val="1"/>
          <c:tx>
            <c:strRef>
              <c:f>'Synthèse simul post solde'!$A$109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solde'!$D$109:$H$109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8-4850-BC9B-AF5BB1EFA612}"/>
            </c:ext>
          </c:extLst>
        </c:ser>
        <c:ser>
          <c:idx val="2"/>
          <c:order val="2"/>
          <c:tx>
            <c:strRef>
              <c:f>'Synthèse simul post solde'!$A$110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solde'!$D$110:$H$110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8-4850-BC9B-AF5BB1EFA612}"/>
            </c:ext>
          </c:extLst>
        </c:ser>
        <c:ser>
          <c:idx val="3"/>
          <c:order val="3"/>
          <c:tx>
            <c:strRef>
              <c:f>'Synthèse simul post solde'!$A$111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solde'!$D$111:$H$111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8-4850-BC9B-AF5BB1EFA6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 post solde'!$A$112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solde'!$D$106:$H$106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solde'!$D$112:$H$112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F8-4850-BC9B-AF5BB1EFA6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solde'!$A$108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solde'!$D$108:$H$108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9-443D-81B4-D446C7691235}"/>
            </c:ext>
          </c:extLst>
        </c:ser>
        <c:ser>
          <c:idx val="1"/>
          <c:order val="1"/>
          <c:tx>
            <c:strRef>
              <c:f>'Synthèse simul post solde'!$A$109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solde'!$D$109:$H$109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9-443D-81B4-D446C7691235}"/>
            </c:ext>
          </c:extLst>
        </c:ser>
        <c:ser>
          <c:idx val="2"/>
          <c:order val="2"/>
          <c:tx>
            <c:strRef>
              <c:f>'Synthèse simul post solde'!$A$110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solde'!$D$110:$H$110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9-443D-81B4-D446C7691235}"/>
            </c:ext>
          </c:extLst>
        </c:ser>
        <c:ser>
          <c:idx val="3"/>
          <c:order val="3"/>
          <c:tx>
            <c:strRef>
              <c:f>'Synthèse simul post solde'!$A$111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solde'!$D$111:$H$111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9-443D-81B4-D446C7691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 post solde'!$A$112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solde'!$D$132:$H$132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solde'!$D$112:$H$112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99-443D-81B4-D446C7691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solde'!$C$33:$G$33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D-4701-8F76-76781063E102}"/>
            </c:ext>
          </c:extLst>
        </c:ser>
        <c:ser>
          <c:idx val="1"/>
          <c:order val="1"/>
          <c:tx>
            <c:strRef>
              <c:f>'[1]Synthèse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solde'!$C$34:$G$34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5D-4701-8F76-76781063E102}"/>
            </c:ext>
          </c:extLst>
        </c:ser>
        <c:ser>
          <c:idx val="2"/>
          <c:order val="2"/>
          <c:tx>
            <c:strRef>
              <c:f>'[1]Synthèse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solde'!$C$35:$G$35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5D-4701-8F76-76781063E102}"/>
            </c:ext>
          </c:extLst>
        </c:ser>
        <c:ser>
          <c:idx val="3"/>
          <c:order val="3"/>
          <c:tx>
            <c:strRef>
              <c:f>'[1]Synthèse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solde'!$C$36:$G$36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5D-4701-8F76-76781063E102}"/>
            </c:ext>
          </c:extLst>
        </c:ser>
        <c:ser>
          <c:idx val="4"/>
          <c:order val="4"/>
          <c:tx>
            <c:strRef>
              <c:f>'[1]Synthèse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solde'!$C$37:$G$37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5D-4701-8F76-76781063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8872"/>
        <c:axId val="849362400"/>
      </c:barChart>
      <c:lineChart>
        <c:grouping val="stacked"/>
        <c:varyColors val="0"/>
        <c:ser>
          <c:idx val="5"/>
          <c:order val="5"/>
          <c:tx>
            <c:strRef>
              <c:f>'[1]Synthèse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solde'!$C$38:$G$38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5D-4701-8F76-76781063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62792"/>
        <c:axId val="849352208"/>
      </c:lineChart>
      <c:catAx>
        <c:axId val="8493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400"/>
        <c:crosses val="autoZero"/>
        <c:auto val="1"/>
        <c:lblAlgn val="ctr"/>
        <c:lblOffset val="100"/>
        <c:noMultiLvlLbl val="0"/>
      </c:catAx>
      <c:valAx>
        <c:axId val="8493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872"/>
        <c:crosses val="autoZero"/>
        <c:crossBetween val="between"/>
      </c:valAx>
      <c:valAx>
        <c:axId val="849352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792"/>
        <c:crosses val="max"/>
        <c:crossBetween val="between"/>
      </c:valAx>
      <c:catAx>
        <c:axId val="84936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T2 - Releva annuel 17.000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simul'!$A$32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simul'!$D$32:$H$32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6-4F2F-940A-18D76D50BC3C}"/>
            </c:ext>
          </c:extLst>
        </c:ser>
        <c:ser>
          <c:idx val="1"/>
          <c:order val="1"/>
          <c:tx>
            <c:strRef>
              <c:f>'Synthèse simul'!$A$33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simul'!$D$33:$H$33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6-4F2F-940A-18D76D50BC3C}"/>
            </c:ext>
          </c:extLst>
        </c:ser>
        <c:ser>
          <c:idx val="2"/>
          <c:order val="2"/>
          <c:tx>
            <c:strRef>
              <c:f>'Synthèse simul'!$A$34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simul'!$D$34:$H$34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6-4F2F-940A-18D76D50BC3C}"/>
            </c:ext>
          </c:extLst>
        </c:ser>
        <c:ser>
          <c:idx val="3"/>
          <c:order val="3"/>
          <c:tx>
            <c:strRef>
              <c:f>'Synthèse simul'!$A$35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simul'!$D$35:$H$35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6-4F2F-940A-18D76D50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5736"/>
        <c:axId val="849356128"/>
      </c:barChart>
      <c:lineChart>
        <c:grouping val="stacked"/>
        <c:varyColors val="0"/>
        <c:ser>
          <c:idx val="5"/>
          <c:order val="4"/>
          <c:tx>
            <c:strRef>
              <c:f>'Synthèse simul'!$A$36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'Synthèse simul'!$D$30:$H$30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simul'!$E$36:$H$36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96-4F2F-940A-18D76D50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2600"/>
        <c:axId val="849356520"/>
      </c:lineChart>
      <c:catAx>
        <c:axId val="8493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6128"/>
        <c:crosses val="autoZero"/>
        <c:auto val="1"/>
        <c:lblAlgn val="ctr"/>
        <c:lblOffset val="100"/>
        <c:noMultiLvlLbl val="0"/>
      </c:catAx>
      <c:valAx>
        <c:axId val="84935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736"/>
        <c:crosses val="autoZero"/>
        <c:crossBetween val="between"/>
      </c:valAx>
      <c:valAx>
        <c:axId val="849356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2600"/>
        <c:crosses val="max"/>
        <c:crossBetween val="between"/>
      </c:valAx>
      <c:catAx>
        <c:axId val="849352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solde'!$C$33:$G$33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1-4B9E-B4F7-F08AC8070453}"/>
            </c:ext>
          </c:extLst>
        </c:ser>
        <c:ser>
          <c:idx val="1"/>
          <c:order val="1"/>
          <c:tx>
            <c:strRef>
              <c:f>'[1]Synthèse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solde'!$C$34:$G$34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1-4B9E-B4F7-F08AC8070453}"/>
            </c:ext>
          </c:extLst>
        </c:ser>
        <c:ser>
          <c:idx val="2"/>
          <c:order val="2"/>
          <c:tx>
            <c:strRef>
              <c:f>'[1]Synthèse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solde'!$C$35:$G$35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1-4B9E-B4F7-F08AC8070453}"/>
            </c:ext>
          </c:extLst>
        </c:ser>
        <c:ser>
          <c:idx val="3"/>
          <c:order val="3"/>
          <c:tx>
            <c:strRef>
              <c:f>'[1]Synthèse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solde'!$C$36:$G$36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41-4B9E-B4F7-F08AC8070453}"/>
            </c:ext>
          </c:extLst>
        </c:ser>
        <c:ser>
          <c:idx val="4"/>
          <c:order val="4"/>
          <c:tx>
            <c:strRef>
              <c:f>'[1]Synthèse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solde'!$C$37:$G$37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41-4B9E-B4F7-F08AC8070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63184"/>
        <c:axId val="849359264"/>
      </c:barChart>
      <c:lineChart>
        <c:grouping val="stacked"/>
        <c:varyColors val="0"/>
        <c:ser>
          <c:idx val="5"/>
          <c:order val="5"/>
          <c:tx>
            <c:strRef>
              <c:f>'[1]Synthèse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solde'!$C$38:$G$38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41-4B9E-B4F7-F08AC8070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4560"/>
        <c:axId val="849363968"/>
      </c:lineChart>
      <c:catAx>
        <c:axId val="8493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9264"/>
        <c:crosses val="autoZero"/>
        <c:auto val="1"/>
        <c:lblAlgn val="ctr"/>
        <c:lblOffset val="100"/>
        <c:noMultiLvlLbl val="0"/>
      </c:catAx>
      <c:valAx>
        <c:axId val="8493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3184"/>
        <c:crosses val="autoZero"/>
        <c:crossBetween val="between"/>
      </c:valAx>
      <c:valAx>
        <c:axId val="849363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560"/>
        <c:crosses val="max"/>
        <c:crossBetween val="between"/>
      </c:valAx>
      <c:catAx>
        <c:axId val="84935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3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simul'!$A$57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simul'!$D$57:$H$57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E-4BF3-A349-462FECFD4B39}"/>
            </c:ext>
          </c:extLst>
        </c:ser>
        <c:ser>
          <c:idx val="1"/>
          <c:order val="1"/>
          <c:tx>
            <c:strRef>
              <c:f>'Synthèse simul'!$A$58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simul'!$D$58:$H$58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E-4BF3-A349-462FECFD4B39}"/>
            </c:ext>
          </c:extLst>
        </c:ser>
        <c:ser>
          <c:idx val="2"/>
          <c:order val="2"/>
          <c:tx>
            <c:strRef>
              <c:f>'Synthèse simul'!$A$59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simul'!$D$59:$H$59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E-4BF3-A349-462FECFD4B39}"/>
            </c:ext>
          </c:extLst>
        </c:ser>
        <c:ser>
          <c:idx val="3"/>
          <c:order val="3"/>
          <c:tx>
            <c:strRef>
              <c:f>'Synthèse simul'!$A$60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simul'!$D$60:$H$60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E-4BF3-A349-462FECFD4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952"/>
        <c:axId val="849360440"/>
      </c:barChart>
      <c:lineChart>
        <c:grouping val="stacked"/>
        <c:varyColors val="0"/>
        <c:ser>
          <c:idx val="5"/>
          <c:order val="4"/>
          <c:tx>
            <c:strRef>
              <c:f>'Synthèse simul'!$A$61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'Synthèse simul'!$D$55:$H$55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simul'!$D$61:$H$61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2E-4BF3-A349-462FECFD4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8088"/>
        <c:axId val="849352992"/>
      </c:lineChart>
      <c:catAx>
        <c:axId val="84935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440"/>
        <c:crosses val="autoZero"/>
        <c:auto val="1"/>
        <c:lblAlgn val="ctr"/>
        <c:lblOffset val="100"/>
        <c:noMultiLvlLbl val="0"/>
      </c:catAx>
      <c:valAx>
        <c:axId val="84936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952"/>
        <c:crosses val="autoZero"/>
        <c:crossBetween val="between"/>
      </c:valAx>
      <c:valAx>
        <c:axId val="8493529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088"/>
        <c:crosses val="max"/>
        <c:crossBetween val="between"/>
      </c:valAx>
      <c:catAx>
        <c:axId val="84935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simul'!$A$82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simul'!$D$82:$H$82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1-4611-A178-4883FD376E43}"/>
            </c:ext>
          </c:extLst>
        </c:ser>
        <c:ser>
          <c:idx val="1"/>
          <c:order val="1"/>
          <c:tx>
            <c:strRef>
              <c:f>'Synthèse simul'!$A$83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simul'!$D$83:$H$83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1-4611-A178-4883FD376E43}"/>
            </c:ext>
          </c:extLst>
        </c:ser>
        <c:ser>
          <c:idx val="2"/>
          <c:order val="2"/>
          <c:tx>
            <c:strRef>
              <c:f>'Synthèse simul'!$A$84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simul'!$D$84:$H$84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1-4611-A178-4883FD376E43}"/>
            </c:ext>
          </c:extLst>
        </c:ser>
        <c:ser>
          <c:idx val="3"/>
          <c:order val="3"/>
          <c:tx>
            <c:strRef>
              <c:f>'Synthèse simul'!$A$85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simul'!$D$85:$H$85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C1-4611-A178-4883FD376E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simul'!$A$86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simul'!$D$80:$H$80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simul'!$D$86:$H$86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C1-4611-A178-4883FD376E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simul'!$A$108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simul'!$D$108:$H$108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0-46FF-922B-A72503C02F48}"/>
            </c:ext>
          </c:extLst>
        </c:ser>
        <c:ser>
          <c:idx val="1"/>
          <c:order val="1"/>
          <c:tx>
            <c:strRef>
              <c:f>'Synthèse simul'!$A$109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simul'!$D$109:$H$109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0-46FF-922B-A72503C02F48}"/>
            </c:ext>
          </c:extLst>
        </c:ser>
        <c:ser>
          <c:idx val="2"/>
          <c:order val="2"/>
          <c:tx>
            <c:strRef>
              <c:f>'Synthèse simul'!$A$110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simul'!$D$110:$H$110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0-46FF-922B-A72503C02F48}"/>
            </c:ext>
          </c:extLst>
        </c:ser>
        <c:ser>
          <c:idx val="3"/>
          <c:order val="3"/>
          <c:tx>
            <c:strRef>
              <c:f>'Synthèse simul'!$A$111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simul'!$D$111:$H$111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30-46FF-922B-A72503C02F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simul'!$A$112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simul'!$D$106:$H$106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simul'!$D$112:$H$112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30-46FF-922B-A72503C02F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simul'!$A$108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simul'!$D$108:$H$108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7-4DD7-B006-556731B48E7E}"/>
            </c:ext>
          </c:extLst>
        </c:ser>
        <c:ser>
          <c:idx val="1"/>
          <c:order val="1"/>
          <c:tx>
            <c:strRef>
              <c:f>'Synthèse simul'!$A$109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simul'!$D$109:$H$109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7-4DD7-B006-556731B48E7E}"/>
            </c:ext>
          </c:extLst>
        </c:ser>
        <c:ser>
          <c:idx val="2"/>
          <c:order val="2"/>
          <c:tx>
            <c:strRef>
              <c:f>'Synthèse simul'!$A$110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simul'!$D$110:$H$110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7-4DD7-B006-556731B48E7E}"/>
            </c:ext>
          </c:extLst>
        </c:ser>
        <c:ser>
          <c:idx val="3"/>
          <c:order val="3"/>
          <c:tx>
            <c:strRef>
              <c:f>'Synthèse simul'!$A$111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simul'!$D$111:$H$111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37-4DD7-B006-556731B48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simul'!$A$112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simul'!$D$132:$H$132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simul'!$D$112:$H$112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37-4DD7-B006-556731B48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T1 - Relevé annuel 4.652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 post solde'!$D$5:$H$5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solde'!$D$7:$H$7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A-46D1-BD8B-44E42B0DD30B}"/>
            </c:ext>
          </c:extLst>
        </c:ser>
        <c:ser>
          <c:idx val="1"/>
          <c:order val="1"/>
          <c:tx>
            <c:strRef>
              <c:f>'Synthèse simul post solde'!$A$8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 post solde'!$D$5:$H$5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solde'!$D$8:$H$8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A-46D1-BD8B-44E42B0DD30B}"/>
            </c:ext>
          </c:extLst>
        </c:ser>
        <c:ser>
          <c:idx val="2"/>
          <c:order val="2"/>
          <c:tx>
            <c:strRef>
              <c:f>'Synthèse simul post solde'!$A$9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 post solde'!$D$5:$H$5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solde'!$D$9:$H$9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A-46D1-BD8B-44E42B0DD30B}"/>
            </c:ext>
          </c:extLst>
        </c:ser>
        <c:ser>
          <c:idx val="3"/>
          <c:order val="3"/>
          <c:tx>
            <c:strRef>
              <c:f>'Synthèse simul post solde'!$A$10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 post solde'!$D$5:$H$5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'Synthèse simul post solde'!$D$10:$H$10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A-46D1-BD8B-44E42B0D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168"/>
        <c:axId val="849360832"/>
      </c:barChart>
      <c:lineChart>
        <c:grouping val="stacked"/>
        <c:varyColors val="0"/>
        <c:ser>
          <c:idx val="5"/>
          <c:order val="4"/>
          <c:tx>
            <c:strRef>
              <c:f>'Synthèse simul post solde'!$A$11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'[1]Synthèse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solde'!$D$11:$H$11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1A-46D1-BD8B-44E42B0D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5344"/>
        <c:axId val="849361616"/>
      </c:lineChart>
      <c:catAx>
        <c:axId val="84935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832"/>
        <c:crosses val="autoZero"/>
        <c:auto val="1"/>
        <c:lblAlgn val="ctr"/>
        <c:lblOffset val="100"/>
        <c:noMultiLvlLbl val="0"/>
      </c:catAx>
      <c:valAx>
        <c:axId val="8493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168"/>
        <c:crosses val="autoZero"/>
        <c:crossBetween val="between"/>
      </c:valAx>
      <c:valAx>
        <c:axId val="849361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344"/>
        <c:crosses val="max"/>
        <c:crossBetween val="between"/>
      </c:valAx>
      <c:catAx>
        <c:axId val="84935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1150620</xdr:colOff>
      <xdr:row>11</xdr:row>
      <xdr:rowOff>68580</xdr:rowOff>
    </xdr:from>
    <xdr:to>
      <xdr:col>6</xdr:col>
      <xdr:colOff>815340</xdr:colOff>
      <xdr:row>27</xdr:row>
      <xdr:rowOff>152400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B6EDECE4-9CF7-4D99-B80B-AAEE3B8C9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1150620</xdr:colOff>
      <xdr:row>36</xdr:row>
      <xdr:rowOff>68580</xdr:rowOff>
    </xdr:from>
    <xdr:to>
      <xdr:col>6</xdr:col>
      <xdr:colOff>815340</xdr:colOff>
      <xdr:row>52</xdr:row>
      <xdr:rowOff>152400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8F260852-F84D-4042-84B8-8522A5EAC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1150620</xdr:colOff>
      <xdr:row>36</xdr:row>
      <xdr:rowOff>68580</xdr:rowOff>
    </xdr:from>
    <xdr:to>
      <xdr:col>6</xdr:col>
      <xdr:colOff>815340</xdr:colOff>
      <xdr:row>52</xdr:row>
      <xdr:rowOff>152400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F94AB7C0-0D90-4D4C-B31A-00C790FCC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1150620</xdr:colOff>
      <xdr:row>61</xdr:row>
      <xdr:rowOff>68580</xdr:rowOff>
    </xdr:from>
    <xdr:to>
      <xdr:col>6</xdr:col>
      <xdr:colOff>815340</xdr:colOff>
      <xdr:row>77</xdr:row>
      <xdr:rowOff>152400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1EF85E5C-C9FA-4779-AF62-F62F04541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1150620</xdr:colOff>
      <xdr:row>61</xdr:row>
      <xdr:rowOff>68580</xdr:rowOff>
    </xdr:from>
    <xdr:to>
      <xdr:col>6</xdr:col>
      <xdr:colOff>815340</xdr:colOff>
      <xdr:row>77</xdr:row>
      <xdr:rowOff>152400</xdr:rowOff>
    </xdr:to>
    <xdr:graphicFrame macro="">
      <xdr:nvGraphicFramePr>
        <xdr:cNvPr id="6" name="Chart 12">
          <a:extLst>
            <a:ext uri="{FF2B5EF4-FFF2-40B4-BE49-F238E27FC236}">
              <a16:creationId xmlns:a16="http://schemas.microsoft.com/office/drawing/2014/main" id="{FEB1FD18-CF55-4AE6-B353-228F11D4D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1005840</xdr:colOff>
      <xdr:row>87</xdr:row>
      <xdr:rowOff>7620</xdr:rowOff>
    </xdr:from>
    <xdr:to>
      <xdr:col>6</xdr:col>
      <xdr:colOff>670560</xdr:colOff>
      <xdr:row>103</xdr:row>
      <xdr:rowOff>91440</xdr:rowOff>
    </xdr:to>
    <xdr:graphicFrame macro="">
      <xdr:nvGraphicFramePr>
        <xdr:cNvPr id="7" name="Chart 13">
          <a:extLst>
            <a:ext uri="{FF2B5EF4-FFF2-40B4-BE49-F238E27FC236}">
              <a16:creationId xmlns:a16="http://schemas.microsoft.com/office/drawing/2014/main" id="{B43B3E87-8C55-46D6-BCDD-E318988B8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1005840</xdr:colOff>
      <xdr:row>113</xdr:row>
      <xdr:rowOff>7620</xdr:rowOff>
    </xdr:from>
    <xdr:to>
      <xdr:col>6</xdr:col>
      <xdr:colOff>670560</xdr:colOff>
      <xdr:row>129</xdr:row>
      <xdr:rowOff>91440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AB7A61AE-BB77-4039-9003-FBBAA4682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1005840</xdr:colOff>
      <xdr:row>139</xdr:row>
      <xdr:rowOff>7620</xdr:rowOff>
    </xdr:from>
    <xdr:to>
      <xdr:col>6</xdr:col>
      <xdr:colOff>670560</xdr:colOff>
      <xdr:row>155</xdr:row>
      <xdr:rowOff>91440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CB05138-6878-465E-8E13-3E79AAEF9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1150620</xdr:colOff>
      <xdr:row>11</xdr:row>
      <xdr:rowOff>68580</xdr:rowOff>
    </xdr:from>
    <xdr:to>
      <xdr:col>6</xdr:col>
      <xdr:colOff>815340</xdr:colOff>
      <xdr:row>27</xdr:row>
      <xdr:rowOff>152400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12E1D56-962F-4780-9602-BBE14373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1150620</xdr:colOff>
      <xdr:row>36</xdr:row>
      <xdr:rowOff>68580</xdr:rowOff>
    </xdr:from>
    <xdr:to>
      <xdr:col>6</xdr:col>
      <xdr:colOff>815340</xdr:colOff>
      <xdr:row>52</xdr:row>
      <xdr:rowOff>152400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610525A3-D763-4F36-AE31-2D8225626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1150620</xdr:colOff>
      <xdr:row>36</xdr:row>
      <xdr:rowOff>68580</xdr:rowOff>
    </xdr:from>
    <xdr:to>
      <xdr:col>6</xdr:col>
      <xdr:colOff>815340</xdr:colOff>
      <xdr:row>52</xdr:row>
      <xdr:rowOff>152400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079B6021-765D-4616-85C7-9C6FB35C9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1150620</xdr:colOff>
      <xdr:row>61</xdr:row>
      <xdr:rowOff>68580</xdr:rowOff>
    </xdr:from>
    <xdr:to>
      <xdr:col>6</xdr:col>
      <xdr:colOff>815340</xdr:colOff>
      <xdr:row>77</xdr:row>
      <xdr:rowOff>152400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195D7F5E-5D8A-45D2-AFEE-CFE5DDB23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1150620</xdr:colOff>
      <xdr:row>61</xdr:row>
      <xdr:rowOff>68580</xdr:rowOff>
    </xdr:from>
    <xdr:to>
      <xdr:col>6</xdr:col>
      <xdr:colOff>815340</xdr:colOff>
      <xdr:row>77</xdr:row>
      <xdr:rowOff>152400</xdr:rowOff>
    </xdr:to>
    <xdr:graphicFrame macro="">
      <xdr:nvGraphicFramePr>
        <xdr:cNvPr id="6" name="Chart 12">
          <a:extLst>
            <a:ext uri="{FF2B5EF4-FFF2-40B4-BE49-F238E27FC236}">
              <a16:creationId xmlns:a16="http://schemas.microsoft.com/office/drawing/2014/main" id="{9E8ABD78-F211-4A1B-83E0-613AA1265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1005840</xdr:colOff>
      <xdr:row>87</xdr:row>
      <xdr:rowOff>7620</xdr:rowOff>
    </xdr:from>
    <xdr:to>
      <xdr:col>6</xdr:col>
      <xdr:colOff>670560</xdr:colOff>
      <xdr:row>103</xdr:row>
      <xdr:rowOff>91440</xdr:rowOff>
    </xdr:to>
    <xdr:graphicFrame macro="">
      <xdr:nvGraphicFramePr>
        <xdr:cNvPr id="7" name="Chart 13">
          <a:extLst>
            <a:ext uri="{FF2B5EF4-FFF2-40B4-BE49-F238E27FC236}">
              <a16:creationId xmlns:a16="http://schemas.microsoft.com/office/drawing/2014/main" id="{A33A1B7A-83CC-43D8-BE76-F7ECA8B63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1005840</xdr:colOff>
      <xdr:row>113</xdr:row>
      <xdr:rowOff>7620</xdr:rowOff>
    </xdr:from>
    <xdr:to>
      <xdr:col>6</xdr:col>
      <xdr:colOff>670560</xdr:colOff>
      <xdr:row>129</xdr:row>
      <xdr:rowOff>91440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593E421E-5D6E-4847-BB1D-9F00750E9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1005840</xdr:colOff>
      <xdr:row>139</xdr:row>
      <xdr:rowOff>7620</xdr:rowOff>
    </xdr:from>
    <xdr:to>
      <xdr:col>6</xdr:col>
      <xdr:colOff>670560</xdr:colOff>
      <xdr:row>155</xdr:row>
      <xdr:rowOff>91440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7014739B-1D08-4DA0-97A6-EFFBF47EF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%20Tarification/122.%20M&#233;thodologie%202024-2028/122.13%20Projet%20m&#233;thodo/CODIR%2024.05.22/Annexe%205%20-%20Mod&#232;le%20de%20rapport%20ex-post%20Electricit&#233;%20-%20Annexe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"/>
      <sheetName val="Tarifs 2024"/>
      <sheetName val="Tarifs 2025"/>
      <sheetName val="Tarifs 2026"/>
      <sheetName val="Tarifs 2027"/>
      <sheetName val="Tarifs 2028"/>
      <sheetName val="Synthèse simul post solde"/>
      <sheetName val="Synthèse 2024"/>
      <sheetName val="Synthèse 2025"/>
      <sheetName val="Synthèse 2026"/>
      <sheetName val="Synthèse 2027"/>
      <sheetName val="Synthèse 2028"/>
      <sheetName val="Simul TMT"/>
      <sheetName val="Simul TMT post solde"/>
      <sheetName val="Simul MT"/>
      <sheetName val="Simul MT post solde"/>
      <sheetName val="Simul TBT"/>
      <sheetName val="Simul TBT post solde"/>
      <sheetName val="Simul BT &gt; 56 kVA"/>
      <sheetName val="Simul BT &gt; 56 kVA post solde"/>
      <sheetName val="Simul BT"/>
      <sheetName val="Simul BT post solde"/>
      <sheetName val="Simul BT capa"/>
      <sheetName val="Simul BT capa post solde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2024</v>
          </cell>
          <cell r="D5">
            <v>2025</v>
          </cell>
          <cell r="E5">
            <v>2026</v>
          </cell>
          <cell r="F5">
            <v>2027</v>
          </cell>
          <cell r="G5">
            <v>2028</v>
          </cell>
        </row>
        <row r="31">
          <cell r="C31">
            <v>2024</v>
          </cell>
          <cell r="D31">
            <v>2025</v>
          </cell>
          <cell r="E31">
            <v>2026</v>
          </cell>
          <cell r="F31">
            <v>2027</v>
          </cell>
          <cell r="G31">
            <v>2028</v>
          </cell>
        </row>
        <row r="33">
          <cell r="A33" t="str">
            <v>I. Tarifs pour l'utilisation du réseau de distribution</v>
          </cell>
          <cell r="C33" t="e">
            <v>#VALUE!</v>
          </cell>
          <cell r="D33" t="e">
            <v>#VALUE!</v>
          </cell>
          <cell r="E33" t="e">
            <v>#VALUE!</v>
          </cell>
          <cell r="F33" t="e">
            <v>#VALUE!</v>
          </cell>
          <cell r="G33" t="e">
            <v>#VALUE!</v>
          </cell>
        </row>
        <row r="34">
          <cell r="A34" t="str">
            <v xml:space="preserve">II. Tarif pour les Obligations de Service Public </v>
          </cell>
          <cell r="C34" t="e">
            <v>#VALUE!</v>
          </cell>
          <cell r="D34" t="e">
            <v>#VALUE!</v>
          </cell>
          <cell r="E34" t="e">
            <v>#VALUE!</v>
          </cell>
          <cell r="F34" t="e">
            <v>#VALUE!</v>
          </cell>
          <cell r="G34" t="e">
            <v>#VALUE!</v>
          </cell>
        </row>
        <row r="35">
          <cell r="A35" t="str">
            <v xml:space="preserve">III. Tarifs pour les surcharges  </v>
          </cell>
          <cell r="C35" t="e">
            <v>#VALUE!</v>
          </cell>
          <cell r="D35" t="e">
            <v>#VALUE!</v>
          </cell>
          <cell r="E35" t="e">
            <v>#VALUE!</v>
          </cell>
          <cell r="F35" t="e">
            <v>#VALUE!</v>
          </cell>
          <cell r="G35" t="e">
            <v>#VALUE!</v>
          </cell>
        </row>
        <row r="36">
          <cell r="A36" t="str">
            <v>IV. Tarif pour les soldes régulatoires</v>
          </cell>
          <cell r="C36" t="e">
            <v>#VALUE!</v>
          </cell>
          <cell r="D36" t="e">
            <v>#VALUE!</v>
          </cell>
          <cell r="E36" t="e">
            <v>#VALUE!</v>
          </cell>
          <cell r="F36" t="e">
            <v>#VALUE!</v>
          </cell>
          <cell r="G36" t="e">
            <v>#VALUE!</v>
          </cell>
        </row>
        <row r="37">
          <cell r="A37" t="str">
            <v>V. Tarif pour l'énergie réactive</v>
          </cell>
          <cell r="C37" t="e">
            <v>#VALUE!</v>
          </cell>
          <cell r="D37" t="e">
            <v>#VALUE!</v>
          </cell>
          <cell r="E37" t="e">
            <v>#VALUE!</v>
          </cell>
          <cell r="F37" t="e">
            <v>#VALUE!</v>
          </cell>
          <cell r="G37" t="e">
            <v>#VALUE!</v>
          </cell>
        </row>
        <row r="38">
          <cell r="A38" t="str">
            <v>Evolution (en % par rapport à l'année antérieure)</v>
          </cell>
          <cell r="C38"/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57">
          <cell r="C57">
            <v>2024</v>
          </cell>
          <cell r="D57">
            <v>2025</v>
          </cell>
          <cell r="E57">
            <v>2026</v>
          </cell>
          <cell r="F57">
            <v>2027</v>
          </cell>
          <cell r="G57">
            <v>2028</v>
          </cell>
        </row>
        <row r="83">
          <cell r="C83">
            <v>2024</v>
          </cell>
          <cell r="D83">
            <v>2025</v>
          </cell>
          <cell r="E83">
            <v>2026</v>
          </cell>
          <cell r="F83">
            <v>2027</v>
          </cell>
          <cell r="G83">
            <v>2028</v>
          </cell>
        </row>
      </sheetData>
      <sheetData sheetId="7">
        <row r="7">
          <cell r="C7" t="e">
            <v>#VALUE!</v>
          </cell>
        </row>
      </sheetData>
      <sheetData sheetId="8"/>
      <sheetData sheetId="9">
        <row r="7">
          <cell r="C7" t="e">
            <v>#VALUE!</v>
          </cell>
        </row>
      </sheetData>
      <sheetData sheetId="10">
        <row r="7">
          <cell r="C7" t="e">
            <v>#VALUE!</v>
          </cell>
        </row>
      </sheetData>
      <sheetData sheetId="11">
        <row r="7">
          <cell r="C7" t="e">
            <v>#VALUE!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E03B-A16E-46B4-9628-8F4DE90CA69B}">
  <sheetPr codeName="Feuil1"/>
  <dimension ref="A3:D13"/>
  <sheetViews>
    <sheetView showGridLines="0" workbookViewId="0">
      <selection activeCell="C13" sqref="C13"/>
    </sheetView>
  </sheetViews>
  <sheetFormatPr baseColWidth="10" defaultRowHeight="15" x14ac:dyDescent="0.3"/>
  <cols>
    <col min="1" max="1" width="15.5703125" bestFit="1" customWidth="1"/>
    <col min="3" max="3" width="123.5703125" customWidth="1"/>
    <col min="4" max="4" width="21.7109375" customWidth="1"/>
  </cols>
  <sheetData>
    <row r="3" spans="1:4" s="65" customFormat="1" ht="21" x14ac:dyDescent="0.3">
      <c r="A3" s="138" t="s">
        <v>55</v>
      </c>
      <c r="B3" s="138"/>
      <c r="C3" s="138"/>
      <c r="D3" s="138"/>
    </row>
    <row r="6" spans="1:4" s="69" customFormat="1" x14ac:dyDescent="0.3">
      <c r="A6" s="66" t="s">
        <v>56</v>
      </c>
      <c r="B6" s="67"/>
      <c r="C6" s="68" t="s">
        <v>57</v>
      </c>
      <c r="D6" s="68" t="s">
        <v>58</v>
      </c>
    </row>
    <row r="8" spans="1:4" s="69" customFormat="1" ht="27" x14ac:dyDescent="0.3">
      <c r="A8" s="70" t="s">
        <v>59</v>
      </c>
      <c r="B8" s="71"/>
      <c r="C8" s="72" t="s">
        <v>109</v>
      </c>
      <c r="D8" s="139" t="s">
        <v>60</v>
      </c>
    </row>
    <row r="9" spans="1:4" s="69" customFormat="1" ht="27" x14ac:dyDescent="0.3">
      <c r="A9" s="70" t="s">
        <v>59</v>
      </c>
      <c r="B9" s="71"/>
      <c r="C9" s="72" t="s">
        <v>81</v>
      </c>
      <c r="D9" s="140"/>
    </row>
    <row r="10" spans="1:4" s="69" customFormat="1" x14ac:dyDescent="0.3">
      <c r="A10" s="70" t="s">
        <v>59</v>
      </c>
      <c r="B10" s="71"/>
      <c r="C10" s="72" t="s">
        <v>82</v>
      </c>
      <c r="D10" s="72" t="s">
        <v>61</v>
      </c>
    </row>
    <row r="11" spans="1:4" s="69" customFormat="1" ht="40.5" x14ac:dyDescent="0.3">
      <c r="A11" s="70" t="s">
        <v>62</v>
      </c>
      <c r="B11" s="71"/>
      <c r="C11" s="72" t="s">
        <v>63</v>
      </c>
      <c r="D11" s="72" t="s">
        <v>64</v>
      </c>
    </row>
    <row r="12" spans="1:4" s="69" customFormat="1" ht="27" x14ac:dyDescent="0.3">
      <c r="A12" s="70" t="s">
        <v>65</v>
      </c>
      <c r="B12" s="71"/>
      <c r="C12" s="72" t="s">
        <v>66</v>
      </c>
      <c r="D12" s="72" t="s">
        <v>67</v>
      </c>
    </row>
    <row r="13" spans="1:4" s="69" customFormat="1" ht="27" x14ac:dyDescent="0.3">
      <c r="A13" s="70" t="s">
        <v>65</v>
      </c>
      <c r="B13" s="71"/>
      <c r="C13" s="72" t="s">
        <v>68</v>
      </c>
      <c r="D13" s="72" t="s">
        <v>69</v>
      </c>
    </row>
  </sheetData>
  <mergeCells count="2">
    <mergeCell ref="A3:D3"/>
    <mergeCell ref="D8:D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3:V135"/>
  <sheetViews>
    <sheetView topLeftCell="A95" zoomScale="80" zoomScaleNormal="80" workbookViewId="0">
      <selection activeCell="O35" sqref="O35"/>
    </sheetView>
  </sheetViews>
  <sheetFormatPr baseColWidth="10" defaultColWidth="8.85546875" defaultRowHeight="15" x14ac:dyDescent="0.3"/>
  <cols>
    <col min="1" max="1" width="35.7109375" style="55" customWidth="1"/>
    <col min="2" max="2" width="8.140625" style="55" customWidth="1"/>
    <col min="3" max="3" width="14.7109375" style="55" customWidth="1"/>
    <col min="4" max="4" width="8.140625" style="55" customWidth="1"/>
    <col min="5" max="5" width="14.7109375" style="55" customWidth="1"/>
    <col min="6" max="6" width="8.140625" style="55" customWidth="1"/>
    <col min="7" max="7" width="14.7109375" style="55" customWidth="1"/>
    <col min="8" max="8" width="8.140625" style="55" customWidth="1"/>
    <col min="9" max="9" width="14.7109375" style="55" customWidth="1"/>
    <col min="10" max="10" width="8.140625" style="55" customWidth="1"/>
    <col min="11" max="11" width="14.7109375" style="55" customWidth="1"/>
    <col min="12" max="12" width="8.140625" style="55" customWidth="1"/>
    <col min="13" max="13" width="14.7109375" style="55" customWidth="1"/>
    <col min="14" max="14" width="8.140625" style="55" customWidth="1"/>
    <col min="15" max="15" width="14.7109375" style="55" customWidth="1"/>
    <col min="16" max="16" width="8.140625" style="55" customWidth="1"/>
    <col min="17" max="17" width="14.7109375" style="55" customWidth="1"/>
    <col min="18" max="18" width="8.140625" style="55" customWidth="1"/>
    <col min="19" max="19" width="14.7109375" style="55" customWidth="1"/>
    <col min="20" max="16384" width="8.85546875" style="55"/>
  </cols>
  <sheetData>
    <row r="3" spans="1:21" ht="21" x14ac:dyDescent="0.3">
      <c r="A3" s="112" t="s">
        <v>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5" spans="1:21" x14ac:dyDescent="0.3">
      <c r="A5" s="114" t="s">
        <v>38</v>
      </c>
      <c r="B5" s="171" t="s">
        <v>5</v>
      </c>
      <c r="C5" s="172"/>
      <c r="D5" s="171" t="s">
        <v>5</v>
      </c>
      <c r="E5" s="172"/>
      <c r="F5" s="171" t="s">
        <v>6</v>
      </c>
      <c r="G5" s="172"/>
      <c r="H5" s="171" t="s">
        <v>6</v>
      </c>
      <c r="I5" s="172"/>
      <c r="J5" s="173" t="s">
        <v>6</v>
      </c>
      <c r="K5" s="174"/>
      <c r="L5" s="171" t="s">
        <v>7</v>
      </c>
      <c r="M5" s="172"/>
      <c r="N5" s="171" t="s">
        <v>8</v>
      </c>
      <c r="O5" s="172"/>
      <c r="P5" s="171" t="s">
        <v>9</v>
      </c>
      <c r="Q5" s="172"/>
      <c r="R5" s="171" t="s">
        <v>10</v>
      </c>
      <c r="S5" s="172"/>
      <c r="T5" s="1"/>
      <c r="U5" s="1"/>
    </row>
    <row r="6" spans="1:21" x14ac:dyDescent="0.3">
      <c r="A6" s="114" t="s">
        <v>39</v>
      </c>
      <c r="B6" s="171" t="s">
        <v>40</v>
      </c>
      <c r="C6" s="172"/>
      <c r="D6" s="171" t="s">
        <v>40</v>
      </c>
      <c r="E6" s="172"/>
      <c r="F6" s="171" t="s">
        <v>40</v>
      </c>
      <c r="G6" s="172"/>
      <c r="H6" s="171" t="s">
        <v>40</v>
      </c>
      <c r="I6" s="172"/>
      <c r="J6" s="173" t="s">
        <v>40</v>
      </c>
      <c r="K6" s="174"/>
      <c r="L6" s="171" t="s">
        <v>40</v>
      </c>
      <c r="M6" s="172"/>
      <c r="N6" s="171" t="s">
        <v>41</v>
      </c>
      <c r="O6" s="172"/>
      <c r="P6" s="171" t="s">
        <v>42</v>
      </c>
      <c r="Q6" s="172"/>
      <c r="R6" s="177" t="s">
        <v>42</v>
      </c>
      <c r="S6" s="178"/>
      <c r="T6" s="1"/>
      <c r="U6" s="1"/>
    </row>
    <row r="7" spans="1:21" x14ac:dyDescent="0.3">
      <c r="A7" s="56" t="s">
        <v>12</v>
      </c>
      <c r="B7" s="175">
        <v>2326</v>
      </c>
      <c r="C7" s="176"/>
      <c r="D7" s="175">
        <v>4652</v>
      </c>
      <c r="E7" s="176"/>
      <c r="F7" s="175">
        <v>23260</v>
      </c>
      <c r="G7" s="176"/>
      <c r="H7" s="175">
        <v>34890</v>
      </c>
      <c r="I7" s="176"/>
      <c r="J7" s="175">
        <v>17000</v>
      </c>
      <c r="K7" s="176"/>
      <c r="L7" s="175">
        <v>290750</v>
      </c>
      <c r="M7" s="176"/>
      <c r="N7" s="175">
        <v>2300000</v>
      </c>
      <c r="O7" s="176"/>
      <c r="P7" s="175">
        <v>5000000</v>
      </c>
      <c r="Q7" s="176"/>
      <c r="R7" s="179">
        <v>36000000</v>
      </c>
      <c r="S7" s="180"/>
      <c r="T7" s="1"/>
      <c r="U7" s="1"/>
    </row>
    <row r="8" spans="1:21" x14ac:dyDescent="0.3">
      <c r="A8" s="56" t="s">
        <v>43</v>
      </c>
      <c r="B8" s="160"/>
      <c r="C8" s="161"/>
      <c r="D8" s="160"/>
      <c r="E8" s="161"/>
      <c r="F8" s="160"/>
      <c r="G8" s="161"/>
      <c r="H8" s="160"/>
      <c r="I8" s="161"/>
      <c r="J8" s="160"/>
      <c r="K8" s="161"/>
      <c r="L8" s="160"/>
      <c r="M8" s="161"/>
      <c r="N8" s="160"/>
      <c r="O8" s="161"/>
      <c r="P8" s="175">
        <v>2500</v>
      </c>
      <c r="Q8" s="176"/>
      <c r="R8" s="179">
        <v>12000</v>
      </c>
      <c r="S8" s="180"/>
      <c r="T8" s="1"/>
      <c r="U8" s="1"/>
    </row>
    <row r="11" spans="1:21" ht="21" x14ac:dyDescent="0.35">
      <c r="A11" s="162">
        <v>2024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4"/>
    </row>
    <row r="12" spans="1:21" x14ac:dyDescent="0.3">
      <c r="A12" s="165" t="s">
        <v>44</v>
      </c>
      <c r="B12" s="167" t="str">
        <f>B$5&amp;" | "&amp;B6</f>
        <v>T1 | Relevé annuel</v>
      </c>
      <c r="C12" s="168"/>
      <c r="D12" s="167" t="str">
        <f>D$5&amp;" | "&amp;D6</f>
        <v>T1 | Relevé annuel</v>
      </c>
      <c r="E12" s="168"/>
      <c r="F12" s="167" t="str">
        <f>F$5&amp;" | "&amp;F6</f>
        <v>T2 | Relevé annuel</v>
      </c>
      <c r="G12" s="168"/>
      <c r="H12" s="167" t="str">
        <f>H$5&amp;" | "&amp;H6</f>
        <v>T2 | Relevé annuel</v>
      </c>
      <c r="I12" s="168"/>
      <c r="J12" s="167" t="str">
        <f>J$5&amp;" | "&amp;J6</f>
        <v>T2 | Relevé annuel</v>
      </c>
      <c r="K12" s="168"/>
      <c r="L12" s="167" t="str">
        <f>L$5&amp;" | "&amp;L6</f>
        <v>T3 | Relevé annuel</v>
      </c>
      <c r="M12" s="168"/>
      <c r="N12" s="167" t="str">
        <f>N$5&amp;" | "&amp;N6</f>
        <v>T4 | MMR</v>
      </c>
      <c r="O12" s="168"/>
      <c r="P12" s="167" t="str">
        <f>P$5&amp;" | "&amp;P6</f>
        <v>T5 | AMR</v>
      </c>
      <c r="Q12" s="169"/>
      <c r="R12" s="170" t="str">
        <f>R$5&amp;" | "&amp;R6</f>
        <v>T6 | AMR</v>
      </c>
      <c r="S12" s="170"/>
      <c r="U12" s="57">
        <v>1</v>
      </c>
    </row>
    <row r="13" spans="1:21" x14ac:dyDescent="0.3">
      <c r="A13" s="166"/>
      <c r="B13" s="120" t="s">
        <v>45</v>
      </c>
      <c r="C13" s="120" t="s">
        <v>46</v>
      </c>
      <c r="D13" s="120" t="s">
        <v>45</v>
      </c>
      <c r="E13" s="120" t="s">
        <v>46</v>
      </c>
      <c r="F13" s="120" t="s">
        <v>45</v>
      </c>
      <c r="G13" s="120" t="s">
        <v>46</v>
      </c>
      <c r="H13" s="120" t="s">
        <v>45</v>
      </c>
      <c r="I13" s="120" t="s">
        <v>46</v>
      </c>
      <c r="J13" s="120" t="s">
        <v>45</v>
      </c>
      <c r="K13" s="120" t="s">
        <v>46</v>
      </c>
      <c r="L13" s="120" t="s">
        <v>45</v>
      </c>
      <c r="M13" s="120" t="s">
        <v>46</v>
      </c>
      <c r="N13" s="120" t="s">
        <v>45</v>
      </c>
      <c r="O13" s="120" t="s">
        <v>46</v>
      </c>
      <c r="P13" s="120" t="s">
        <v>45</v>
      </c>
      <c r="Q13" s="120" t="s">
        <v>46</v>
      </c>
      <c r="R13" s="121" t="s">
        <v>45</v>
      </c>
      <c r="S13" s="121" t="s">
        <v>46</v>
      </c>
      <c r="U13" s="57">
        <f>U12+1</f>
        <v>2</v>
      </c>
    </row>
    <row r="14" spans="1:21" x14ac:dyDescent="0.3">
      <c r="A14" s="115" t="s">
        <v>19</v>
      </c>
      <c r="B14" s="105"/>
      <c r="C14" s="58">
        <f>SUM(C15:C17)</f>
        <v>0</v>
      </c>
      <c r="D14" s="58"/>
      <c r="E14" s="58">
        <f>SUM(E15:E17)</f>
        <v>0</v>
      </c>
      <c r="F14" s="58"/>
      <c r="G14" s="58">
        <f>SUM(G15:G17)</f>
        <v>0</v>
      </c>
      <c r="H14" s="58"/>
      <c r="I14" s="58">
        <f>SUM(I15:I17)</f>
        <v>0</v>
      </c>
      <c r="J14" s="58"/>
      <c r="K14" s="58">
        <f>SUM(K15:K17)</f>
        <v>0</v>
      </c>
      <c r="L14" s="58"/>
      <c r="M14" s="58">
        <f>SUM(M15:M17)</f>
        <v>0</v>
      </c>
      <c r="N14" s="58"/>
      <c r="O14" s="58">
        <f>SUM(O15:O17)</f>
        <v>0</v>
      </c>
      <c r="P14" s="58"/>
      <c r="Q14" s="58">
        <f>SUM(Q15:Q17)</f>
        <v>0</v>
      </c>
      <c r="R14" s="58"/>
      <c r="S14" s="58">
        <f>SUM(S15:S17)</f>
        <v>0</v>
      </c>
      <c r="U14" s="57">
        <f t="shared" ref="U14:U24" si="0">U13+1</f>
        <v>3</v>
      </c>
    </row>
    <row r="15" spans="1:21" x14ac:dyDescent="0.3">
      <c r="A15" s="59" t="s">
        <v>20</v>
      </c>
      <c r="B15" s="160"/>
      <c r="C15" s="161"/>
      <c r="D15" s="160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58">
        <f>+IF('Tarifs 2024'!$O$12="v",0,'Tarifs 2024'!$O$12)</f>
        <v>0</v>
      </c>
      <c r="Q15" s="58">
        <f>P15*P$8</f>
        <v>0</v>
      </c>
      <c r="R15" s="58">
        <f>+IF('Tarifs 2024'!$P$12="v",0,'Tarifs 2024'!$P$12)</f>
        <v>0</v>
      </c>
      <c r="S15" s="58">
        <f>R15*R$8</f>
        <v>0</v>
      </c>
      <c r="U15" s="57">
        <f t="shared" si="0"/>
        <v>4</v>
      </c>
    </row>
    <row r="16" spans="1:21" x14ac:dyDescent="0.3">
      <c r="A16" s="59" t="s">
        <v>47</v>
      </c>
      <c r="B16" s="58">
        <f>+IF('Tarifs 2024'!$K$13="V",0,'Tarifs 2024'!$K$13)</f>
        <v>0</v>
      </c>
      <c r="C16" s="58">
        <f>B16*1</f>
        <v>0</v>
      </c>
      <c r="D16" s="58">
        <f>+IF('Tarifs 2024'!$K$13="V",0,'Tarifs 2024'!$K$13)</f>
        <v>0</v>
      </c>
      <c r="E16" s="58">
        <f>D16*1</f>
        <v>0</v>
      </c>
      <c r="F16" s="58">
        <f>+IF('Tarifs 2024'!$L$13="v",0,'Tarifs 2024'!$L$13)</f>
        <v>0</v>
      </c>
      <c r="G16" s="58">
        <f>F16*1</f>
        <v>0</v>
      </c>
      <c r="H16" s="58">
        <f>+IF('Tarifs 2024'!$L$13="v",0,'Tarifs 2024'!$L$13)</f>
        <v>0</v>
      </c>
      <c r="I16" s="58">
        <f>H16*1</f>
        <v>0</v>
      </c>
      <c r="J16" s="58">
        <f>+IF('Tarifs 2024'!$L$13="v",0,'Tarifs 2024'!$L$13)</f>
        <v>0</v>
      </c>
      <c r="K16" s="58">
        <f>J16*1</f>
        <v>0</v>
      </c>
      <c r="L16" s="58">
        <f>+IF('Tarifs 2024'!$M$13="v",0,'Tarifs 2024'!$M$13)</f>
        <v>0</v>
      </c>
      <c r="M16" s="58">
        <f>L16*1</f>
        <v>0</v>
      </c>
      <c r="N16" s="58">
        <f>+IF('Tarifs 2024'!$N$13="v",0,'Tarifs 2024'!$N$13)</f>
        <v>0</v>
      </c>
      <c r="O16" s="58">
        <f>N16*1</f>
        <v>0</v>
      </c>
      <c r="P16" s="58">
        <f>+IF('Tarifs 2024'!$O$13="v",0,'Tarifs 2024'!$O$13)</f>
        <v>0</v>
      </c>
      <c r="Q16" s="58">
        <f>P16*1</f>
        <v>0</v>
      </c>
      <c r="R16" s="58">
        <f>+IF('Tarifs 2024'!$P$13="v",0,'Tarifs 2024'!$P$13)</f>
        <v>0</v>
      </c>
      <c r="S16" s="58">
        <f>R16*1</f>
        <v>0</v>
      </c>
      <c r="U16" s="57">
        <f t="shared" si="0"/>
        <v>5</v>
      </c>
    </row>
    <row r="17" spans="1:22" x14ac:dyDescent="0.3">
      <c r="A17" s="59" t="s">
        <v>26</v>
      </c>
      <c r="B17" s="106">
        <f>+IF('Tarifs 2024'!$K$15="v",0,'Tarifs 2024'!$K$15)</f>
        <v>0</v>
      </c>
      <c r="C17" s="58">
        <f>B17*B$7</f>
        <v>0</v>
      </c>
      <c r="D17" s="106">
        <f>+IF('Tarifs 2024'!$K$15="v",0,'Tarifs 2024'!$K$15)</f>
        <v>0</v>
      </c>
      <c r="E17" s="58">
        <f>D17*D$7</f>
        <v>0</v>
      </c>
      <c r="F17" s="106">
        <f>+IF('Tarifs 2024'!$L$15="v",0,'Tarifs 2024'!$L$15)</f>
        <v>0</v>
      </c>
      <c r="G17" s="58">
        <f>F17*F$7</f>
        <v>0</v>
      </c>
      <c r="H17" s="106">
        <f>+IF('Tarifs 2024'!$L$15="v",0,'Tarifs 2024'!$L$15)</f>
        <v>0</v>
      </c>
      <c r="I17" s="58">
        <f>H17*H$7</f>
        <v>0</v>
      </c>
      <c r="J17" s="106">
        <f>+IF('Tarifs 2024'!$L$15="v",0,'Tarifs 2024'!$L$15)</f>
        <v>0</v>
      </c>
      <c r="K17" s="58">
        <f>J17*J$7</f>
        <v>0</v>
      </c>
      <c r="L17" s="106">
        <f>+IF('Tarifs 2024'!$M$15="v",0,'Tarifs 2024'!$M$15)</f>
        <v>0</v>
      </c>
      <c r="M17" s="58">
        <f>L17*L$7</f>
        <v>0</v>
      </c>
      <c r="N17" s="106">
        <f>+IF('Tarifs 2024'!$N$15="v",0,'Tarifs 2024'!$N$15)</f>
        <v>0</v>
      </c>
      <c r="O17" s="58">
        <f>N17*N$7</f>
        <v>0</v>
      </c>
      <c r="P17" s="106">
        <f>+IF('Tarifs 2024'!$O$15="v",0,'Tarifs 2024'!$O$15)</f>
        <v>0</v>
      </c>
      <c r="Q17" s="58">
        <f>P17*P$7</f>
        <v>0</v>
      </c>
      <c r="R17" s="106">
        <f>+IF('Tarifs 2024'!$P$15="v",0,'Tarifs 2024'!$P$15)</f>
        <v>0</v>
      </c>
      <c r="S17" s="58">
        <f>R17*R$7</f>
        <v>0</v>
      </c>
      <c r="U17" s="57">
        <f t="shared" si="0"/>
        <v>6</v>
      </c>
    </row>
    <row r="18" spans="1:22" x14ac:dyDescent="0.3">
      <c r="A18" s="115" t="s">
        <v>48</v>
      </c>
      <c r="B18" s="106">
        <f>+IF('Tarifs 2024'!$K$18="v",0,'Tarifs 2024'!$K$18)</f>
        <v>0</v>
      </c>
      <c r="C18" s="58">
        <f>B18*B$7</f>
        <v>0</v>
      </c>
      <c r="D18" s="106">
        <f>+IF('Tarifs 2024'!$K$18="v",0,'Tarifs 2024'!$K$18)</f>
        <v>0</v>
      </c>
      <c r="E18" s="58">
        <f>D18*D$7</f>
        <v>0</v>
      </c>
      <c r="F18" s="106">
        <f>+IF('Tarifs 2024'!$L$18="v",0,'Tarifs 2024'!$L$18)</f>
        <v>0</v>
      </c>
      <c r="G18" s="58">
        <f>F18*F$7</f>
        <v>0</v>
      </c>
      <c r="H18" s="106">
        <f>+IF('Tarifs 2024'!$L$18="v",0,'Tarifs 2024'!$L$18)</f>
        <v>0</v>
      </c>
      <c r="I18" s="58">
        <f>H18*H$7</f>
        <v>0</v>
      </c>
      <c r="J18" s="106">
        <f>+IF('Tarifs 2024'!$L$18="v",0,'Tarifs 2024'!$L$18)</f>
        <v>0</v>
      </c>
      <c r="K18" s="58">
        <f>J18*J$7</f>
        <v>0</v>
      </c>
      <c r="L18" s="106">
        <f>+IF('Tarifs 2024'!$M$18="v",0,'Tarifs 2024'!$M$18)</f>
        <v>0</v>
      </c>
      <c r="M18" s="58">
        <f>L18*L$7</f>
        <v>0</v>
      </c>
      <c r="N18" s="106">
        <f>+IF('Tarifs 2024'!$N$18="v",0,'Tarifs 2024'!$N$18)</f>
        <v>0</v>
      </c>
      <c r="O18" s="58">
        <f>N18*N$7</f>
        <v>0</v>
      </c>
      <c r="P18" s="106">
        <f>+IF('Tarifs 2024'!$O$18="v",0,'Tarifs 2024'!$O$18)</f>
        <v>0</v>
      </c>
      <c r="Q18" s="58">
        <f>P18*P$7</f>
        <v>0</v>
      </c>
      <c r="R18" s="106">
        <f>+IF('Tarifs 2024'!$P$18="v",0,'Tarifs 2024'!$P$18)</f>
        <v>0</v>
      </c>
      <c r="S18" s="58">
        <f>R18*R$7</f>
        <v>0</v>
      </c>
      <c r="U18" s="57">
        <f t="shared" si="0"/>
        <v>7</v>
      </c>
    </row>
    <row r="19" spans="1:22" x14ac:dyDescent="0.3">
      <c r="A19" s="115" t="s">
        <v>49</v>
      </c>
      <c r="B19" s="106"/>
      <c r="C19" s="58">
        <f>SUM(C20:C22)</f>
        <v>0</v>
      </c>
      <c r="D19" s="106"/>
      <c r="E19" s="58">
        <f>SUM(E20:E22)</f>
        <v>0</v>
      </c>
      <c r="F19" s="106"/>
      <c r="G19" s="58">
        <f>SUM(G20:G22)</f>
        <v>0</v>
      </c>
      <c r="H19" s="106"/>
      <c r="I19" s="58">
        <f>SUM(I20:I22)</f>
        <v>0</v>
      </c>
      <c r="J19" s="106"/>
      <c r="K19" s="58">
        <f>SUM(K20:K22)</f>
        <v>0</v>
      </c>
      <c r="L19" s="106"/>
      <c r="M19" s="58">
        <f>SUM(M20:M22)</f>
        <v>0</v>
      </c>
      <c r="N19" s="106"/>
      <c r="O19" s="58">
        <f>SUM(O20:O22)</f>
        <v>0</v>
      </c>
      <c r="P19" s="106"/>
      <c r="Q19" s="58">
        <f>SUM(Q20:Q22)</f>
        <v>0</v>
      </c>
      <c r="R19" s="106"/>
      <c r="S19" s="58">
        <f>SUM(S20:S22)</f>
        <v>0</v>
      </c>
      <c r="U19" s="57">
        <f t="shared" si="0"/>
        <v>8</v>
      </c>
    </row>
    <row r="20" spans="1:22" x14ac:dyDescent="0.3">
      <c r="A20" s="59" t="s">
        <v>50</v>
      </c>
      <c r="B20" s="106">
        <f>+IF('Tarifs 2024'!$K$21="v",0,'Tarifs 2024'!$K$21)</f>
        <v>0</v>
      </c>
      <c r="C20" s="58">
        <f>B20*B$7</f>
        <v>0</v>
      </c>
      <c r="D20" s="106">
        <f>+IF('Tarifs 2024'!$K$21="v",0,'Tarifs 2024'!$K$21)</f>
        <v>0</v>
      </c>
      <c r="E20" s="58">
        <f t="shared" ref="E20:E23" si="1">D20*D$7</f>
        <v>0</v>
      </c>
      <c r="F20" s="106">
        <f>+IF('Tarifs 2024'!$L$21="v",0,'Tarifs 2024'!$L$21)</f>
        <v>0</v>
      </c>
      <c r="G20" s="58">
        <f t="shared" ref="G20:G23" si="2">F20*F$7</f>
        <v>0</v>
      </c>
      <c r="H20" s="106">
        <f>+IF('Tarifs 2024'!$L$21="v",0,'Tarifs 2024'!$L$21)</f>
        <v>0</v>
      </c>
      <c r="I20" s="58">
        <f t="shared" ref="I20:I23" si="3">H20*H$7</f>
        <v>0</v>
      </c>
      <c r="J20" s="106">
        <f>+IF('Tarifs 2024'!$L$21="v",0,'Tarifs 2024'!$L$21)</f>
        <v>0</v>
      </c>
      <c r="K20" s="58">
        <f t="shared" ref="K20:K23" si="4">J20*J$7</f>
        <v>0</v>
      </c>
      <c r="L20" s="106">
        <f>+IF('Tarifs 2024'!$M$21="v",0,'Tarifs 2024'!$M$21)</f>
        <v>0</v>
      </c>
      <c r="M20" s="58">
        <f t="shared" ref="M20:M23" si="5">L20*L$7</f>
        <v>0</v>
      </c>
      <c r="N20" s="106">
        <f>+IF('Tarifs 2024'!$N$21="v",0,'Tarifs 2024'!$N$21)</f>
        <v>0</v>
      </c>
      <c r="O20" s="58">
        <f t="shared" ref="O20:O23" si="6">N20*N$7</f>
        <v>0</v>
      </c>
      <c r="P20" s="106">
        <f>+IF('Tarifs 2024'!$O$21="v",0,'Tarifs 2024'!$O$21)</f>
        <v>0</v>
      </c>
      <c r="Q20" s="58">
        <f t="shared" ref="Q20:Q23" si="7">P20*P$7</f>
        <v>0</v>
      </c>
      <c r="R20" s="106">
        <f>+IF('Tarifs 2024'!$P$21="v",0,'Tarifs 2024'!$P$21)</f>
        <v>0</v>
      </c>
      <c r="S20" s="58">
        <f t="shared" ref="S20:S23" si="8">R20*R$7</f>
        <v>0</v>
      </c>
      <c r="U20" s="57">
        <f t="shared" si="0"/>
        <v>9</v>
      </c>
    </row>
    <row r="21" spans="1:22" x14ac:dyDescent="0.3">
      <c r="A21" s="59" t="s">
        <v>51</v>
      </c>
      <c r="B21" s="106">
        <f>+IF('Tarifs 2024'!$K$22="v",0,'Tarifs 2024'!$K$22)</f>
        <v>0</v>
      </c>
      <c r="C21" s="58">
        <f t="shared" ref="C21:C23" si="9">B21*B$7</f>
        <v>0</v>
      </c>
      <c r="D21" s="106">
        <f>+IF('Tarifs 2024'!$K$22="v",0,'Tarifs 2024'!$K$22)</f>
        <v>0</v>
      </c>
      <c r="E21" s="58">
        <f t="shared" si="1"/>
        <v>0</v>
      </c>
      <c r="F21" s="106">
        <f>+IF('Tarifs 2024'!$L$22="v",0,'Tarifs 2024'!$L$22)</f>
        <v>0</v>
      </c>
      <c r="G21" s="58">
        <f t="shared" si="2"/>
        <v>0</v>
      </c>
      <c r="H21" s="106">
        <f>+IF('Tarifs 2024'!$L$22="v",0,'Tarifs 2024'!$L$22)</f>
        <v>0</v>
      </c>
      <c r="I21" s="58">
        <f t="shared" si="3"/>
        <v>0</v>
      </c>
      <c r="J21" s="106">
        <f>+IF('Tarifs 2024'!$L$22="v",0,'Tarifs 2024'!$L$22)</f>
        <v>0</v>
      </c>
      <c r="K21" s="58">
        <f t="shared" si="4"/>
        <v>0</v>
      </c>
      <c r="L21" s="106">
        <f>+IF('Tarifs 2024'!$M$22="v",0,'Tarifs 2024'!$M$22)</f>
        <v>0</v>
      </c>
      <c r="M21" s="58">
        <f t="shared" si="5"/>
        <v>0</v>
      </c>
      <c r="N21" s="106">
        <f>+IF('Tarifs 2024'!$N$22="v",0,'Tarifs 2024'!$N$22)</f>
        <v>0</v>
      </c>
      <c r="O21" s="58">
        <f t="shared" si="6"/>
        <v>0</v>
      </c>
      <c r="P21" s="106">
        <f>+IF('Tarifs 2024'!$O$22="v",0,'Tarifs 2024'!$O$22)</f>
        <v>0</v>
      </c>
      <c r="Q21" s="58">
        <f t="shared" si="7"/>
        <v>0</v>
      </c>
      <c r="R21" s="106">
        <f>+IF('Tarifs 2024'!$P$22="v",0,'Tarifs 2024'!$P$22)</f>
        <v>0</v>
      </c>
      <c r="S21" s="58">
        <f t="shared" si="8"/>
        <v>0</v>
      </c>
      <c r="U21" s="57">
        <f t="shared" si="0"/>
        <v>10</v>
      </c>
    </row>
    <row r="22" spans="1:22" x14ac:dyDescent="0.3">
      <c r="A22" s="59" t="s">
        <v>52</v>
      </c>
      <c r="B22" s="106">
        <f>+IF('Tarifs 2024'!$K$23="v",0,'Tarifs 2024'!$K$23)</f>
        <v>0</v>
      </c>
      <c r="C22" s="58">
        <f t="shared" si="9"/>
        <v>0</v>
      </c>
      <c r="D22" s="106">
        <f>+IF('Tarifs 2024'!$K$23="v",0,'Tarifs 2024'!$K$23)</f>
        <v>0</v>
      </c>
      <c r="E22" s="58">
        <f t="shared" si="1"/>
        <v>0</v>
      </c>
      <c r="F22" s="106">
        <f>+IF('Tarifs 2024'!$L$23="v",0,'Tarifs 2024'!$L$23)</f>
        <v>0</v>
      </c>
      <c r="G22" s="58">
        <f t="shared" si="2"/>
        <v>0</v>
      </c>
      <c r="H22" s="106">
        <f>+IF('Tarifs 2024'!$L$23="v",0,'Tarifs 2024'!$L$23)</f>
        <v>0</v>
      </c>
      <c r="I22" s="58">
        <f t="shared" si="3"/>
        <v>0</v>
      </c>
      <c r="J22" s="106">
        <f>+IF('Tarifs 2024'!$L$23="v",0,'Tarifs 2024'!$L$23)</f>
        <v>0</v>
      </c>
      <c r="K22" s="58">
        <f t="shared" si="4"/>
        <v>0</v>
      </c>
      <c r="L22" s="106">
        <f>+IF('Tarifs 2024'!$M$23="v",0,'Tarifs 2024'!$M$23)</f>
        <v>0</v>
      </c>
      <c r="M22" s="58">
        <f t="shared" si="5"/>
        <v>0</v>
      </c>
      <c r="N22" s="106">
        <f>+IF('Tarifs 2024'!$N$23="v",0,'Tarifs 2024'!$N$23)</f>
        <v>0</v>
      </c>
      <c r="O22" s="58">
        <f t="shared" si="6"/>
        <v>0</v>
      </c>
      <c r="P22" s="106">
        <f>+IF('Tarifs 2024'!$O$23="v",0,'Tarifs 2024'!$O$23)</f>
        <v>0</v>
      </c>
      <c r="Q22" s="58">
        <f t="shared" si="7"/>
        <v>0</v>
      </c>
      <c r="R22" s="106">
        <f>+IF('Tarifs 2024'!$P$23="v",0,'Tarifs 2024'!$P$23)</f>
        <v>0</v>
      </c>
      <c r="S22" s="58">
        <f t="shared" si="8"/>
        <v>0</v>
      </c>
      <c r="U22" s="57">
        <f t="shared" si="0"/>
        <v>11</v>
      </c>
    </row>
    <row r="23" spans="1:22" x14ac:dyDescent="0.3">
      <c r="A23" s="115" t="s">
        <v>53</v>
      </c>
      <c r="B23" s="106">
        <f>+IF('Tarifs 2024'!$K$25="v",0,'Tarifs 2024'!$K$25)</f>
        <v>0</v>
      </c>
      <c r="C23" s="58">
        <f t="shared" si="9"/>
        <v>0</v>
      </c>
      <c r="D23" s="106">
        <f>+IF('Tarifs 2024'!$K$25="v",0,'Tarifs 2024'!$K$25)</f>
        <v>0</v>
      </c>
      <c r="E23" s="58">
        <f t="shared" si="1"/>
        <v>0</v>
      </c>
      <c r="F23" s="106">
        <f>+IF('Tarifs 2024'!$L$25="v",0,'Tarifs 2024'!$L$25)</f>
        <v>0</v>
      </c>
      <c r="G23" s="58">
        <f t="shared" si="2"/>
        <v>0</v>
      </c>
      <c r="H23" s="106">
        <f>+IF('Tarifs 2024'!$L$25="v",0,'Tarifs 2024'!$L$25)</f>
        <v>0</v>
      </c>
      <c r="I23" s="58">
        <f t="shared" si="3"/>
        <v>0</v>
      </c>
      <c r="J23" s="106">
        <f>+IF('Tarifs 2024'!$L$25="v",0,'Tarifs 2024'!$L$25)</f>
        <v>0</v>
      </c>
      <c r="K23" s="58">
        <f t="shared" si="4"/>
        <v>0</v>
      </c>
      <c r="L23" s="106">
        <f>+IF('Tarifs 2024'!$M$25="v",0,'Tarifs 2024'!$M$25)</f>
        <v>0</v>
      </c>
      <c r="M23" s="58">
        <f t="shared" si="5"/>
        <v>0</v>
      </c>
      <c r="N23" s="106">
        <f>+IF('Tarifs 2024'!$N$25="v",0,'Tarifs 2024'!$N$25)</f>
        <v>0</v>
      </c>
      <c r="O23" s="58">
        <f t="shared" si="6"/>
        <v>0</v>
      </c>
      <c r="P23" s="106">
        <f>+IF('Tarifs 2024'!$O$25="v",0,'Tarifs 2024'!$O$25)</f>
        <v>0</v>
      </c>
      <c r="Q23" s="58">
        <f t="shared" si="7"/>
        <v>0</v>
      </c>
      <c r="R23" s="106">
        <f>+IF('Tarifs 2024'!$P$25="v",0,'Tarifs 2024'!$P$25)</f>
        <v>0</v>
      </c>
      <c r="S23" s="58">
        <f t="shared" si="8"/>
        <v>0</v>
      </c>
      <c r="U23" s="57">
        <f t="shared" si="0"/>
        <v>12</v>
      </c>
    </row>
    <row r="24" spans="1:22" x14ac:dyDescent="0.3">
      <c r="A24" s="117" t="s">
        <v>54</v>
      </c>
      <c r="B24" s="118"/>
      <c r="C24" s="119">
        <f>SUM(C14,C18:C19,C23)</f>
        <v>0</v>
      </c>
      <c r="D24" s="118"/>
      <c r="E24" s="119">
        <f>SUM(E14,E18:E19,E23)</f>
        <v>0</v>
      </c>
      <c r="F24" s="118"/>
      <c r="G24" s="119">
        <f>SUM(G14,G18:G19,G23)</f>
        <v>0</v>
      </c>
      <c r="H24" s="118"/>
      <c r="I24" s="119">
        <f>SUM(I14,I18:I19,I23)</f>
        <v>0</v>
      </c>
      <c r="J24" s="118"/>
      <c r="K24" s="119">
        <f>SUM(K14,K18:K19,K23)</f>
        <v>0</v>
      </c>
      <c r="L24" s="118"/>
      <c r="M24" s="119">
        <f>SUM(M14,M18:M19,M23)</f>
        <v>0</v>
      </c>
      <c r="N24" s="118"/>
      <c r="O24" s="119">
        <f>SUM(O14,O18:O19,O23)</f>
        <v>0</v>
      </c>
      <c r="P24" s="118"/>
      <c r="Q24" s="119">
        <f>SUM(Q14,Q18:Q19,Q23)</f>
        <v>0</v>
      </c>
      <c r="R24" s="118"/>
      <c r="S24" s="119">
        <f>SUM(S14,S18:S19,S23)</f>
        <v>0</v>
      </c>
      <c r="U24" s="57">
        <f t="shared" si="0"/>
        <v>13</v>
      </c>
    </row>
    <row r="25" spans="1:22" ht="31.15" customHeight="1" x14ac:dyDescent="0.3">
      <c r="A25" s="60" t="s">
        <v>83</v>
      </c>
      <c r="B25" s="1"/>
      <c r="C25" s="130"/>
      <c r="E25" s="130"/>
      <c r="F25" s="1"/>
      <c r="G25" s="130"/>
      <c r="I25" s="130"/>
      <c r="K25" s="130"/>
      <c r="L25" s="1"/>
      <c r="M25" s="130"/>
      <c r="O25" s="130"/>
      <c r="P25" s="1"/>
      <c r="Q25" s="130"/>
      <c r="S25" s="130"/>
      <c r="V25" s="57">
        <f>U24+1</f>
        <v>14</v>
      </c>
    </row>
    <row r="26" spans="1:22" x14ac:dyDescent="0.3">
      <c r="A26" s="122" t="s">
        <v>84</v>
      </c>
      <c r="B26" s="123"/>
      <c r="C26" s="124">
        <f>C24-C25</f>
        <v>0</v>
      </c>
      <c r="D26" s="125"/>
      <c r="E26" s="124">
        <f>E24-E25</f>
        <v>0</v>
      </c>
      <c r="F26" s="123"/>
      <c r="G26" s="124">
        <f>G24-G25</f>
        <v>0</v>
      </c>
      <c r="H26" s="125"/>
      <c r="I26" s="124">
        <f>I24-I25</f>
        <v>0</v>
      </c>
      <c r="J26" s="125"/>
      <c r="K26" s="124">
        <f>K24-K25</f>
        <v>0</v>
      </c>
      <c r="L26" s="123"/>
      <c r="M26" s="124">
        <f>M24-M25</f>
        <v>0</v>
      </c>
      <c r="N26" s="125"/>
      <c r="O26" s="124">
        <f>O24-O25</f>
        <v>0</v>
      </c>
      <c r="P26" s="123"/>
      <c r="Q26" s="124">
        <f>Q24-Q25</f>
        <v>0</v>
      </c>
      <c r="R26" s="125"/>
      <c r="S26" s="124">
        <f>S24-S25</f>
        <v>0</v>
      </c>
      <c r="V26" s="57"/>
    </row>
    <row r="27" spans="1:22" ht="15.75" thickBot="1" x14ac:dyDescent="0.35">
      <c r="A27" s="126" t="s">
        <v>85</v>
      </c>
      <c r="B27" s="127"/>
      <c r="C27" s="128" t="str">
        <f>IFERROR((C26/C25)," ")</f>
        <v xml:space="preserve"> </v>
      </c>
      <c r="D27" s="129"/>
      <c r="E27" s="128" t="str">
        <f>IFERROR((E26/E25)," ")</f>
        <v xml:space="preserve"> </v>
      </c>
      <c r="F27" s="127"/>
      <c r="G27" s="128" t="str">
        <f>IFERROR((G26/G25)," ")</f>
        <v xml:space="preserve"> </v>
      </c>
      <c r="H27" s="129"/>
      <c r="I27" s="128" t="str">
        <f>IFERROR((I26/I25)," ")</f>
        <v xml:space="preserve"> </v>
      </c>
      <c r="J27" s="129"/>
      <c r="K27" s="128" t="str">
        <f>IFERROR((K26/K25)," ")</f>
        <v xml:space="preserve"> </v>
      </c>
      <c r="L27" s="127"/>
      <c r="M27" s="128" t="str">
        <f>IFERROR((M26/M25)," ")</f>
        <v xml:space="preserve"> </v>
      </c>
      <c r="N27" s="129"/>
      <c r="O27" s="128" t="str">
        <f>IFERROR((O26/O25)," ")</f>
        <v xml:space="preserve"> </v>
      </c>
      <c r="P27" s="127"/>
      <c r="Q27" s="128" t="str">
        <f>IFERROR((Q26/Q25)," ")</f>
        <v xml:space="preserve"> </v>
      </c>
      <c r="R27" s="129"/>
      <c r="S27" s="128" t="str">
        <f>IFERROR((S26/S25)," ")</f>
        <v xml:space="preserve"> </v>
      </c>
      <c r="V27" s="57"/>
    </row>
    <row r="28" spans="1:22" ht="15.75" thickTop="1" x14ac:dyDescent="0.3">
      <c r="A28" s="107"/>
      <c r="B28" s="1"/>
      <c r="C28" s="108"/>
      <c r="D28" s="105"/>
      <c r="E28" s="108"/>
      <c r="F28" s="1"/>
      <c r="G28" s="108"/>
      <c r="H28" s="105"/>
      <c r="I28" s="108"/>
      <c r="J28" s="105"/>
      <c r="K28" s="108"/>
      <c r="L28" s="1"/>
      <c r="M28" s="108"/>
      <c r="N28" s="105"/>
      <c r="O28" s="108"/>
      <c r="P28" s="1"/>
      <c r="Q28" s="108"/>
      <c r="R28" s="105"/>
      <c r="S28" s="108"/>
      <c r="V28" s="57"/>
    </row>
    <row r="29" spans="1:22" x14ac:dyDescent="0.3">
      <c r="A29" s="116" t="s">
        <v>86</v>
      </c>
      <c r="B29" s="106">
        <f>+IF('Tarifs 2024'!$K$16="v",0,'Tarifs 2024'!$K$16)</f>
        <v>0</v>
      </c>
      <c r="C29" s="58">
        <f>B29*B$7</f>
        <v>0</v>
      </c>
      <c r="D29" s="106">
        <f>+IF('Tarifs 2024'!$K$16="v",0,'Tarifs 2024'!$K$16)</f>
        <v>0</v>
      </c>
      <c r="E29" s="58">
        <f>D29*D$7</f>
        <v>0</v>
      </c>
      <c r="F29" s="106">
        <f>+IF('Tarifs 2024'!$L$16="v",0,'Tarifs 2024'!$L$16)</f>
        <v>0</v>
      </c>
      <c r="G29" s="58">
        <f>F29*F$7</f>
        <v>0</v>
      </c>
      <c r="H29" s="106">
        <f>+IF('Tarifs 2024'!$L$16="v",0,'Tarifs 2024'!$L$16)</f>
        <v>0</v>
      </c>
      <c r="I29" s="58">
        <f>H29*H$7</f>
        <v>0</v>
      </c>
      <c r="J29" s="106">
        <f>+IF('Tarifs 2024'!$L$16="v",0,'Tarifs 2024'!$L$16)</f>
        <v>0</v>
      </c>
      <c r="K29" s="58">
        <f>J29*J$7</f>
        <v>0</v>
      </c>
      <c r="L29" s="106">
        <f>+IF('Tarifs 2024'!$M$16="v",0,'Tarifs 2024'!$M$16)</f>
        <v>0</v>
      </c>
      <c r="M29" s="58">
        <f>L29*L$7</f>
        <v>0</v>
      </c>
      <c r="N29" s="106">
        <f>+IF('Tarifs 2024'!$N$16="v",0,'Tarifs 2024'!$N$16)</f>
        <v>0</v>
      </c>
      <c r="O29" s="58">
        <f>N29*N$7</f>
        <v>0</v>
      </c>
      <c r="P29" s="106">
        <f>+IF('Tarifs 2024'!$O$16="v",0,'Tarifs 2024'!$O$16)</f>
        <v>0</v>
      </c>
      <c r="Q29" s="58">
        <f>P29*P$7</f>
        <v>0</v>
      </c>
      <c r="R29" s="106">
        <f>+IF('Tarifs 2024'!$P$16="v",0,'Tarifs 2024'!$P$16)</f>
        <v>0</v>
      </c>
      <c r="S29" s="58">
        <f>R29*R$7</f>
        <v>0</v>
      </c>
      <c r="V29" s="57"/>
    </row>
    <row r="30" spans="1:22" s="109" customFormat="1" x14ac:dyDescent="0.3">
      <c r="B30" s="110"/>
      <c r="C30" s="110">
        <f>IFERROR(C29/C24,0)</f>
        <v>0</v>
      </c>
      <c r="D30" s="110"/>
      <c r="E30" s="110">
        <f>IFERROR(E29/E24,0)</f>
        <v>0</v>
      </c>
      <c r="F30" s="110"/>
      <c r="G30" s="110">
        <f>IFERROR(G29/G24,0)</f>
        <v>0</v>
      </c>
      <c r="H30" s="110"/>
      <c r="I30" s="110">
        <f>IFERROR(I29/I24,0)</f>
        <v>0</v>
      </c>
      <c r="J30" s="110"/>
      <c r="K30" s="110">
        <f>IFERROR(K29/K24,0)</f>
        <v>0</v>
      </c>
      <c r="L30" s="110"/>
      <c r="M30" s="110">
        <f>IFERROR(M29/M24,0)</f>
        <v>0</v>
      </c>
      <c r="N30" s="110"/>
      <c r="O30" s="110">
        <f>IFERROR(O29/O24,0)</f>
        <v>0</v>
      </c>
      <c r="P30" s="110"/>
      <c r="Q30" s="110">
        <f>IFERROR(Q29/Q24,0)</f>
        <v>0</v>
      </c>
      <c r="R30" s="110"/>
      <c r="S30" s="110">
        <f>IFERROR(S29/S24,0)</f>
        <v>0</v>
      </c>
      <c r="V30" s="111"/>
    </row>
    <row r="31" spans="1:22" x14ac:dyDescent="0.3">
      <c r="U31" s="57"/>
    </row>
    <row r="32" spans="1:22" ht="21" x14ac:dyDescent="0.35">
      <c r="A32" s="162">
        <v>2025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4"/>
      <c r="U32" s="57">
        <f>V25+1</f>
        <v>15</v>
      </c>
    </row>
    <row r="33" spans="1:22" ht="15" customHeight="1" x14ac:dyDescent="0.3">
      <c r="A33" s="165" t="s">
        <v>44</v>
      </c>
      <c r="B33" s="167" t="str">
        <f>B$5&amp;" | "&amp;B6</f>
        <v>T1 | Relevé annuel</v>
      </c>
      <c r="C33" s="168"/>
      <c r="D33" s="167" t="str">
        <f>D$5&amp;" | "&amp;D6</f>
        <v>T1 | Relevé annuel</v>
      </c>
      <c r="E33" s="168"/>
      <c r="F33" s="167" t="str">
        <f>F$5&amp;" | "&amp;F6</f>
        <v>T2 | Relevé annuel</v>
      </c>
      <c r="G33" s="168"/>
      <c r="H33" s="167" t="str">
        <f>H$5&amp;" | "&amp;H6</f>
        <v>T2 | Relevé annuel</v>
      </c>
      <c r="I33" s="168"/>
      <c r="J33" s="167" t="str">
        <f>J$5&amp;" | "&amp;J6</f>
        <v>T2 | Relevé annuel</v>
      </c>
      <c r="K33" s="168"/>
      <c r="L33" s="167" t="str">
        <f>L$5&amp;" | "&amp;L6</f>
        <v>T3 | Relevé annuel</v>
      </c>
      <c r="M33" s="168"/>
      <c r="N33" s="167" t="str">
        <f>N$5&amp;" | "&amp;N6</f>
        <v>T4 | MMR</v>
      </c>
      <c r="O33" s="168"/>
      <c r="P33" s="167" t="str">
        <f>P$5&amp;" | "&amp;P6</f>
        <v>T5 | AMR</v>
      </c>
      <c r="Q33" s="169"/>
      <c r="R33" s="170" t="str">
        <f>R$5&amp;" | "&amp;R6</f>
        <v>T6 | AMR</v>
      </c>
      <c r="S33" s="170"/>
      <c r="U33" s="57">
        <f t="shared" ref="U33:U45" si="10">U12</f>
        <v>1</v>
      </c>
    </row>
    <row r="34" spans="1:22" x14ac:dyDescent="0.3">
      <c r="A34" s="166"/>
      <c r="B34" s="120" t="s">
        <v>45</v>
      </c>
      <c r="C34" s="120" t="s">
        <v>46</v>
      </c>
      <c r="D34" s="120" t="s">
        <v>45</v>
      </c>
      <c r="E34" s="120" t="s">
        <v>46</v>
      </c>
      <c r="F34" s="120" t="s">
        <v>45</v>
      </c>
      <c r="G34" s="120" t="s">
        <v>46</v>
      </c>
      <c r="H34" s="120" t="s">
        <v>45</v>
      </c>
      <c r="I34" s="120" t="s">
        <v>46</v>
      </c>
      <c r="J34" s="120" t="s">
        <v>45</v>
      </c>
      <c r="K34" s="120" t="s">
        <v>46</v>
      </c>
      <c r="L34" s="120" t="s">
        <v>45</v>
      </c>
      <c r="M34" s="120" t="s">
        <v>46</v>
      </c>
      <c r="N34" s="120" t="s">
        <v>45</v>
      </c>
      <c r="O34" s="120" t="s">
        <v>46</v>
      </c>
      <c r="P34" s="120" t="s">
        <v>45</v>
      </c>
      <c r="Q34" s="120" t="s">
        <v>46</v>
      </c>
      <c r="R34" s="121" t="s">
        <v>45</v>
      </c>
      <c r="S34" s="121" t="s">
        <v>46</v>
      </c>
      <c r="U34" s="57">
        <f t="shared" si="10"/>
        <v>2</v>
      </c>
    </row>
    <row r="35" spans="1:22" x14ac:dyDescent="0.3">
      <c r="A35" s="115" t="s">
        <v>19</v>
      </c>
      <c r="B35" s="105"/>
      <c r="C35" s="58">
        <f>SUM(C36:C38)</f>
        <v>0</v>
      </c>
      <c r="D35" s="58"/>
      <c r="E35" s="58">
        <f>SUM(E36:E38)</f>
        <v>0</v>
      </c>
      <c r="F35" s="58"/>
      <c r="G35" s="58">
        <f>SUM(G36:G38)</f>
        <v>0</v>
      </c>
      <c r="H35" s="58"/>
      <c r="I35" s="58">
        <f>SUM(I36:I38)</f>
        <v>0</v>
      </c>
      <c r="J35" s="58"/>
      <c r="K35" s="58">
        <f>SUM(K36:K38)</f>
        <v>0</v>
      </c>
      <c r="L35" s="58"/>
      <c r="M35" s="58">
        <f>SUM(M36:M38)</f>
        <v>0</v>
      </c>
      <c r="N35" s="58"/>
      <c r="O35" s="58">
        <f>SUM(O36:O38)</f>
        <v>0</v>
      </c>
      <c r="P35" s="58"/>
      <c r="Q35" s="58">
        <f>SUM(Q36:Q38)</f>
        <v>0</v>
      </c>
      <c r="R35" s="58"/>
      <c r="S35" s="58">
        <f>SUM(S36:S38)</f>
        <v>0</v>
      </c>
      <c r="U35" s="57">
        <f t="shared" si="10"/>
        <v>3</v>
      </c>
    </row>
    <row r="36" spans="1:22" x14ac:dyDescent="0.3">
      <c r="A36" s="59" t="s">
        <v>20</v>
      </c>
      <c r="B36" s="160"/>
      <c r="C36" s="161"/>
      <c r="D36" s="160"/>
      <c r="E36" s="161"/>
      <c r="F36" s="160"/>
      <c r="G36" s="161"/>
      <c r="H36" s="160"/>
      <c r="I36" s="161"/>
      <c r="J36" s="160"/>
      <c r="K36" s="161"/>
      <c r="L36" s="160"/>
      <c r="M36" s="161"/>
      <c r="N36" s="160"/>
      <c r="O36" s="161"/>
      <c r="P36" s="58">
        <f>+IF('Tarifs 2025'!$O$12="v",0,'Tarifs 2025'!$O$12)</f>
        <v>0</v>
      </c>
      <c r="Q36" s="58">
        <f>P36*P$8</f>
        <v>0</v>
      </c>
      <c r="R36" s="58">
        <f>+IF('Tarifs 2025'!$P$12="v",0,'Tarifs 2025'!$P$12)</f>
        <v>0</v>
      </c>
      <c r="S36" s="58">
        <f>R36*R$8</f>
        <v>0</v>
      </c>
      <c r="U36" s="57">
        <f t="shared" si="10"/>
        <v>4</v>
      </c>
    </row>
    <row r="37" spans="1:22" x14ac:dyDescent="0.3">
      <c r="A37" s="59" t="s">
        <v>47</v>
      </c>
      <c r="B37" s="58">
        <f>+IF('Tarifs 2025'!$K$13="V",0,'Tarifs 2025'!$K$13)</f>
        <v>0</v>
      </c>
      <c r="C37" s="58">
        <f>B37*1</f>
        <v>0</v>
      </c>
      <c r="D37" s="58">
        <f>+IF('Tarifs 2025'!$K$13="V",0,'Tarifs 2025'!$K$13)</f>
        <v>0</v>
      </c>
      <c r="E37" s="58">
        <f>D37*1</f>
        <v>0</v>
      </c>
      <c r="F37" s="58">
        <f>+IF('Tarifs 2025'!$L$13="v",0,'Tarifs 2025'!$L$13)</f>
        <v>0</v>
      </c>
      <c r="G37" s="58">
        <f>F37*1</f>
        <v>0</v>
      </c>
      <c r="H37" s="58">
        <f>+IF('Tarifs 2025'!$L$13="v",0,'Tarifs 2025'!$L$13)</f>
        <v>0</v>
      </c>
      <c r="I37" s="58">
        <f>H37*1</f>
        <v>0</v>
      </c>
      <c r="J37" s="58">
        <f>+IF('Tarifs 2025'!$L$13="v",0,'Tarifs 2025'!$L$13)</f>
        <v>0</v>
      </c>
      <c r="K37" s="58">
        <f>J37*1</f>
        <v>0</v>
      </c>
      <c r="L37" s="58">
        <f>+IF('Tarifs 2025'!$M$13="v",0,'Tarifs 2025'!$M$13)</f>
        <v>0</v>
      </c>
      <c r="M37" s="58">
        <f>L37*1</f>
        <v>0</v>
      </c>
      <c r="N37" s="58">
        <f>+IF('Tarifs 2025'!$N$13="v",0,'Tarifs 2025'!$N$13)</f>
        <v>0</v>
      </c>
      <c r="O37" s="58">
        <f>N37*1</f>
        <v>0</v>
      </c>
      <c r="P37" s="58">
        <f>+IF('Tarifs 2025'!$O$13="v",0,'Tarifs 2025'!$O$13)</f>
        <v>0</v>
      </c>
      <c r="Q37" s="58">
        <f>P37*1</f>
        <v>0</v>
      </c>
      <c r="R37" s="58">
        <f>+IF('Tarifs 2025'!$P$13="v",0,'Tarifs 2025'!$P$13)</f>
        <v>0</v>
      </c>
      <c r="S37" s="58">
        <f>R37*1</f>
        <v>0</v>
      </c>
      <c r="U37" s="57">
        <f t="shared" si="10"/>
        <v>5</v>
      </c>
    </row>
    <row r="38" spans="1:22" x14ac:dyDescent="0.3">
      <c r="A38" s="59" t="s">
        <v>26</v>
      </c>
      <c r="B38" s="106">
        <f>+IF('Tarifs 2025'!$K$15="v",0,'Tarifs 2025'!$K$15)</f>
        <v>0</v>
      </c>
      <c r="C38" s="58">
        <f>B38*B$7</f>
        <v>0</v>
      </c>
      <c r="D38" s="106">
        <f>+IF('Tarifs 2025'!$K$15="v",0,'Tarifs 2025'!$K$15)</f>
        <v>0</v>
      </c>
      <c r="E38" s="58">
        <f>D38*D$7</f>
        <v>0</v>
      </c>
      <c r="F38" s="106">
        <f>+IF('Tarifs 2025'!$L$15="v",0,'Tarifs 2025'!$L$15)</f>
        <v>0</v>
      </c>
      <c r="G38" s="58">
        <f>F38*F$7</f>
        <v>0</v>
      </c>
      <c r="H38" s="106">
        <f>+IF('Tarifs 2025'!$L$15="v",0,'Tarifs 2025'!$L$15)</f>
        <v>0</v>
      </c>
      <c r="I38" s="58">
        <f>H38*H$7</f>
        <v>0</v>
      </c>
      <c r="J38" s="106">
        <f>+IF('Tarifs 2025'!$L$15="v",0,'Tarifs 2025'!$L$15)</f>
        <v>0</v>
      </c>
      <c r="K38" s="58">
        <f>J38*J$7</f>
        <v>0</v>
      </c>
      <c r="L38" s="106">
        <f>+IF('Tarifs 2025'!$M$15="v",0,'Tarifs 2025'!$M$15)</f>
        <v>0</v>
      </c>
      <c r="M38" s="58">
        <f>L38*L$7</f>
        <v>0</v>
      </c>
      <c r="N38" s="106">
        <f>+IF('Tarifs 2025'!$N$15="v",0,'Tarifs 2025'!$N$15)</f>
        <v>0</v>
      </c>
      <c r="O38" s="58">
        <f>N38*N$7</f>
        <v>0</v>
      </c>
      <c r="P38" s="106">
        <f>+IF('Tarifs 2025'!$O$15="v",0,'Tarifs 2025'!$O$15)</f>
        <v>0</v>
      </c>
      <c r="Q38" s="58">
        <f>P38*P$7</f>
        <v>0</v>
      </c>
      <c r="R38" s="106">
        <f>+IF('Tarifs 2025'!$P$15="v",0,'Tarifs 2025'!$P$15)</f>
        <v>0</v>
      </c>
      <c r="S38" s="58">
        <f>R38*R$7</f>
        <v>0</v>
      </c>
      <c r="U38" s="57">
        <f t="shared" si="10"/>
        <v>6</v>
      </c>
    </row>
    <row r="39" spans="1:22" x14ac:dyDescent="0.3">
      <c r="A39" s="115" t="s">
        <v>48</v>
      </c>
      <c r="B39" s="106">
        <f>+IF('Tarifs 2025'!$K$18="v",0,'Tarifs 2025'!$K$18)</f>
        <v>0</v>
      </c>
      <c r="C39" s="58">
        <f>B39*B$7</f>
        <v>0</v>
      </c>
      <c r="D39" s="106">
        <f>+IF('Tarifs 2025'!$K$18="v",0,'Tarifs 2025'!$K$18)</f>
        <v>0</v>
      </c>
      <c r="E39" s="58">
        <f>D39*D$7</f>
        <v>0</v>
      </c>
      <c r="F39" s="106">
        <f>+IF('Tarifs 2025'!$L$18="v",0,'Tarifs 2025'!$L$18)</f>
        <v>0</v>
      </c>
      <c r="G39" s="58">
        <f>F39*F$7</f>
        <v>0</v>
      </c>
      <c r="H39" s="106">
        <f>+IF('Tarifs 2025'!$L$18="v",0,'Tarifs 2025'!$L$18)</f>
        <v>0</v>
      </c>
      <c r="I39" s="58">
        <f>H39*H$7</f>
        <v>0</v>
      </c>
      <c r="J39" s="106">
        <f>+IF('Tarifs 2025'!$L$18="v",0,'Tarifs 2025'!$L$18)</f>
        <v>0</v>
      </c>
      <c r="K39" s="58">
        <f>J39*J$7</f>
        <v>0</v>
      </c>
      <c r="L39" s="106">
        <f>+IF('Tarifs 2025'!$M$18="v",0,'Tarifs 2025'!$M$18)</f>
        <v>0</v>
      </c>
      <c r="M39" s="58">
        <f>L39*L$7</f>
        <v>0</v>
      </c>
      <c r="N39" s="106">
        <f>+IF('Tarifs 2025'!$N$18="v",0,'Tarifs 2025'!$N$18)</f>
        <v>0</v>
      </c>
      <c r="O39" s="58">
        <f>N39*N$7</f>
        <v>0</v>
      </c>
      <c r="P39" s="106">
        <f>+IF('Tarifs 2025'!$O$18="v",0,'Tarifs 2025'!$O$18)</f>
        <v>0</v>
      </c>
      <c r="Q39" s="58">
        <f>P39*P$7</f>
        <v>0</v>
      </c>
      <c r="R39" s="106">
        <f>+IF('Tarifs 2025'!$P$18="v",0,'Tarifs 2025'!$P$18)</f>
        <v>0</v>
      </c>
      <c r="S39" s="58">
        <f>R39*R$7</f>
        <v>0</v>
      </c>
      <c r="U39" s="57">
        <f t="shared" si="10"/>
        <v>7</v>
      </c>
    </row>
    <row r="40" spans="1:22" x14ac:dyDescent="0.3">
      <c r="A40" s="115" t="s">
        <v>49</v>
      </c>
      <c r="B40" s="106"/>
      <c r="C40" s="58">
        <f>SUM(C41:C43)</f>
        <v>0</v>
      </c>
      <c r="D40" s="106"/>
      <c r="E40" s="58">
        <f>SUM(E41:E43)</f>
        <v>0</v>
      </c>
      <c r="F40" s="106"/>
      <c r="G40" s="58">
        <f>SUM(G41:G43)</f>
        <v>0</v>
      </c>
      <c r="H40" s="106"/>
      <c r="I40" s="58">
        <f>SUM(I41:I43)</f>
        <v>0</v>
      </c>
      <c r="J40" s="106"/>
      <c r="K40" s="58">
        <f>SUM(K41:K43)</f>
        <v>0</v>
      </c>
      <c r="L40" s="106"/>
      <c r="M40" s="58">
        <f>SUM(M41:M43)</f>
        <v>0</v>
      </c>
      <c r="N40" s="106"/>
      <c r="O40" s="58">
        <f>SUM(O41:O43)</f>
        <v>0</v>
      </c>
      <c r="P40" s="106"/>
      <c r="Q40" s="58">
        <f>SUM(Q41:Q43)</f>
        <v>0</v>
      </c>
      <c r="R40" s="106"/>
      <c r="S40" s="58">
        <f>SUM(S41:S43)</f>
        <v>0</v>
      </c>
      <c r="U40" s="57">
        <f t="shared" si="10"/>
        <v>8</v>
      </c>
    </row>
    <row r="41" spans="1:22" x14ac:dyDescent="0.3">
      <c r="A41" s="59" t="s">
        <v>50</v>
      </c>
      <c r="B41" s="106">
        <f>+IF('Tarifs 2025'!$K$21="v",0,'Tarifs 2025'!$K$21)</f>
        <v>0</v>
      </c>
      <c r="C41" s="58">
        <f>B41*B$7</f>
        <v>0</v>
      </c>
      <c r="D41" s="106">
        <f>+IF('Tarifs 2025'!$K$21="v",0,'Tarifs 2025'!$K$21)</f>
        <v>0</v>
      </c>
      <c r="E41" s="58">
        <f t="shared" ref="E41:E44" si="11">D41*D$7</f>
        <v>0</v>
      </c>
      <c r="F41" s="106">
        <f>+IF('Tarifs 2025'!$L$21="v",0,'Tarifs 2025'!$L$21)</f>
        <v>0</v>
      </c>
      <c r="G41" s="58">
        <f t="shared" ref="G41:G44" si="12">F41*F$7</f>
        <v>0</v>
      </c>
      <c r="H41" s="106">
        <f>+IF('Tarifs 2025'!$L$21="v",0,'Tarifs 2025'!$L$21)</f>
        <v>0</v>
      </c>
      <c r="I41" s="58">
        <f t="shared" ref="I41:I44" si="13">H41*H$7</f>
        <v>0</v>
      </c>
      <c r="J41" s="106">
        <f>+IF('Tarifs 2025'!$L$21="v",0,'Tarifs 2025'!$L$21)</f>
        <v>0</v>
      </c>
      <c r="K41" s="58">
        <f t="shared" ref="K41:K44" si="14">J41*J$7</f>
        <v>0</v>
      </c>
      <c r="L41" s="106">
        <f>+IF('Tarifs 2025'!$M$21="v",0,'Tarifs 2025'!$M$21)</f>
        <v>0</v>
      </c>
      <c r="M41" s="58">
        <f t="shared" ref="M41:M44" si="15">L41*L$7</f>
        <v>0</v>
      </c>
      <c r="N41" s="106">
        <f>+IF('Tarifs 2025'!$N$21="v",0,'Tarifs 2025'!$N$21)</f>
        <v>0</v>
      </c>
      <c r="O41" s="58">
        <f t="shared" ref="O41:O44" si="16">N41*N$7</f>
        <v>0</v>
      </c>
      <c r="P41" s="106">
        <f>+IF('Tarifs 2025'!$O$21="v",0,'Tarifs 2025'!$O$21)</f>
        <v>0</v>
      </c>
      <c r="Q41" s="58">
        <f t="shared" ref="Q41:Q44" si="17">P41*P$7</f>
        <v>0</v>
      </c>
      <c r="R41" s="106">
        <f>+IF('Tarifs 2025'!$P$21="v",0,'Tarifs 2025'!$P$21)</f>
        <v>0</v>
      </c>
      <c r="S41" s="58">
        <f t="shared" ref="S41:S44" si="18">R41*R$7</f>
        <v>0</v>
      </c>
      <c r="U41" s="57">
        <f t="shared" si="10"/>
        <v>9</v>
      </c>
    </row>
    <row r="42" spans="1:22" x14ac:dyDescent="0.3">
      <c r="A42" s="59" t="s">
        <v>51</v>
      </c>
      <c r="B42" s="106">
        <f>+IF('Tarifs 2025'!$K$22="v",0,'Tarifs 2025'!$K$22)</f>
        <v>0</v>
      </c>
      <c r="C42" s="58">
        <f t="shared" ref="C42:C44" si="19">B42*B$7</f>
        <v>0</v>
      </c>
      <c r="D42" s="106">
        <f>+IF('Tarifs 2025'!$K$22="v",0,'Tarifs 2025'!$K$22)</f>
        <v>0</v>
      </c>
      <c r="E42" s="58">
        <f t="shared" si="11"/>
        <v>0</v>
      </c>
      <c r="F42" s="106">
        <f>+IF('Tarifs 2025'!$L$22="v",0,'Tarifs 2025'!$L$22)</f>
        <v>0</v>
      </c>
      <c r="G42" s="58">
        <f t="shared" si="12"/>
        <v>0</v>
      </c>
      <c r="H42" s="106">
        <f>+IF('Tarifs 2025'!$L$22="v",0,'Tarifs 2025'!$L$22)</f>
        <v>0</v>
      </c>
      <c r="I42" s="58">
        <f t="shared" si="13"/>
        <v>0</v>
      </c>
      <c r="J42" s="106">
        <f>+IF('Tarifs 2025'!$L$22="v",0,'Tarifs 2025'!$L$22)</f>
        <v>0</v>
      </c>
      <c r="K42" s="58">
        <f t="shared" si="14"/>
        <v>0</v>
      </c>
      <c r="L42" s="106">
        <f>+IF('Tarifs 2025'!$M$22="v",0,'Tarifs 2025'!$M$22)</f>
        <v>0</v>
      </c>
      <c r="M42" s="58">
        <f t="shared" si="15"/>
        <v>0</v>
      </c>
      <c r="N42" s="106">
        <f>+IF('Tarifs 2025'!$N$22="v",0,'Tarifs 2025'!$N$22)</f>
        <v>0</v>
      </c>
      <c r="O42" s="58">
        <f t="shared" si="16"/>
        <v>0</v>
      </c>
      <c r="P42" s="106">
        <f>+IF('Tarifs 2025'!$O$22="v",0,'Tarifs 2025'!$O$22)</f>
        <v>0</v>
      </c>
      <c r="Q42" s="58">
        <f t="shared" si="17"/>
        <v>0</v>
      </c>
      <c r="R42" s="106">
        <f>+IF('Tarifs 2025'!$P$22="v",0,'Tarifs 2025'!$P$22)</f>
        <v>0</v>
      </c>
      <c r="S42" s="58">
        <f t="shared" si="18"/>
        <v>0</v>
      </c>
      <c r="U42" s="57">
        <f t="shared" si="10"/>
        <v>10</v>
      </c>
    </row>
    <row r="43" spans="1:22" x14ac:dyDescent="0.3">
      <c r="A43" s="59" t="s">
        <v>52</v>
      </c>
      <c r="B43" s="106">
        <f>+IF('Tarifs 2025'!$K$23="v",0,'Tarifs 2025'!$K$23)</f>
        <v>0</v>
      </c>
      <c r="C43" s="58">
        <f t="shared" si="19"/>
        <v>0</v>
      </c>
      <c r="D43" s="106">
        <f>+IF('Tarifs 2025'!$K$23="v",0,'Tarifs 2025'!$K$23)</f>
        <v>0</v>
      </c>
      <c r="E43" s="58">
        <f t="shared" si="11"/>
        <v>0</v>
      </c>
      <c r="F43" s="106">
        <f>+IF('Tarifs 2025'!$L$23="v",0,'Tarifs 2025'!$L$23)</f>
        <v>0</v>
      </c>
      <c r="G43" s="58">
        <f t="shared" si="12"/>
        <v>0</v>
      </c>
      <c r="H43" s="106">
        <f>+IF('Tarifs 2025'!$L$23="v",0,'Tarifs 2025'!$L$23)</f>
        <v>0</v>
      </c>
      <c r="I43" s="58">
        <f t="shared" si="13"/>
        <v>0</v>
      </c>
      <c r="J43" s="106">
        <f>+IF('Tarifs 2025'!$L$23="v",0,'Tarifs 2025'!$L$23)</f>
        <v>0</v>
      </c>
      <c r="K43" s="58">
        <f t="shared" si="14"/>
        <v>0</v>
      </c>
      <c r="L43" s="106">
        <f>+IF('Tarifs 2025'!$M$23="v",0,'Tarifs 2025'!$M$23)</f>
        <v>0</v>
      </c>
      <c r="M43" s="58">
        <f t="shared" si="15"/>
        <v>0</v>
      </c>
      <c r="N43" s="106">
        <f>+IF('Tarifs 2025'!$N$23="v",0,'Tarifs 2025'!$N$23)</f>
        <v>0</v>
      </c>
      <c r="O43" s="58">
        <f t="shared" si="16"/>
        <v>0</v>
      </c>
      <c r="P43" s="106">
        <f>+IF('Tarifs 2025'!$O$23="v",0,'Tarifs 2025'!$O$23)</f>
        <v>0</v>
      </c>
      <c r="Q43" s="58">
        <f t="shared" si="17"/>
        <v>0</v>
      </c>
      <c r="R43" s="106">
        <f>+IF('Tarifs 2025'!$P$23="v",0,'Tarifs 2025'!$P$23)</f>
        <v>0</v>
      </c>
      <c r="S43" s="58">
        <f t="shared" si="18"/>
        <v>0</v>
      </c>
      <c r="U43" s="57">
        <f t="shared" si="10"/>
        <v>11</v>
      </c>
    </row>
    <row r="44" spans="1:22" x14ac:dyDescent="0.3">
      <c r="A44" s="115" t="s">
        <v>53</v>
      </c>
      <c r="B44" s="106">
        <f>+IF('Tarifs 2025'!$K$25="v",0,'Tarifs 2025'!$K$25)</f>
        <v>0</v>
      </c>
      <c r="C44" s="58">
        <f t="shared" si="19"/>
        <v>0</v>
      </c>
      <c r="D44" s="106">
        <f>+IF('Tarifs 2025'!$K$25="v",0,'Tarifs 2025'!$K$25)</f>
        <v>0</v>
      </c>
      <c r="E44" s="58">
        <f t="shared" si="11"/>
        <v>0</v>
      </c>
      <c r="F44" s="106">
        <f>+IF('Tarifs 2025'!$L$25="v",0,'Tarifs 2025'!$L$25)</f>
        <v>0</v>
      </c>
      <c r="G44" s="58">
        <f t="shared" si="12"/>
        <v>0</v>
      </c>
      <c r="H44" s="106">
        <f>+IF('Tarifs 2025'!$L$25="v",0,'Tarifs 2025'!$L$25)</f>
        <v>0</v>
      </c>
      <c r="I44" s="58">
        <f t="shared" si="13"/>
        <v>0</v>
      </c>
      <c r="J44" s="106">
        <f>+IF('Tarifs 2025'!$L$25="v",0,'Tarifs 2025'!$L$25)</f>
        <v>0</v>
      </c>
      <c r="K44" s="58">
        <f t="shared" si="14"/>
        <v>0</v>
      </c>
      <c r="L44" s="106">
        <f>+IF('Tarifs 2025'!$M$25="v",0,'Tarifs 2025'!$M$25)</f>
        <v>0</v>
      </c>
      <c r="M44" s="58">
        <f t="shared" si="15"/>
        <v>0</v>
      </c>
      <c r="N44" s="106">
        <f>+IF('Tarifs 2025'!$N$25="v",0,'Tarifs 2025'!$N$25)</f>
        <v>0</v>
      </c>
      <c r="O44" s="58">
        <f t="shared" si="16"/>
        <v>0</v>
      </c>
      <c r="P44" s="106">
        <f>+IF('Tarifs 2025'!$O$25="v",0,'Tarifs 2025'!$O$25)</f>
        <v>0</v>
      </c>
      <c r="Q44" s="58">
        <f t="shared" si="17"/>
        <v>0</v>
      </c>
      <c r="R44" s="106">
        <f>+IF('Tarifs 2025'!$P$25="v",0,'Tarifs 2025'!$P$25)</f>
        <v>0</v>
      </c>
      <c r="S44" s="58">
        <f t="shared" si="18"/>
        <v>0</v>
      </c>
      <c r="U44" s="57">
        <f t="shared" si="10"/>
        <v>12</v>
      </c>
    </row>
    <row r="45" spans="1:22" x14ac:dyDescent="0.3">
      <c r="A45" s="117" t="s">
        <v>54</v>
      </c>
      <c r="B45" s="118"/>
      <c r="C45" s="119">
        <f>SUM(C35,C39:C40,C44)</f>
        <v>0</v>
      </c>
      <c r="D45" s="118"/>
      <c r="E45" s="119">
        <f>SUM(E35,E39:E40,E44)</f>
        <v>0</v>
      </c>
      <c r="F45" s="118"/>
      <c r="G45" s="119">
        <f>SUM(G35,G39:G40,G44)</f>
        <v>0</v>
      </c>
      <c r="H45" s="118"/>
      <c r="I45" s="119">
        <f>SUM(I35,I39:I40,I44)</f>
        <v>0</v>
      </c>
      <c r="J45" s="118"/>
      <c r="K45" s="119">
        <f>SUM(K35,K39:K40,K44)</f>
        <v>0</v>
      </c>
      <c r="L45" s="118"/>
      <c r="M45" s="119">
        <f>SUM(M35,M39:M40,M44)</f>
        <v>0</v>
      </c>
      <c r="N45" s="118"/>
      <c r="O45" s="119">
        <f>SUM(O35,O39:O40,O44)</f>
        <v>0</v>
      </c>
      <c r="P45" s="118"/>
      <c r="Q45" s="119">
        <f>SUM(Q35,Q39:Q40,Q44)</f>
        <v>0</v>
      </c>
      <c r="R45" s="118"/>
      <c r="S45" s="119">
        <f>SUM(S35,S39:S40,S44)</f>
        <v>0</v>
      </c>
      <c r="U45" s="57">
        <f t="shared" si="10"/>
        <v>13</v>
      </c>
    </row>
    <row r="46" spans="1:22" x14ac:dyDescent="0.3">
      <c r="A46" s="60" t="s">
        <v>87</v>
      </c>
      <c r="B46" s="1"/>
      <c r="C46" s="130">
        <f>C24</f>
        <v>0</v>
      </c>
      <c r="E46" s="130">
        <f>E24</f>
        <v>0</v>
      </c>
      <c r="F46" s="1"/>
      <c r="G46" s="130">
        <f>G24</f>
        <v>0</v>
      </c>
      <c r="I46" s="130">
        <f>I24</f>
        <v>0</v>
      </c>
      <c r="K46" s="130">
        <f>K24</f>
        <v>0</v>
      </c>
      <c r="L46" s="1"/>
      <c r="M46" s="130">
        <f>M24</f>
        <v>0</v>
      </c>
      <c r="O46" s="130">
        <f>O24</f>
        <v>0</v>
      </c>
      <c r="P46" s="1"/>
      <c r="Q46" s="130">
        <f>Q24</f>
        <v>0</v>
      </c>
      <c r="S46" s="130">
        <f>S24</f>
        <v>0</v>
      </c>
      <c r="U46" s="57">
        <f>V25</f>
        <v>14</v>
      </c>
    </row>
    <row r="47" spans="1:22" x14ac:dyDescent="0.3">
      <c r="A47" s="122" t="s">
        <v>88</v>
      </c>
      <c r="B47" s="123"/>
      <c r="C47" s="124">
        <f>C45-C46</f>
        <v>0</v>
      </c>
      <c r="D47" s="125"/>
      <c r="E47" s="124">
        <f>E45-E46</f>
        <v>0</v>
      </c>
      <c r="F47" s="123"/>
      <c r="G47" s="124">
        <f>G45-G46</f>
        <v>0</v>
      </c>
      <c r="H47" s="125"/>
      <c r="I47" s="124">
        <f>I45-I46</f>
        <v>0</v>
      </c>
      <c r="J47" s="125"/>
      <c r="K47" s="124">
        <f>K45-K46</f>
        <v>0</v>
      </c>
      <c r="L47" s="123"/>
      <c r="M47" s="124">
        <f>M45-M46</f>
        <v>0</v>
      </c>
      <c r="N47" s="125"/>
      <c r="O47" s="124">
        <f>O45-O46</f>
        <v>0</v>
      </c>
      <c r="P47" s="123"/>
      <c r="Q47" s="124">
        <f>Q45-Q46</f>
        <v>0</v>
      </c>
      <c r="R47" s="125"/>
      <c r="S47" s="124">
        <f>S45-S46</f>
        <v>0</v>
      </c>
      <c r="U47" s="57"/>
    </row>
    <row r="48" spans="1:22" ht="15.75" thickBot="1" x14ac:dyDescent="0.35">
      <c r="A48" s="126" t="s">
        <v>89</v>
      </c>
      <c r="B48" s="127"/>
      <c r="C48" s="128" t="str">
        <f>IFERROR((C47/C46)," ")</f>
        <v xml:space="preserve"> </v>
      </c>
      <c r="D48" s="129"/>
      <c r="E48" s="128" t="str">
        <f>IFERROR((E47/E46)," ")</f>
        <v xml:space="preserve"> </v>
      </c>
      <c r="F48" s="127"/>
      <c r="G48" s="128" t="str">
        <f>IFERROR((G47/G46)," ")</f>
        <v xml:space="preserve"> </v>
      </c>
      <c r="H48" s="129"/>
      <c r="I48" s="128" t="str">
        <f>IFERROR((I47/I46)," ")</f>
        <v xml:space="preserve"> </v>
      </c>
      <c r="J48" s="129"/>
      <c r="K48" s="128" t="str">
        <f>IFERROR((K47/K46)," ")</f>
        <v xml:space="preserve"> </v>
      </c>
      <c r="L48" s="127"/>
      <c r="M48" s="128" t="str">
        <f>IFERROR((M47/M46)," ")</f>
        <v xml:space="preserve"> </v>
      </c>
      <c r="N48" s="129"/>
      <c r="O48" s="128" t="str">
        <f>IFERROR((O47/O46)," ")</f>
        <v xml:space="preserve"> </v>
      </c>
      <c r="P48" s="127"/>
      <c r="Q48" s="128" t="str">
        <f>IFERROR((Q47/Q46)," ")</f>
        <v xml:space="preserve"> </v>
      </c>
      <c r="R48" s="129"/>
      <c r="S48" s="128" t="str">
        <f>IFERROR((S47/S46)," ")</f>
        <v xml:space="preserve"> </v>
      </c>
      <c r="V48" s="57"/>
    </row>
    <row r="49" spans="1:22" ht="15.75" thickTop="1" x14ac:dyDescent="0.3">
      <c r="A49" s="107"/>
      <c r="B49" s="1"/>
      <c r="C49" s="108"/>
      <c r="D49" s="105"/>
      <c r="E49" s="108"/>
      <c r="F49" s="1"/>
      <c r="G49" s="108"/>
      <c r="H49" s="105"/>
      <c r="I49" s="108"/>
      <c r="J49" s="105"/>
      <c r="K49" s="108"/>
      <c r="L49" s="1"/>
      <c r="M49" s="108"/>
      <c r="N49" s="105"/>
      <c r="O49" s="108"/>
      <c r="P49" s="1"/>
      <c r="Q49" s="108"/>
      <c r="R49" s="105"/>
      <c r="S49" s="108"/>
      <c r="V49" s="57"/>
    </row>
    <row r="50" spans="1:22" x14ac:dyDescent="0.3">
      <c r="A50" s="116" t="s">
        <v>86</v>
      </c>
      <c r="B50" s="106">
        <f>+IF('Tarifs 2025'!$K$16="v",0,'Tarifs 2025'!$K$16)</f>
        <v>0</v>
      </c>
      <c r="C50" s="58">
        <f>B50*B$7</f>
        <v>0</v>
      </c>
      <c r="D50" s="106">
        <f>+IF('Tarifs 2025'!$K$16="v",0,'Tarifs 2025'!$K$16)</f>
        <v>0</v>
      </c>
      <c r="E50" s="58">
        <f>D50*D$7</f>
        <v>0</v>
      </c>
      <c r="F50" s="106">
        <f>+IF('Tarifs 2025'!$L$16="v",0,'Tarifs 2025'!$L$16)</f>
        <v>0</v>
      </c>
      <c r="G50" s="58">
        <f>F50*F$7</f>
        <v>0</v>
      </c>
      <c r="H50" s="106">
        <f>+IF('Tarifs 2025'!$L$16="v",0,'Tarifs 2025'!$L$16)</f>
        <v>0</v>
      </c>
      <c r="I50" s="58">
        <f>H50*H$7</f>
        <v>0</v>
      </c>
      <c r="J50" s="106">
        <f>+IF('Tarifs 2025'!$L$16="v",0,'Tarifs 2025'!$L$16)</f>
        <v>0</v>
      </c>
      <c r="K50" s="58">
        <f>J50*J$7</f>
        <v>0</v>
      </c>
      <c r="L50" s="106">
        <f>+IF('Tarifs 2025'!$M$16="v",0,'Tarifs 2025'!$M$16)</f>
        <v>0</v>
      </c>
      <c r="M50" s="58">
        <f>L50*L$7</f>
        <v>0</v>
      </c>
      <c r="N50" s="106">
        <f>+IF('Tarifs 2025'!$N$16="v",0,'Tarifs 2025'!$N$16)</f>
        <v>0</v>
      </c>
      <c r="O50" s="58">
        <f>N50*N$7</f>
        <v>0</v>
      </c>
      <c r="P50" s="106">
        <f>+IF('Tarifs 2025'!$O$16="v",0,'Tarifs 2025'!$O$16)</f>
        <v>0</v>
      </c>
      <c r="Q50" s="58">
        <f>P50*P$7</f>
        <v>0</v>
      </c>
      <c r="R50" s="106">
        <f>+IF('Tarifs 2025'!$P$16="v",0,'Tarifs 2025'!$P$16)</f>
        <v>0</v>
      </c>
      <c r="S50" s="58">
        <f>R50*R$7</f>
        <v>0</v>
      </c>
      <c r="V50" s="57"/>
    </row>
    <row r="51" spans="1:22" s="109" customFormat="1" x14ac:dyDescent="0.3">
      <c r="B51" s="110"/>
      <c r="C51" s="110">
        <f>IFERROR(C50/C45,0)</f>
        <v>0</v>
      </c>
      <c r="D51" s="110"/>
      <c r="E51" s="110">
        <f>IFERROR(E50/E45,0)</f>
        <v>0</v>
      </c>
      <c r="F51" s="110"/>
      <c r="G51" s="110">
        <f>IFERROR(G50/G45,0)</f>
        <v>0</v>
      </c>
      <c r="H51" s="110"/>
      <c r="I51" s="110">
        <f>IFERROR(I50/I45,0)</f>
        <v>0</v>
      </c>
      <c r="J51" s="110"/>
      <c r="K51" s="110">
        <f>IFERROR(K50/K45,0)</f>
        <v>0</v>
      </c>
      <c r="L51" s="110"/>
      <c r="M51" s="110">
        <f>IFERROR(M50/M45,0)</f>
        <v>0</v>
      </c>
      <c r="N51" s="110"/>
      <c r="O51" s="110">
        <f>IFERROR(O50/O45,0)</f>
        <v>0</v>
      </c>
      <c r="P51" s="110"/>
      <c r="Q51" s="110">
        <f>IFERROR(Q50/Q45,0)</f>
        <v>0</v>
      </c>
      <c r="R51" s="110"/>
      <c r="S51" s="110">
        <f>IFERROR(S50/S45,0)</f>
        <v>0</v>
      </c>
      <c r="V51" s="111"/>
    </row>
    <row r="52" spans="1:22" x14ac:dyDescent="0.3">
      <c r="U52" s="57"/>
    </row>
    <row r="53" spans="1:22" ht="21" x14ac:dyDescent="0.35">
      <c r="A53" s="162">
        <v>2026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4"/>
      <c r="U53" s="57">
        <f t="shared" ref="U53:U66" si="20">U32</f>
        <v>15</v>
      </c>
    </row>
    <row r="54" spans="1:22" ht="15" customHeight="1" x14ac:dyDescent="0.3">
      <c r="A54" s="165" t="s">
        <v>44</v>
      </c>
      <c r="B54" s="167" t="str">
        <f>B$5&amp;" | "&amp;B6</f>
        <v>T1 | Relevé annuel</v>
      </c>
      <c r="C54" s="168"/>
      <c r="D54" s="167" t="str">
        <f>D$5&amp;" | "&amp;D6</f>
        <v>T1 | Relevé annuel</v>
      </c>
      <c r="E54" s="168"/>
      <c r="F54" s="167" t="str">
        <f>F$5&amp;" | "&amp;F6</f>
        <v>T2 | Relevé annuel</v>
      </c>
      <c r="G54" s="168"/>
      <c r="H54" s="167" t="str">
        <f>H$5&amp;" | "&amp;H6</f>
        <v>T2 | Relevé annuel</v>
      </c>
      <c r="I54" s="168"/>
      <c r="J54" s="167" t="str">
        <f>J$5&amp;" | "&amp;J6</f>
        <v>T2 | Relevé annuel</v>
      </c>
      <c r="K54" s="168"/>
      <c r="L54" s="167" t="str">
        <f>L$5&amp;" | "&amp;L6</f>
        <v>T3 | Relevé annuel</v>
      </c>
      <c r="M54" s="168"/>
      <c r="N54" s="167" t="str">
        <f>N$5&amp;" | "&amp;N6</f>
        <v>T4 | MMR</v>
      </c>
      <c r="O54" s="168"/>
      <c r="P54" s="167" t="str">
        <f>P$5&amp;" | "&amp;P6</f>
        <v>T5 | AMR</v>
      </c>
      <c r="Q54" s="169"/>
      <c r="R54" s="170" t="str">
        <f>R$5&amp;" | "&amp;R6</f>
        <v>T6 | AMR</v>
      </c>
      <c r="S54" s="170"/>
      <c r="U54" s="57">
        <f t="shared" si="20"/>
        <v>1</v>
      </c>
    </row>
    <row r="55" spans="1:22" x14ac:dyDescent="0.3">
      <c r="A55" s="166"/>
      <c r="B55" s="120" t="s">
        <v>45</v>
      </c>
      <c r="C55" s="120" t="s">
        <v>46</v>
      </c>
      <c r="D55" s="120" t="s">
        <v>45</v>
      </c>
      <c r="E55" s="120" t="s">
        <v>46</v>
      </c>
      <c r="F55" s="120" t="s">
        <v>45</v>
      </c>
      <c r="G55" s="120" t="s">
        <v>46</v>
      </c>
      <c r="H55" s="120" t="s">
        <v>45</v>
      </c>
      <c r="I55" s="120" t="s">
        <v>46</v>
      </c>
      <c r="J55" s="120" t="s">
        <v>45</v>
      </c>
      <c r="K55" s="120" t="s">
        <v>46</v>
      </c>
      <c r="L55" s="120" t="s">
        <v>45</v>
      </c>
      <c r="M55" s="120" t="s">
        <v>46</v>
      </c>
      <c r="N55" s="120" t="s">
        <v>45</v>
      </c>
      <c r="O55" s="120" t="s">
        <v>46</v>
      </c>
      <c r="P55" s="120" t="s">
        <v>45</v>
      </c>
      <c r="Q55" s="120" t="s">
        <v>46</v>
      </c>
      <c r="R55" s="121" t="s">
        <v>45</v>
      </c>
      <c r="S55" s="121" t="s">
        <v>46</v>
      </c>
      <c r="U55" s="57">
        <f t="shared" si="20"/>
        <v>2</v>
      </c>
    </row>
    <row r="56" spans="1:22" x14ac:dyDescent="0.3">
      <c r="A56" s="115" t="s">
        <v>19</v>
      </c>
      <c r="B56" s="105"/>
      <c r="C56" s="58">
        <f>SUM(C57:C59)</f>
        <v>0</v>
      </c>
      <c r="D56" s="58"/>
      <c r="E56" s="58">
        <f>SUM(E57:E59)</f>
        <v>0</v>
      </c>
      <c r="F56" s="58"/>
      <c r="G56" s="58">
        <f>SUM(G57:G59)</f>
        <v>0</v>
      </c>
      <c r="H56" s="58"/>
      <c r="I56" s="58">
        <f>SUM(I57:I59)</f>
        <v>0</v>
      </c>
      <c r="J56" s="58"/>
      <c r="K56" s="58">
        <f>SUM(K57:K59)</f>
        <v>0</v>
      </c>
      <c r="L56" s="58"/>
      <c r="M56" s="58">
        <f>SUM(M57:M59)</f>
        <v>0</v>
      </c>
      <c r="N56" s="58"/>
      <c r="O56" s="58">
        <f>SUM(O57:O59)</f>
        <v>0</v>
      </c>
      <c r="P56" s="58"/>
      <c r="Q56" s="58">
        <f>SUM(Q57:Q59)</f>
        <v>0</v>
      </c>
      <c r="R56" s="58"/>
      <c r="S56" s="58">
        <f>SUM(S57:S59)</f>
        <v>0</v>
      </c>
      <c r="U56" s="57">
        <f t="shared" si="20"/>
        <v>3</v>
      </c>
    </row>
    <row r="57" spans="1:22" x14ac:dyDescent="0.3">
      <c r="A57" s="59" t="s">
        <v>20</v>
      </c>
      <c r="B57" s="160"/>
      <c r="C57" s="161"/>
      <c r="D57" s="160"/>
      <c r="E57" s="161"/>
      <c r="F57" s="160"/>
      <c r="G57" s="161"/>
      <c r="H57" s="160"/>
      <c r="I57" s="161"/>
      <c r="J57" s="160"/>
      <c r="K57" s="161"/>
      <c r="L57" s="160"/>
      <c r="M57" s="161"/>
      <c r="N57" s="160"/>
      <c r="O57" s="161"/>
      <c r="P57" s="58">
        <f>+IF('Tarifs 2026'!$O$12="v",0,'Tarifs 2026'!$O$12)</f>
        <v>0</v>
      </c>
      <c r="Q57" s="58">
        <f>P57*P$8</f>
        <v>0</v>
      </c>
      <c r="R57" s="58">
        <f>+IF('Tarifs 2026'!$P$12="v",0,'Tarifs 2026'!$P$12)</f>
        <v>0</v>
      </c>
      <c r="S57" s="58">
        <f>R57*R$8</f>
        <v>0</v>
      </c>
      <c r="U57" s="57">
        <f t="shared" si="20"/>
        <v>4</v>
      </c>
    </row>
    <row r="58" spans="1:22" x14ac:dyDescent="0.3">
      <c r="A58" s="59" t="s">
        <v>47</v>
      </c>
      <c r="B58" s="58">
        <f>+IF('Tarifs 2026'!$K$13="V",0,'Tarifs 2026'!$K$13)</f>
        <v>0</v>
      </c>
      <c r="C58" s="58">
        <f>B58*1</f>
        <v>0</v>
      </c>
      <c r="D58" s="58">
        <f>+IF('Tarifs 2026'!$K$13="V",0,'Tarifs 2026'!$K$13)</f>
        <v>0</v>
      </c>
      <c r="E58" s="58">
        <f>D58*1</f>
        <v>0</v>
      </c>
      <c r="F58" s="58">
        <f>+IF('Tarifs 2026'!$L$13="v",0,'Tarifs 2026'!$L$13)</f>
        <v>0</v>
      </c>
      <c r="G58" s="58">
        <f>F58*1</f>
        <v>0</v>
      </c>
      <c r="H58" s="58">
        <f>+IF('Tarifs 2026'!$L$13="v",0,'Tarifs 2026'!$L$13)</f>
        <v>0</v>
      </c>
      <c r="I58" s="58">
        <f>H58*1</f>
        <v>0</v>
      </c>
      <c r="J58" s="58">
        <f>+IF('Tarifs 2026'!$L$13="v",0,'Tarifs 2026'!$L$13)</f>
        <v>0</v>
      </c>
      <c r="K58" s="58">
        <f>J58*1</f>
        <v>0</v>
      </c>
      <c r="L58" s="58">
        <f>+IF('Tarifs 2026'!$M$13="v",0,'Tarifs 2026'!$M$13)</f>
        <v>0</v>
      </c>
      <c r="M58" s="58">
        <f>L58*1</f>
        <v>0</v>
      </c>
      <c r="N58" s="58">
        <f>+IF('Tarifs 2026'!$N$13="v",0,'Tarifs 2026'!$N$13)</f>
        <v>0</v>
      </c>
      <c r="O58" s="58">
        <f>N58*1</f>
        <v>0</v>
      </c>
      <c r="P58" s="58">
        <f>+IF('Tarifs 2026'!$O$13="v",0,'Tarifs 2026'!$O$13)</f>
        <v>0</v>
      </c>
      <c r="Q58" s="58">
        <f>P58*1</f>
        <v>0</v>
      </c>
      <c r="R58" s="58">
        <f>+IF('Tarifs 2026'!$P$13="v",0,'Tarifs 2026'!$P$13)</f>
        <v>0</v>
      </c>
      <c r="S58" s="58">
        <f>R58*1</f>
        <v>0</v>
      </c>
      <c r="U58" s="57">
        <f t="shared" si="20"/>
        <v>5</v>
      </c>
    </row>
    <row r="59" spans="1:22" x14ac:dyDescent="0.3">
      <c r="A59" s="59" t="s">
        <v>26</v>
      </c>
      <c r="B59" s="106">
        <f>+IF('Tarifs 2026'!$K$15="v",0,'Tarifs 2026'!$K$15)</f>
        <v>0</v>
      </c>
      <c r="C59" s="58">
        <f>B59*B$7</f>
        <v>0</v>
      </c>
      <c r="D59" s="106">
        <f>+IF('Tarifs 2026'!$K$15="v",0,'Tarifs 2026'!$K$15)</f>
        <v>0</v>
      </c>
      <c r="E59" s="58">
        <f>D59*D$7</f>
        <v>0</v>
      </c>
      <c r="F59" s="106">
        <f>+IF('Tarifs 2026'!$L$15="v",0,'Tarifs 2026'!$L$15)</f>
        <v>0</v>
      </c>
      <c r="G59" s="58">
        <f>F59*F$7</f>
        <v>0</v>
      </c>
      <c r="H59" s="106">
        <f>+IF('Tarifs 2026'!$L$15="v",0,'Tarifs 2026'!$L$15)</f>
        <v>0</v>
      </c>
      <c r="I59" s="58">
        <f>H59*H$7</f>
        <v>0</v>
      </c>
      <c r="J59" s="106">
        <f>+IF('Tarifs 2026'!$L$15="v",0,'Tarifs 2026'!$L$15)</f>
        <v>0</v>
      </c>
      <c r="K59" s="58">
        <f>J59*J$7</f>
        <v>0</v>
      </c>
      <c r="L59" s="106">
        <f>+IF('Tarifs 2026'!$M$15="v",0,'Tarifs 2026'!$M$15)</f>
        <v>0</v>
      </c>
      <c r="M59" s="58">
        <f>L59*L$7</f>
        <v>0</v>
      </c>
      <c r="N59" s="106">
        <f>+IF('Tarifs 2026'!$N$15="v",0,'Tarifs 2026'!$N$15)</f>
        <v>0</v>
      </c>
      <c r="O59" s="58">
        <f>N59*N$7</f>
        <v>0</v>
      </c>
      <c r="P59" s="106">
        <f>+IF('Tarifs 2026'!$O$15="v",0,'Tarifs 2026'!$O$15)</f>
        <v>0</v>
      </c>
      <c r="Q59" s="58">
        <f>P59*P$7</f>
        <v>0</v>
      </c>
      <c r="R59" s="106">
        <f>+IF('Tarifs 2026'!$P$15="v",0,'Tarifs 2026'!$P$15)</f>
        <v>0</v>
      </c>
      <c r="S59" s="58">
        <f>R59*R$7</f>
        <v>0</v>
      </c>
      <c r="U59" s="57">
        <f t="shared" si="20"/>
        <v>6</v>
      </c>
    </row>
    <row r="60" spans="1:22" x14ac:dyDescent="0.3">
      <c r="A60" s="115" t="s">
        <v>48</v>
      </c>
      <c r="B60" s="106">
        <f>+IF('Tarifs 2026'!$K$18="v",0,'Tarifs 2026'!$K$18)</f>
        <v>0</v>
      </c>
      <c r="C60" s="58">
        <f>B60*B$7</f>
        <v>0</v>
      </c>
      <c r="D60" s="106">
        <f>+IF('Tarifs 2026'!$K$18="v",0,'Tarifs 2026'!$K$18)</f>
        <v>0</v>
      </c>
      <c r="E60" s="58">
        <f>D60*D$7</f>
        <v>0</v>
      </c>
      <c r="F60" s="106">
        <f>+IF('Tarifs 2026'!$L$18="v",0,'Tarifs 2026'!$L$18)</f>
        <v>0</v>
      </c>
      <c r="G60" s="58">
        <f>F60*F$7</f>
        <v>0</v>
      </c>
      <c r="H60" s="106">
        <f>+IF('Tarifs 2026'!$L$18="v",0,'Tarifs 2026'!$L$18)</f>
        <v>0</v>
      </c>
      <c r="I60" s="58">
        <f>H60*H$7</f>
        <v>0</v>
      </c>
      <c r="J60" s="106">
        <f>+IF('Tarifs 2026'!$L$18="v",0,'Tarifs 2026'!$L$18)</f>
        <v>0</v>
      </c>
      <c r="K60" s="58">
        <f>J60*J$7</f>
        <v>0</v>
      </c>
      <c r="L60" s="106">
        <f>+IF('Tarifs 2026'!$M$18="v",0,'Tarifs 2026'!$M$18)</f>
        <v>0</v>
      </c>
      <c r="M60" s="58">
        <f>L60*L$7</f>
        <v>0</v>
      </c>
      <c r="N60" s="106">
        <f>+IF('Tarifs 2026'!$N$18="v",0,'Tarifs 2026'!$N$18)</f>
        <v>0</v>
      </c>
      <c r="O60" s="58">
        <f>N60*N$7</f>
        <v>0</v>
      </c>
      <c r="P60" s="106">
        <f>+IF('Tarifs 2026'!$O$18="v",0,'Tarifs 2026'!$O$18)</f>
        <v>0</v>
      </c>
      <c r="Q60" s="58">
        <f>P60*P$7</f>
        <v>0</v>
      </c>
      <c r="R60" s="106">
        <f>+IF('Tarifs 2026'!$P$18="v",0,'Tarifs 2026'!$P$18)</f>
        <v>0</v>
      </c>
      <c r="S60" s="58">
        <f>R60*R$7</f>
        <v>0</v>
      </c>
      <c r="U60" s="57">
        <f t="shared" si="20"/>
        <v>7</v>
      </c>
    </row>
    <row r="61" spans="1:22" x14ac:dyDescent="0.3">
      <c r="A61" s="115" t="s">
        <v>49</v>
      </c>
      <c r="B61" s="106"/>
      <c r="C61" s="58">
        <f>SUM(C62:C64)</f>
        <v>0</v>
      </c>
      <c r="D61" s="106"/>
      <c r="E61" s="58">
        <f>SUM(E62:E64)</f>
        <v>0</v>
      </c>
      <c r="F61" s="106"/>
      <c r="G61" s="58">
        <f>SUM(G62:G64)</f>
        <v>0</v>
      </c>
      <c r="H61" s="106"/>
      <c r="I61" s="58">
        <f>SUM(I62:I64)</f>
        <v>0</v>
      </c>
      <c r="J61" s="106"/>
      <c r="K61" s="58">
        <f>SUM(K62:K64)</f>
        <v>0</v>
      </c>
      <c r="L61" s="106"/>
      <c r="M61" s="58">
        <f>SUM(M62:M64)</f>
        <v>0</v>
      </c>
      <c r="N61" s="106"/>
      <c r="O61" s="58">
        <f>SUM(O62:O64)</f>
        <v>0</v>
      </c>
      <c r="P61" s="106"/>
      <c r="Q61" s="58">
        <f>SUM(Q62:Q64)</f>
        <v>0</v>
      </c>
      <c r="R61" s="106"/>
      <c r="S61" s="58">
        <f>SUM(S62:S64)</f>
        <v>0</v>
      </c>
      <c r="U61" s="57">
        <f t="shared" si="20"/>
        <v>8</v>
      </c>
    </row>
    <row r="62" spans="1:22" x14ac:dyDescent="0.3">
      <c r="A62" s="59" t="s">
        <v>50</v>
      </c>
      <c r="B62" s="106">
        <f>+IF('Tarifs 2026'!$K$21="v",0,'Tarifs 2026'!$K$21)</f>
        <v>0</v>
      </c>
      <c r="C62" s="58">
        <f>B62*B$7</f>
        <v>0</v>
      </c>
      <c r="D62" s="106">
        <f>+IF('Tarifs 2026'!$K$21="v",0,'Tarifs 2026'!$K$21)</f>
        <v>0</v>
      </c>
      <c r="E62" s="58">
        <f t="shared" ref="E62:E65" si="21">D62*D$7</f>
        <v>0</v>
      </c>
      <c r="F62" s="106">
        <f>+IF('Tarifs 2026'!$L$21="v",0,'Tarifs 2026'!$L$21)</f>
        <v>0</v>
      </c>
      <c r="G62" s="58">
        <f t="shared" ref="G62:G65" si="22">F62*F$7</f>
        <v>0</v>
      </c>
      <c r="H62" s="106">
        <f>+IF('Tarifs 2026'!$L$21="v",0,'Tarifs 2026'!$L$21)</f>
        <v>0</v>
      </c>
      <c r="I62" s="58">
        <f t="shared" ref="I62:I65" si="23">H62*H$7</f>
        <v>0</v>
      </c>
      <c r="J62" s="106">
        <f>+IF('Tarifs 2026'!$L$21="v",0,'Tarifs 2026'!$L$21)</f>
        <v>0</v>
      </c>
      <c r="K62" s="58">
        <f t="shared" ref="K62:K65" si="24">J62*J$7</f>
        <v>0</v>
      </c>
      <c r="L62" s="106">
        <f>+IF('Tarifs 2026'!$M$21="v",0,'Tarifs 2026'!$M$21)</f>
        <v>0</v>
      </c>
      <c r="M62" s="58">
        <f t="shared" ref="M62:M65" si="25">L62*L$7</f>
        <v>0</v>
      </c>
      <c r="N62" s="106">
        <f>+IF('Tarifs 2026'!$N$21="v",0,'Tarifs 2026'!$N$21)</f>
        <v>0</v>
      </c>
      <c r="O62" s="58">
        <f t="shared" ref="O62:O65" si="26">N62*N$7</f>
        <v>0</v>
      </c>
      <c r="P62" s="106">
        <f>+IF('Tarifs 2026'!$O$21="v",0,'Tarifs 2026'!$O$21)</f>
        <v>0</v>
      </c>
      <c r="Q62" s="58">
        <f t="shared" ref="Q62:Q65" si="27">P62*P$7</f>
        <v>0</v>
      </c>
      <c r="R62" s="106">
        <f>+IF('Tarifs 2026'!$P$21="v",0,'Tarifs 2026'!$P$21)</f>
        <v>0</v>
      </c>
      <c r="S62" s="58">
        <f t="shared" ref="S62:S65" si="28">R62*R$7</f>
        <v>0</v>
      </c>
      <c r="U62" s="57">
        <f t="shared" si="20"/>
        <v>9</v>
      </c>
    </row>
    <row r="63" spans="1:22" x14ac:dyDescent="0.3">
      <c r="A63" s="59" t="s">
        <v>51</v>
      </c>
      <c r="B63" s="106">
        <f>+IF('Tarifs 2026'!$K$22="v",0,'Tarifs 2026'!$K$22)</f>
        <v>0</v>
      </c>
      <c r="C63" s="58">
        <f t="shared" ref="C63:C65" si="29">B63*B$7</f>
        <v>0</v>
      </c>
      <c r="D63" s="106">
        <f>+IF('Tarifs 2026'!$K$22="v",0,'Tarifs 2026'!$K$22)</f>
        <v>0</v>
      </c>
      <c r="E63" s="58">
        <f t="shared" si="21"/>
        <v>0</v>
      </c>
      <c r="F63" s="106">
        <f>+IF('Tarifs 2026'!$L$22="v",0,'Tarifs 2026'!$L$22)</f>
        <v>0</v>
      </c>
      <c r="G63" s="58">
        <f t="shared" si="22"/>
        <v>0</v>
      </c>
      <c r="H63" s="106">
        <f>+IF('Tarifs 2026'!$L$22="v",0,'Tarifs 2026'!$L$22)</f>
        <v>0</v>
      </c>
      <c r="I63" s="58">
        <f t="shared" si="23"/>
        <v>0</v>
      </c>
      <c r="J63" s="106">
        <f>+IF('Tarifs 2026'!$L$22="v",0,'Tarifs 2026'!$L$22)</f>
        <v>0</v>
      </c>
      <c r="K63" s="58">
        <f t="shared" si="24"/>
        <v>0</v>
      </c>
      <c r="L63" s="106">
        <f>+IF('Tarifs 2026'!$M$22="v",0,'Tarifs 2026'!$M$22)</f>
        <v>0</v>
      </c>
      <c r="M63" s="58">
        <f t="shared" si="25"/>
        <v>0</v>
      </c>
      <c r="N63" s="106">
        <f>+IF('Tarifs 2026'!$N$22="v",0,'Tarifs 2026'!$N$22)</f>
        <v>0</v>
      </c>
      <c r="O63" s="58">
        <f t="shared" si="26"/>
        <v>0</v>
      </c>
      <c r="P63" s="106">
        <f>+IF('Tarifs 2026'!$O$22="v",0,'Tarifs 2026'!$O$22)</f>
        <v>0</v>
      </c>
      <c r="Q63" s="58">
        <f t="shared" si="27"/>
        <v>0</v>
      </c>
      <c r="R63" s="106">
        <f>+IF('Tarifs 2026'!$P$22="v",0,'Tarifs 2026'!$P$22)</f>
        <v>0</v>
      </c>
      <c r="S63" s="58">
        <f t="shared" si="28"/>
        <v>0</v>
      </c>
      <c r="U63" s="57">
        <f t="shared" si="20"/>
        <v>10</v>
      </c>
    </row>
    <row r="64" spans="1:22" x14ac:dyDescent="0.3">
      <c r="A64" s="59" t="s">
        <v>52</v>
      </c>
      <c r="B64" s="106">
        <f>+IF('Tarifs 2026'!$K$23="v",0,'Tarifs 2026'!$K$23)</f>
        <v>0</v>
      </c>
      <c r="C64" s="58">
        <f t="shared" si="29"/>
        <v>0</v>
      </c>
      <c r="D64" s="106">
        <f>+IF('Tarifs 2026'!$K$23="v",0,'Tarifs 2026'!$K$23)</f>
        <v>0</v>
      </c>
      <c r="E64" s="58">
        <f t="shared" si="21"/>
        <v>0</v>
      </c>
      <c r="F64" s="106">
        <f>+IF('Tarifs 2026'!$L$23="v",0,'Tarifs 2026'!$L$23)</f>
        <v>0</v>
      </c>
      <c r="G64" s="58">
        <f t="shared" si="22"/>
        <v>0</v>
      </c>
      <c r="H64" s="106">
        <f>+IF('Tarifs 2026'!$L$23="v",0,'Tarifs 2026'!$L$23)</f>
        <v>0</v>
      </c>
      <c r="I64" s="58">
        <f t="shared" si="23"/>
        <v>0</v>
      </c>
      <c r="J64" s="106">
        <f>+IF('Tarifs 2026'!$L$23="v",0,'Tarifs 2026'!$L$23)</f>
        <v>0</v>
      </c>
      <c r="K64" s="58">
        <f t="shared" si="24"/>
        <v>0</v>
      </c>
      <c r="L64" s="106">
        <f>+IF('Tarifs 2026'!$M$23="v",0,'Tarifs 2026'!$M$23)</f>
        <v>0</v>
      </c>
      <c r="M64" s="58">
        <f t="shared" si="25"/>
        <v>0</v>
      </c>
      <c r="N64" s="106">
        <f>+IF('Tarifs 2026'!$N$23="v",0,'Tarifs 2026'!$N$23)</f>
        <v>0</v>
      </c>
      <c r="O64" s="58">
        <f t="shared" si="26"/>
        <v>0</v>
      </c>
      <c r="P64" s="106">
        <f>+IF('Tarifs 2026'!$O$23="v",0,'Tarifs 2026'!$O$23)</f>
        <v>0</v>
      </c>
      <c r="Q64" s="58">
        <f t="shared" si="27"/>
        <v>0</v>
      </c>
      <c r="R64" s="106">
        <f>+IF('Tarifs 2026'!$P$23="v",0,'Tarifs 2026'!$P$23)</f>
        <v>0</v>
      </c>
      <c r="S64" s="58">
        <f t="shared" si="28"/>
        <v>0</v>
      </c>
      <c r="U64" s="57">
        <f t="shared" si="20"/>
        <v>11</v>
      </c>
    </row>
    <row r="65" spans="1:22" x14ac:dyDescent="0.3">
      <c r="A65" s="115" t="s">
        <v>53</v>
      </c>
      <c r="B65" s="106">
        <f>+IF('Tarifs 2026'!$K$25="v",0,'Tarifs 2026'!$K$25)</f>
        <v>0</v>
      </c>
      <c r="C65" s="58">
        <f t="shared" si="29"/>
        <v>0</v>
      </c>
      <c r="D65" s="106">
        <f>+IF('Tarifs 2026'!$K$25="v",0,'Tarifs 2026'!$K$25)</f>
        <v>0</v>
      </c>
      <c r="E65" s="58">
        <f t="shared" si="21"/>
        <v>0</v>
      </c>
      <c r="F65" s="106">
        <f>+IF('Tarifs 2026'!$L$25="v",0,'Tarifs 2026'!$L$25)</f>
        <v>0</v>
      </c>
      <c r="G65" s="58">
        <f t="shared" si="22"/>
        <v>0</v>
      </c>
      <c r="H65" s="106">
        <f>+IF('Tarifs 2026'!$L$25="v",0,'Tarifs 2026'!$L$25)</f>
        <v>0</v>
      </c>
      <c r="I65" s="58">
        <f t="shared" si="23"/>
        <v>0</v>
      </c>
      <c r="J65" s="106">
        <f>+IF('Tarifs 2026'!$L$25="v",0,'Tarifs 2026'!$L$25)</f>
        <v>0</v>
      </c>
      <c r="K65" s="58">
        <f t="shared" si="24"/>
        <v>0</v>
      </c>
      <c r="L65" s="106">
        <f>+IF('Tarifs 2026'!$M$25="v",0,'Tarifs 2026'!$M$25)</f>
        <v>0</v>
      </c>
      <c r="M65" s="58">
        <f t="shared" si="25"/>
        <v>0</v>
      </c>
      <c r="N65" s="106">
        <f>+IF('Tarifs 2026'!$N$25="v",0,'Tarifs 2026'!$N$25)</f>
        <v>0</v>
      </c>
      <c r="O65" s="58">
        <f t="shared" si="26"/>
        <v>0</v>
      </c>
      <c r="P65" s="106">
        <f>+IF('Tarifs 2026'!$O$25="v",0,'Tarifs 2026'!$O$25)</f>
        <v>0</v>
      </c>
      <c r="Q65" s="58">
        <f t="shared" si="27"/>
        <v>0</v>
      </c>
      <c r="R65" s="106">
        <f>+IF('Tarifs 2026'!$P$25="v",0,'Tarifs 2026'!$P$25)</f>
        <v>0</v>
      </c>
      <c r="S65" s="58">
        <f t="shared" si="28"/>
        <v>0</v>
      </c>
      <c r="U65" s="57">
        <f t="shared" si="20"/>
        <v>12</v>
      </c>
    </row>
    <row r="66" spans="1:22" x14ac:dyDescent="0.3">
      <c r="A66" s="117" t="s">
        <v>54</v>
      </c>
      <c r="B66" s="118"/>
      <c r="C66" s="119">
        <f>SUM(C56,C60:C61,C65)</f>
        <v>0</v>
      </c>
      <c r="D66" s="118"/>
      <c r="E66" s="119">
        <f>SUM(E56,E60:E61,E65)</f>
        <v>0</v>
      </c>
      <c r="F66" s="118"/>
      <c r="G66" s="119">
        <f>SUM(G56,G60:G61,G65)</f>
        <v>0</v>
      </c>
      <c r="H66" s="118"/>
      <c r="I66" s="119">
        <f>SUM(I56,I60:I61,I65)</f>
        <v>0</v>
      </c>
      <c r="J66" s="118"/>
      <c r="K66" s="119">
        <f>SUM(K56,K60:K61,K65)</f>
        <v>0</v>
      </c>
      <c r="L66" s="118"/>
      <c r="M66" s="119">
        <f>SUM(M56,M60:M61,M65)</f>
        <v>0</v>
      </c>
      <c r="N66" s="118"/>
      <c r="O66" s="119">
        <f>SUM(O56,O60:O61,O65)</f>
        <v>0</v>
      </c>
      <c r="P66" s="118"/>
      <c r="Q66" s="119">
        <f>SUM(Q56,Q60:Q61,Q65)</f>
        <v>0</v>
      </c>
      <c r="R66" s="118"/>
      <c r="S66" s="119">
        <f>SUM(S56,S60:S61,S65)</f>
        <v>0</v>
      </c>
      <c r="U66" s="57">
        <f t="shared" si="20"/>
        <v>13</v>
      </c>
    </row>
    <row r="67" spans="1:22" x14ac:dyDescent="0.3">
      <c r="A67" s="60" t="s">
        <v>90</v>
      </c>
      <c r="B67" s="1"/>
      <c r="C67" s="130">
        <f>C45</f>
        <v>0</v>
      </c>
      <c r="E67" s="130">
        <f>E45</f>
        <v>0</v>
      </c>
      <c r="F67" s="1"/>
      <c r="G67" s="130">
        <f>G45</f>
        <v>0</v>
      </c>
      <c r="I67" s="130">
        <f>I45</f>
        <v>0</v>
      </c>
      <c r="K67" s="130">
        <f>K45</f>
        <v>0</v>
      </c>
      <c r="L67" s="1"/>
      <c r="M67" s="130">
        <f>M45</f>
        <v>0</v>
      </c>
      <c r="O67" s="130">
        <f>O45</f>
        <v>0</v>
      </c>
      <c r="P67" s="1"/>
      <c r="Q67" s="130">
        <f>Q45</f>
        <v>0</v>
      </c>
      <c r="S67" s="130">
        <f>S45</f>
        <v>0</v>
      </c>
      <c r="U67" s="57">
        <f>V46</f>
        <v>0</v>
      </c>
    </row>
    <row r="68" spans="1:22" x14ac:dyDescent="0.3">
      <c r="A68" s="122" t="s">
        <v>91</v>
      </c>
      <c r="B68" s="123"/>
      <c r="C68" s="124">
        <f>C66-C67</f>
        <v>0</v>
      </c>
      <c r="D68" s="125"/>
      <c r="E68" s="124">
        <f>E66-E67</f>
        <v>0</v>
      </c>
      <c r="F68" s="123"/>
      <c r="G68" s="124">
        <f>G66-G67</f>
        <v>0</v>
      </c>
      <c r="H68" s="125"/>
      <c r="I68" s="124">
        <f>I66-I67</f>
        <v>0</v>
      </c>
      <c r="J68" s="125"/>
      <c r="K68" s="124">
        <f>K66-K67</f>
        <v>0</v>
      </c>
      <c r="L68" s="123"/>
      <c r="M68" s="124">
        <f>M66-M67</f>
        <v>0</v>
      </c>
      <c r="N68" s="125"/>
      <c r="O68" s="124">
        <f>O66-O67</f>
        <v>0</v>
      </c>
      <c r="P68" s="123"/>
      <c r="Q68" s="124">
        <f>Q66-Q67</f>
        <v>0</v>
      </c>
      <c r="R68" s="125"/>
      <c r="S68" s="124">
        <f>S66-S67</f>
        <v>0</v>
      </c>
      <c r="U68" s="57"/>
    </row>
    <row r="69" spans="1:22" ht="15.75" thickBot="1" x14ac:dyDescent="0.35">
      <c r="A69" s="126" t="s">
        <v>92</v>
      </c>
      <c r="B69" s="127"/>
      <c r="C69" s="128" t="str">
        <f>IFERROR((C68/C67)," ")</f>
        <v xml:space="preserve"> </v>
      </c>
      <c r="D69" s="129"/>
      <c r="E69" s="128" t="str">
        <f>IFERROR((E68/E67)," ")</f>
        <v xml:space="preserve"> </v>
      </c>
      <c r="F69" s="127"/>
      <c r="G69" s="128" t="str">
        <f>IFERROR((G68/G67)," ")</f>
        <v xml:space="preserve"> </v>
      </c>
      <c r="H69" s="129"/>
      <c r="I69" s="128" t="str">
        <f>IFERROR((I68/I67)," ")</f>
        <v xml:space="preserve"> </v>
      </c>
      <c r="J69" s="129"/>
      <c r="K69" s="128" t="str">
        <f>IFERROR((K68/K67)," ")</f>
        <v xml:space="preserve"> </v>
      </c>
      <c r="L69" s="127"/>
      <c r="M69" s="128" t="str">
        <f>IFERROR((M68/M67)," ")</f>
        <v xml:space="preserve"> </v>
      </c>
      <c r="N69" s="129"/>
      <c r="O69" s="128" t="str">
        <f>IFERROR((O68/O67)," ")</f>
        <v xml:space="preserve"> </v>
      </c>
      <c r="P69" s="127"/>
      <c r="Q69" s="128" t="str">
        <f>IFERROR((Q68/Q67)," ")</f>
        <v xml:space="preserve"> </v>
      </c>
      <c r="R69" s="129"/>
      <c r="S69" s="128" t="str">
        <f>IFERROR((S68/S67)," ")</f>
        <v xml:space="preserve"> </v>
      </c>
      <c r="U69" s="57"/>
    </row>
    <row r="70" spans="1:22" ht="15.75" thickTop="1" x14ac:dyDescent="0.3">
      <c r="A70" s="107"/>
      <c r="B70" s="1"/>
      <c r="C70" s="108"/>
      <c r="D70" s="105"/>
      <c r="E70" s="108"/>
      <c r="F70" s="1"/>
      <c r="G70" s="108"/>
      <c r="H70" s="105"/>
      <c r="I70" s="108"/>
      <c r="J70" s="105"/>
      <c r="K70" s="108"/>
      <c r="L70" s="1"/>
      <c r="M70" s="108"/>
      <c r="N70" s="105"/>
      <c r="O70" s="108"/>
      <c r="P70" s="1"/>
      <c r="Q70" s="108"/>
      <c r="R70" s="105"/>
      <c r="S70" s="108"/>
      <c r="U70" s="57"/>
    </row>
    <row r="71" spans="1:22" x14ac:dyDescent="0.3">
      <c r="A71" s="116" t="s">
        <v>86</v>
      </c>
      <c r="B71" s="106">
        <f>+IF('Tarifs 2026'!$K$16="v",0,'Tarifs 2026'!$K$16)</f>
        <v>0</v>
      </c>
      <c r="C71" s="58">
        <f>B71*B$7</f>
        <v>0</v>
      </c>
      <c r="D71" s="106">
        <f>+IF('Tarifs 2026'!$K$16="v",0,'Tarifs 2026'!$K$16)</f>
        <v>0</v>
      </c>
      <c r="E71" s="58">
        <f>D71*D$7</f>
        <v>0</v>
      </c>
      <c r="F71" s="106">
        <f>+IF('Tarifs 2026'!$L$16="v",0,'Tarifs 2026'!$L$16)</f>
        <v>0</v>
      </c>
      <c r="G71" s="58">
        <f>F71*F$7</f>
        <v>0</v>
      </c>
      <c r="H71" s="106">
        <f>+IF('Tarifs 2026'!$L$16="v",0,'Tarifs 2026'!$L$16)</f>
        <v>0</v>
      </c>
      <c r="I71" s="58">
        <f>H71*H$7</f>
        <v>0</v>
      </c>
      <c r="J71" s="106">
        <f>+IF('Tarifs 2026'!$L$16="v",0,'Tarifs 2026'!$L$16)</f>
        <v>0</v>
      </c>
      <c r="K71" s="58">
        <f>J71*J$7</f>
        <v>0</v>
      </c>
      <c r="L71" s="106">
        <f>+IF('Tarifs 2026'!$M$16="v",0,'Tarifs 2026'!$M$16)</f>
        <v>0</v>
      </c>
      <c r="M71" s="58">
        <f>L71*L$7</f>
        <v>0</v>
      </c>
      <c r="N71" s="106">
        <f>+IF('Tarifs 2026'!$N$16="v",0,'Tarifs 2026'!$N$16)</f>
        <v>0</v>
      </c>
      <c r="O71" s="58">
        <f>N71*N$7</f>
        <v>0</v>
      </c>
      <c r="P71" s="106">
        <f>+IF('Tarifs 2026'!$O$16="v",0,'Tarifs 2026'!$O$16)</f>
        <v>0</v>
      </c>
      <c r="Q71" s="58">
        <f>P71*P$7</f>
        <v>0</v>
      </c>
      <c r="R71" s="106">
        <f>+IF('Tarifs 2026'!$P$16="v",0,'Tarifs 2026'!$P$16)</f>
        <v>0</v>
      </c>
      <c r="S71" s="58">
        <f>R71*R$7</f>
        <v>0</v>
      </c>
      <c r="V71" s="57"/>
    </row>
    <row r="72" spans="1:22" s="109" customFormat="1" x14ac:dyDescent="0.3">
      <c r="B72" s="110"/>
      <c r="C72" s="110">
        <f>IFERROR(C71/C66,0)</f>
        <v>0</v>
      </c>
      <c r="D72" s="110"/>
      <c r="E72" s="110">
        <f>IFERROR(E71/E66,0)</f>
        <v>0</v>
      </c>
      <c r="F72" s="110"/>
      <c r="G72" s="110">
        <f>IFERROR(G71/G66,0)</f>
        <v>0</v>
      </c>
      <c r="H72" s="110"/>
      <c r="I72" s="110">
        <f>IFERROR(I71/I66,0)</f>
        <v>0</v>
      </c>
      <c r="J72" s="110"/>
      <c r="K72" s="110">
        <f>IFERROR(K71/K66,0)</f>
        <v>0</v>
      </c>
      <c r="L72" s="110"/>
      <c r="M72" s="110">
        <f>IFERROR(M71/M66,0)</f>
        <v>0</v>
      </c>
      <c r="N72" s="110"/>
      <c r="O72" s="110">
        <f>IFERROR(O71/O66,0)</f>
        <v>0</v>
      </c>
      <c r="P72" s="110"/>
      <c r="Q72" s="110">
        <f>IFERROR(Q71/Q66,0)</f>
        <v>0</v>
      </c>
      <c r="R72" s="110"/>
      <c r="S72" s="110">
        <f>IFERROR(S71/S66,0)</f>
        <v>0</v>
      </c>
      <c r="V72" s="111"/>
    </row>
    <row r="73" spans="1:22" x14ac:dyDescent="0.3">
      <c r="U73" s="57">
        <f>U46</f>
        <v>14</v>
      </c>
    </row>
    <row r="74" spans="1:22" ht="21" x14ac:dyDescent="0.35">
      <c r="A74" s="162">
        <v>2027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4"/>
      <c r="U74" s="57">
        <f t="shared" ref="U74:U87" si="30">U53</f>
        <v>15</v>
      </c>
    </row>
    <row r="75" spans="1:22" ht="15" customHeight="1" x14ac:dyDescent="0.3">
      <c r="A75" s="165" t="s">
        <v>44</v>
      </c>
      <c r="B75" s="167" t="str">
        <f>B$5&amp;" | "&amp;B6</f>
        <v>T1 | Relevé annuel</v>
      </c>
      <c r="C75" s="168"/>
      <c r="D75" s="167" t="str">
        <f>D$5&amp;" | "&amp;D6</f>
        <v>T1 | Relevé annuel</v>
      </c>
      <c r="E75" s="168"/>
      <c r="F75" s="167" t="str">
        <f>F$5&amp;" | "&amp;F6</f>
        <v>T2 | Relevé annuel</v>
      </c>
      <c r="G75" s="168"/>
      <c r="H75" s="167" t="str">
        <f>H$5&amp;" | "&amp;H6</f>
        <v>T2 | Relevé annuel</v>
      </c>
      <c r="I75" s="168"/>
      <c r="J75" s="167" t="str">
        <f>J$5&amp;" | "&amp;J6</f>
        <v>T2 | Relevé annuel</v>
      </c>
      <c r="K75" s="168"/>
      <c r="L75" s="167" t="str">
        <f>L$5&amp;" | "&amp;L6</f>
        <v>T3 | Relevé annuel</v>
      </c>
      <c r="M75" s="168"/>
      <c r="N75" s="167" t="str">
        <f>N$5&amp;" | "&amp;N6</f>
        <v>T4 | MMR</v>
      </c>
      <c r="O75" s="168"/>
      <c r="P75" s="167" t="str">
        <f>P$5&amp;" | "&amp;P6</f>
        <v>T5 | AMR</v>
      </c>
      <c r="Q75" s="169"/>
      <c r="R75" s="170" t="str">
        <f>R$5&amp;" | "&amp;R6</f>
        <v>T6 | AMR</v>
      </c>
      <c r="S75" s="170"/>
      <c r="U75" s="57">
        <f t="shared" si="30"/>
        <v>1</v>
      </c>
    </row>
    <row r="76" spans="1:22" x14ac:dyDescent="0.3">
      <c r="A76" s="166"/>
      <c r="B76" s="120" t="s">
        <v>45</v>
      </c>
      <c r="C76" s="120" t="s">
        <v>46</v>
      </c>
      <c r="D76" s="120" t="s">
        <v>45</v>
      </c>
      <c r="E76" s="120" t="s">
        <v>46</v>
      </c>
      <c r="F76" s="120" t="s">
        <v>45</v>
      </c>
      <c r="G76" s="120" t="s">
        <v>46</v>
      </c>
      <c r="H76" s="120" t="s">
        <v>45</v>
      </c>
      <c r="I76" s="120" t="s">
        <v>46</v>
      </c>
      <c r="J76" s="120" t="s">
        <v>45</v>
      </c>
      <c r="K76" s="120" t="s">
        <v>46</v>
      </c>
      <c r="L76" s="120" t="s">
        <v>45</v>
      </c>
      <c r="M76" s="120" t="s">
        <v>46</v>
      </c>
      <c r="N76" s="120" t="s">
        <v>45</v>
      </c>
      <c r="O76" s="120" t="s">
        <v>46</v>
      </c>
      <c r="P76" s="120" t="s">
        <v>45</v>
      </c>
      <c r="Q76" s="120" t="s">
        <v>46</v>
      </c>
      <c r="R76" s="121" t="s">
        <v>45</v>
      </c>
      <c r="S76" s="121" t="s">
        <v>46</v>
      </c>
      <c r="U76" s="57">
        <f t="shared" si="30"/>
        <v>2</v>
      </c>
    </row>
    <row r="77" spans="1:22" x14ac:dyDescent="0.3">
      <c r="A77" s="115" t="s">
        <v>19</v>
      </c>
      <c r="B77" s="105"/>
      <c r="C77" s="58">
        <f>SUM(C78:C80)</f>
        <v>0</v>
      </c>
      <c r="D77" s="58"/>
      <c r="E77" s="58">
        <f>SUM(E78:E80)</f>
        <v>0</v>
      </c>
      <c r="F77" s="58"/>
      <c r="G77" s="58">
        <f>SUM(G78:G80)</f>
        <v>0</v>
      </c>
      <c r="H77" s="58"/>
      <c r="I77" s="58">
        <f>SUM(I78:I80)</f>
        <v>0</v>
      </c>
      <c r="J77" s="58"/>
      <c r="K77" s="58">
        <f>SUM(K78:K80)</f>
        <v>0</v>
      </c>
      <c r="L77" s="58"/>
      <c r="M77" s="58">
        <f>SUM(M78:M80)</f>
        <v>0</v>
      </c>
      <c r="N77" s="58"/>
      <c r="O77" s="58">
        <f>SUM(O78:O80)</f>
        <v>0</v>
      </c>
      <c r="P77" s="58"/>
      <c r="Q77" s="58">
        <f>SUM(Q78:Q80)</f>
        <v>0</v>
      </c>
      <c r="R77" s="58"/>
      <c r="S77" s="58">
        <f>SUM(S78:S80)</f>
        <v>0</v>
      </c>
      <c r="U77" s="57">
        <f t="shared" si="30"/>
        <v>3</v>
      </c>
    </row>
    <row r="78" spans="1:22" x14ac:dyDescent="0.3">
      <c r="A78" s="59" t="s">
        <v>20</v>
      </c>
      <c r="B78" s="160"/>
      <c r="C78" s="161"/>
      <c r="D78" s="160"/>
      <c r="E78" s="161"/>
      <c r="F78" s="160"/>
      <c r="G78" s="161"/>
      <c r="H78" s="160"/>
      <c r="I78" s="161"/>
      <c r="J78" s="160"/>
      <c r="K78" s="161"/>
      <c r="L78" s="160"/>
      <c r="M78" s="161"/>
      <c r="N78" s="160"/>
      <c r="O78" s="161"/>
      <c r="P78" s="58">
        <f>+IF('Tarifs 2027'!$O$12="v",0,'Tarifs 2027'!$O$12)</f>
        <v>0</v>
      </c>
      <c r="Q78" s="58">
        <f>P78*P$8</f>
        <v>0</v>
      </c>
      <c r="R78" s="58">
        <f>+IF('Tarifs 2027'!$P$12="v",0,'Tarifs 2027'!$P$12)</f>
        <v>0</v>
      </c>
      <c r="S78" s="58">
        <f>R78*R$8</f>
        <v>0</v>
      </c>
      <c r="U78" s="57">
        <f t="shared" si="30"/>
        <v>4</v>
      </c>
    </row>
    <row r="79" spans="1:22" x14ac:dyDescent="0.3">
      <c r="A79" s="59" t="s">
        <v>47</v>
      </c>
      <c r="B79" s="58">
        <f>+IF('Tarifs 2027'!$K$13="V",0,'Tarifs 2027'!$K$13)</f>
        <v>0</v>
      </c>
      <c r="C79" s="58">
        <f>B79*1</f>
        <v>0</v>
      </c>
      <c r="D79" s="58">
        <f>+IF('Tarifs 2027'!$K$13="V",0,'Tarifs 2027'!$K$13)</f>
        <v>0</v>
      </c>
      <c r="E79" s="58">
        <f>D79*1</f>
        <v>0</v>
      </c>
      <c r="F79" s="58">
        <f>+IF('Tarifs 2027'!$L$13="v",0,'Tarifs 2027'!$L$13)</f>
        <v>0</v>
      </c>
      <c r="G79" s="58">
        <f>F79*1</f>
        <v>0</v>
      </c>
      <c r="H79" s="58">
        <f>+IF('Tarifs 2027'!$L$13="v",0,'Tarifs 2027'!$L$13)</f>
        <v>0</v>
      </c>
      <c r="I79" s="58">
        <f>H79*1</f>
        <v>0</v>
      </c>
      <c r="J79" s="58">
        <f>+IF('Tarifs 2027'!$L$13="v",0,'Tarifs 2027'!$L$13)</f>
        <v>0</v>
      </c>
      <c r="K79" s="58">
        <f>J79*1</f>
        <v>0</v>
      </c>
      <c r="L79" s="58">
        <f>+IF('Tarifs 2027'!$M$13="v",0,'Tarifs 2027'!$M$13)</f>
        <v>0</v>
      </c>
      <c r="M79" s="58">
        <f>L79*1</f>
        <v>0</v>
      </c>
      <c r="N79" s="58">
        <f>+IF('Tarifs 2027'!$N$13="v",0,'Tarifs 2027'!$N$13)</f>
        <v>0</v>
      </c>
      <c r="O79" s="58">
        <f>N79*1</f>
        <v>0</v>
      </c>
      <c r="P79" s="58">
        <f>+IF('Tarifs 2027'!$O$13="v",0,'Tarifs 2027'!$O$13)</f>
        <v>0</v>
      </c>
      <c r="Q79" s="58">
        <f>P79*1</f>
        <v>0</v>
      </c>
      <c r="R79" s="58">
        <f>+IF('Tarifs 2027'!$P$13="v",0,'Tarifs 2027'!$P$13)</f>
        <v>0</v>
      </c>
      <c r="S79" s="58">
        <f>R79*1</f>
        <v>0</v>
      </c>
      <c r="U79" s="57">
        <f t="shared" si="30"/>
        <v>5</v>
      </c>
    </row>
    <row r="80" spans="1:22" x14ac:dyDescent="0.3">
      <c r="A80" s="59" t="s">
        <v>26</v>
      </c>
      <c r="B80" s="106">
        <f>+IF('Tarifs 2027'!$K$15="v",0,'Tarifs 2027'!$K$15)</f>
        <v>0</v>
      </c>
      <c r="C80" s="58">
        <f>B80*B$7</f>
        <v>0</v>
      </c>
      <c r="D80" s="106">
        <f>+IF('Tarifs 2027'!$K$15="v",0,'Tarifs 2027'!$K$15)</f>
        <v>0</v>
      </c>
      <c r="E80" s="58">
        <f>D80*D$7</f>
        <v>0</v>
      </c>
      <c r="F80" s="106">
        <f>+IF('Tarifs 2027'!$L$15="v",0,'Tarifs 2027'!$L$15)</f>
        <v>0</v>
      </c>
      <c r="G80" s="58">
        <f>F80*F$7</f>
        <v>0</v>
      </c>
      <c r="H80" s="106">
        <f>+IF('Tarifs 2027'!$L$15="v",0,'Tarifs 2027'!$L$15)</f>
        <v>0</v>
      </c>
      <c r="I80" s="58">
        <f>H80*H$7</f>
        <v>0</v>
      </c>
      <c r="J80" s="106">
        <f>+IF('Tarifs 2027'!$L$15="v",0,'Tarifs 2027'!$L$15)</f>
        <v>0</v>
      </c>
      <c r="K80" s="58">
        <f>J80*J$7</f>
        <v>0</v>
      </c>
      <c r="L80" s="106">
        <f>+IF('Tarifs 2027'!$M$15="v",0,'Tarifs 2027'!$M$15)</f>
        <v>0</v>
      </c>
      <c r="M80" s="58">
        <f>L80*L$7</f>
        <v>0</v>
      </c>
      <c r="N80" s="106">
        <f>+IF('Tarifs 2027'!$N$15="v",0,'Tarifs 2027'!$N$15)</f>
        <v>0</v>
      </c>
      <c r="O80" s="58">
        <f>N80*N$7</f>
        <v>0</v>
      </c>
      <c r="P80" s="106">
        <f>+IF('Tarifs 2027'!$O$15="v",0,'Tarifs 2027'!$O$15)</f>
        <v>0</v>
      </c>
      <c r="Q80" s="58">
        <f>P80*P$7</f>
        <v>0</v>
      </c>
      <c r="R80" s="106">
        <f>+IF('Tarifs 2027'!$P$15="v",0,'Tarifs 2027'!$P$15)</f>
        <v>0</v>
      </c>
      <c r="S80" s="58">
        <f>R80*R$7</f>
        <v>0</v>
      </c>
      <c r="U80" s="57">
        <f t="shared" si="30"/>
        <v>6</v>
      </c>
    </row>
    <row r="81" spans="1:22" x14ac:dyDescent="0.3">
      <c r="A81" s="115" t="s">
        <v>48</v>
      </c>
      <c r="B81" s="106">
        <f>+IF('Tarifs 2027'!$K$18="v",0,'Tarifs 2027'!$K$18)</f>
        <v>0</v>
      </c>
      <c r="C81" s="58">
        <f>B81*B$7</f>
        <v>0</v>
      </c>
      <c r="D81" s="106">
        <f>+IF('Tarifs 2027'!$K$18="v",0,'Tarifs 2027'!$K$18)</f>
        <v>0</v>
      </c>
      <c r="E81" s="58">
        <f>D81*D$7</f>
        <v>0</v>
      </c>
      <c r="F81" s="106">
        <f>+IF('Tarifs 2027'!$L$18="v",0,'Tarifs 2027'!$L$18)</f>
        <v>0</v>
      </c>
      <c r="G81" s="58">
        <f>F81*F$7</f>
        <v>0</v>
      </c>
      <c r="H81" s="106">
        <f>+IF('Tarifs 2027'!$L$18="v",0,'Tarifs 2027'!$L$18)</f>
        <v>0</v>
      </c>
      <c r="I81" s="58">
        <f>H81*H$7</f>
        <v>0</v>
      </c>
      <c r="J81" s="106">
        <f>+IF('Tarifs 2027'!$L$18="v",0,'Tarifs 2027'!$L$18)</f>
        <v>0</v>
      </c>
      <c r="K81" s="58">
        <f>J81*J$7</f>
        <v>0</v>
      </c>
      <c r="L81" s="106">
        <f>+IF('Tarifs 2027'!$M$18="v",0,'Tarifs 2027'!$M$18)</f>
        <v>0</v>
      </c>
      <c r="M81" s="58">
        <f>L81*L$7</f>
        <v>0</v>
      </c>
      <c r="N81" s="106">
        <f>+IF('Tarifs 2027'!$N$18="v",0,'Tarifs 2027'!$N$18)</f>
        <v>0</v>
      </c>
      <c r="O81" s="58">
        <f>N81*N$7</f>
        <v>0</v>
      </c>
      <c r="P81" s="106">
        <f>+IF('Tarifs 2027'!$O$18="v",0,'Tarifs 2027'!$O$18)</f>
        <v>0</v>
      </c>
      <c r="Q81" s="58">
        <f>P81*P$7</f>
        <v>0</v>
      </c>
      <c r="R81" s="106">
        <f>+IF('Tarifs 2027'!$P$18="v",0,'Tarifs 2027'!$P$18)</f>
        <v>0</v>
      </c>
      <c r="S81" s="58">
        <f>R81*R$7</f>
        <v>0</v>
      </c>
      <c r="U81" s="57">
        <f t="shared" si="30"/>
        <v>7</v>
      </c>
    </row>
    <row r="82" spans="1:22" x14ac:dyDescent="0.3">
      <c r="A82" s="115" t="s">
        <v>49</v>
      </c>
      <c r="B82" s="106"/>
      <c r="C82" s="58">
        <f>SUM(C83:C85)</f>
        <v>0</v>
      </c>
      <c r="D82" s="106"/>
      <c r="E82" s="58">
        <f>SUM(E83:E85)</f>
        <v>0</v>
      </c>
      <c r="F82" s="106"/>
      <c r="G82" s="58">
        <f>SUM(G83:G85)</f>
        <v>0</v>
      </c>
      <c r="H82" s="106"/>
      <c r="I82" s="58">
        <f>SUM(I83:I85)</f>
        <v>0</v>
      </c>
      <c r="J82" s="106"/>
      <c r="K82" s="58">
        <f>SUM(K83:K85)</f>
        <v>0</v>
      </c>
      <c r="L82" s="106"/>
      <c r="M82" s="58">
        <f>SUM(M83:M85)</f>
        <v>0</v>
      </c>
      <c r="N82" s="106"/>
      <c r="O82" s="58">
        <f>SUM(O83:O85)</f>
        <v>0</v>
      </c>
      <c r="P82" s="106"/>
      <c r="Q82" s="58">
        <f>SUM(Q83:Q85)</f>
        <v>0</v>
      </c>
      <c r="R82" s="106"/>
      <c r="S82" s="58">
        <f>SUM(S83:S85)</f>
        <v>0</v>
      </c>
      <c r="U82" s="57">
        <f t="shared" si="30"/>
        <v>8</v>
      </c>
    </row>
    <row r="83" spans="1:22" x14ac:dyDescent="0.3">
      <c r="A83" s="59" t="s">
        <v>50</v>
      </c>
      <c r="B83" s="106">
        <f>+IF('Tarifs 2027'!$K$21="v",0,'Tarifs 2027'!$K$21)</f>
        <v>0</v>
      </c>
      <c r="C83" s="58">
        <f>B83*B$7</f>
        <v>0</v>
      </c>
      <c r="D83" s="106">
        <f>+IF('Tarifs 2027'!$K$21="v",0,'Tarifs 2027'!$K$21)</f>
        <v>0</v>
      </c>
      <c r="E83" s="58">
        <f t="shared" ref="E83:E86" si="31">D83*D$7</f>
        <v>0</v>
      </c>
      <c r="F83" s="106">
        <f>+IF('Tarifs 2027'!$L$21="v",0,'Tarifs 2027'!$L$21)</f>
        <v>0</v>
      </c>
      <c r="G83" s="58">
        <f t="shared" ref="G83:G86" si="32">F83*F$7</f>
        <v>0</v>
      </c>
      <c r="H83" s="106">
        <f>+IF('Tarifs 2027'!$L$21="v",0,'Tarifs 2027'!$L$21)</f>
        <v>0</v>
      </c>
      <c r="I83" s="58">
        <f t="shared" ref="I83:I86" si="33">H83*H$7</f>
        <v>0</v>
      </c>
      <c r="J83" s="106">
        <f>+IF('Tarifs 2027'!$L$21="v",0,'Tarifs 2027'!$L$21)</f>
        <v>0</v>
      </c>
      <c r="K83" s="58">
        <f t="shared" ref="K83:K86" si="34">J83*J$7</f>
        <v>0</v>
      </c>
      <c r="L83" s="106">
        <f>+IF('Tarifs 2027'!$M$21="v",0,'Tarifs 2027'!$M$21)</f>
        <v>0</v>
      </c>
      <c r="M83" s="58">
        <f t="shared" ref="M83:M86" si="35">L83*L$7</f>
        <v>0</v>
      </c>
      <c r="N83" s="106">
        <f>+IF('Tarifs 2027'!$N$21="v",0,'Tarifs 2027'!$N$21)</f>
        <v>0</v>
      </c>
      <c r="O83" s="58">
        <f t="shared" ref="O83:O86" si="36">N83*N$7</f>
        <v>0</v>
      </c>
      <c r="P83" s="106">
        <f>+IF('Tarifs 2027'!$O$21="v",0,'Tarifs 2027'!$O$21)</f>
        <v>0</v>
      </c>
      <c r="Q83" s="58">
        <f t="shared" ref="Q83:Q86" si="37">P83*P$7</f>
        <v>0</v>
      </c>
      <c r="R83" s="106">
        <f>+IF('Tarifs 2027'!$P$21="v",0,'Tarifs 2027'!$P$21)</f>
        <v>0</v>
      </c>
      <c r="S83" s="58">
        <f t="shared" ref="S83:S86" si="38">R83*R$7</f>
        <v>0</v>
      </c>
      <c r="U83" s="57">
        <f t="shared" si="30"/>
        <v>9</v>
      </c>
    </row>
    <row r="84" spans="1:22" x14ac:dyDescent="0.3">
      <c r="A84" s="59" t="s">
        <v>51</v>
      </c>
      <c r="B84" s="106">
        <f>+IF('Tarifs 2027'!$K$22="v",0,'Tarifs 2027'!$K$22)</f>
        <v>0</v>
      </c>
      <c r="C84" s="58">
        <f t="shared" ref="C84:C86" si="39">B84*B$7</f>
        <v>0</v>
      </c>
      <c r="D84" s="106">
        <f>+IF('Tarifs 2027'!$K$22="v",0,'Tarifs 2027'!$K$22)</f>
        <v>0</v>
      </c>
      <c r="E84" s="58">
        <f t="shared" si="31"/>
        <v>0</v>
      </c>
      <c r="F84" s="106">
        <f>+IF('Tarifs 2027'!$L$22="v",0,'Tarifs 2027'!$L$22)</f>
        <v>0</v>
      </c>
      <c r="G84" s="58">
        <f t="shared" si="32"/>
        <v>0</v>
      </c>
      <c r="H84" s="106">
        <f>+IF('Tarifs 2027'!$L$22="v",0,'Tarifs 2027'!$L$22)</f>
        <v>0</v>
      </c>
      <c r="I84" s="58">
        <f t="shared" si="33"/>
        <v>0</v>
      </c>
      <c r="J84" s="106">
        <f>+IF('Tarifs 2027'!$L$22="v",0,'Tarifs 2027'!$L$22)</f>
        <v>0</v>
      </c>
      <c r="K84" s="58">
        <f t="shared" si="34"/>
        <v>0</v>
      </c>
      <c r="L84" s="106">
        <f>+IF('Tarifs 2027'!$M$22="v",0,'Tarifs 2027'!$M$22)</f>
        <v>0</v>
      </c>
      <c r="M84" s="58">
        <f t="shared" si="35"/>
        <v>0</v>
      </c>
      <c r="N84" s="106">
        <f>+IF('Tarifs 2027'!$N$22="v",0,'Tarifs 2027'!$N$22)</f>
        <v>0</v>
      </c>
      <c r="O84" s="58">
        <f t="shared" si="36"/>
        <v>0</v>
      </c>
      <c r="P84" s="106">
        <f>+IF('Tarifs 2027'!$O$22="v",0,'Tarifs 2027'!$O$22)</f>
        <v>0</v>
      </c>
      <c r="Q84" s="58">
        <f t="shared" si="37"/>
        <v>0</v>
      </c>
      <c r="R84" s="106">
        <f>+IF('Tarifs 2027'!$P$22="v",0,'Tarifs 2027'!$P$22)</f>
        <v>0</v>
      </c>
      <c r="S84" s="58">
        <f t="shared" si="38"/>
        <v>0</v>
      </c>
      <c r="U84" s="57">
        <f t="shared" si="30"/>
        <v>10</v>
      </c>
    </row>
    <row r="85" spans="1:22" x14ac:dyDescent="0.3">
      <c r="A85" s="59" t="s">
        <v>52</v>
      </c>
      <c r="B85" s="106">
        <f>+IF('Tarifs 2027'!$K$23="v",0,'Tarifs 2027'!$K$23)</f>
        <v>0</v>
      </c>
      <c r="C85" s="58">
        <f t="shared" si="39"/>
        <v>0</v>
      </c>
      <c r="D85" s="106">
        <f>+IF('Tarifs 2027'!$K$23="v",0,'Tarifs 2027'!$K$23)</f>
        <v>0</v>
      </c>
      <c r="E85" s="58">
        <f t="shared" si="31"/>
        <v>0</v>
      </c>
      <c r="F85" s="106">
        <f>+IF('Tarifs 2027'!$L$23="v",0,'Tarifs 2027'!$L$23)</f>
        <v>0</v>
      </c>
      <c r="G85" s="58">
        <f t="shared" si="32"/>
        <v>0</v>
      </c>
      <c r="H85" s="106">
        <f>+IF('Tarifs 2027'!$L$23="v",0,'Tarifs 2027'!$L$23)</f>
        <v>0</v>
      </c>
      <c r="I85" s="58">
        <f t="shared" si="33"/>
        <v>0</v>
      </c>
      <c r="J85" s="106">
        <f>+IF('Tarifs 2027'!$L$23="v",0,'Tarifs 2027'!$L$23)</f>
        <v>0</v>
      </c>
      <c r="K85" s="58">
        <f t="shared" si="34"/>
        <v>0</v>
      </c>
      <c r="L85" s="106">
        <f>+IF('Tarifs 2027'!$M$23="v",0,'Tarifs 2027'!$M$23)</f>
        <v>0</v>
      </c>
      <c r="M85" s="58">
        <f t="shared" si="35"/>
        <v>0</v>
      </c>
      <c r="N85" s="106">
        <f>+IF('Tarifs 2027'!$N$23="v",0,'Tarifs 2027'!$N$23)</f>
        <v>0</v>
      </c>
      <c r="O85" s="58">
        <f t="shared" si="36"/>
        <v>0</v>
      </c>
      <c r="P85" s="106">
        <f>+IF('Tarifs 2027'!$O$23="v",0,'Tarifs 2027'!$O$23)</f>
        <v>0</v>
      </c>
      <c r="Q85" s="58">
        <f t="shared" si="37"/>
        <v>0</v>
      </c>
      <c r="R85" s="106">
        <f>+IF('Tarifs 2027'!$P$23="v",0,'Tarifs 2027'!$P$23)</f>
        <v>0</v>
      </c>
      <c r="S85" s="58">
        <f t="shared" si="38"/>
        <v>0</v>
      </c>
      <c r="U85" s="57">
        <f t="shared" si="30"/>
        <v>11</v>
      </c>
    </row>
    <row r="86" spans="1:22" x14ac:dyDescent="0.3">
      <c r="A86" s="115" t="s">
        <v>53</v>
      </c>
      <c r="B86" s="106">
        <f>+IF('Tarifs 2027'!$K$25="v",0,'Tarifs 2027'!$K$25)</f>
        <v>0</v>
      </c>
      <c r="C86" s="58">
        <f t="shared" si="39"/>
        <v>0</v>
      </c>
      <c r="D86" s="106">
        <f>+IF('Tarifs 2027'!$K$25="v",0,'Tarifs 2027'!$K$25)</f>
        <v>0</v>
      </c>
      <c r="E86" s="58">
        <f t="shared" si="31"/>
        <v>0</v>
      </c>
      <c r="F86" s="106">
        <f>+IF('Tarifs 2027'!$L$25="v",0,'Tarifs 2027'!$L$25)</f>
        <v>0</v>
      </c>
      <c r="G86" s="58">
        <f t="shared" si="32"/>
        <v>0</v>
      </c>
      <c r="H86" s="106">
        <f>+IF('Tarifs 2027'!$L$25="v",0,'Tarifs 2027'!$L$25)</f>
        <v>0</v>
      </c>
      <c r="I86" s="58">
        <f t="shared" si="33"/>
        <v>0</v>
      </c>
      <c r="J86" s="106">
        <f>+IF('Tarifs 2027'!$L$25="v",0,'Tarifs 2027'!$L$25)</f>
        <v>0</v>
      </c>
      <c r="K86" s="58">
        <f t="shared" si="34"/>
        <v>0</v>
      </c>
      <c r="L86" s="106">
        <f>+IF('Tarifs 2027'!$M$25="v",0,'Tarifs 2027'!$M$25)</f>
        <v>0</v>
      </c>
      <c r="M86" s="58">
        <f t="shared" si="35"/>
        <v>0</v>
      </c>
      <c r="N86" s="106">
        <f>+IF('Tarifs 2027'!$N$25="v",0,'Tarifs 2027'!$N$25)</f>
        <v>0</v>
      </c>
      <c r="O86" s="58">
        <f t="shared" si="36"/>
        <v>0</v>
      </c>
      <c r="P86" s="106">
        <f>+IF('Tarifs 2027'!$O$25="v",0,'Tarifs 2027'!$O$25)</f>
        <v>0</v>
      </c>
      <c r="Q86" s="58">
        <f t="shared" si="37"/>
        <v>0</v>
      </c>
      <c r="R86" s="106">
        <f>+IF('Tarifs 2027'!$P$25="v",0,'Tarifs 2027'!$P$25)</f>
        <v>0</v>
      </c>
      <c r="S86" s="58">
        <f t="shared" si="38"/>
        <v>0</v>
      </c>
      <c r="U86" s="57">
        <f t="shared" si="30"/>
        <v>12</v>
      </c>
    </row>
    <row r="87" spans="1:22" x14ac:dyDescent="0.3">
      <c r="A87" s="117" t="s">
        <v>54</v>
      </c>
      <c r="B87" s="118"/>
      <c r="C87" s="119">
        <f>SUM(C77,C81:C82,C86)</f>
        <v>0</v>
      </c>
      <c r="D87" s="118"/>
      <c r="E87" s="119">
        <f>SUM(E77,E81:E82,E86)</f>
        <v>0</v>
      </c>
      <c r="F87" s="118"/>
      <c r="G87" s="119">
        <f>SUM(G77,G81:G82,G86)</f>
        <v>0</v>
      </c>
      <c r="H87" s="118"/>
      <c r="I87" s="119">
        <f>SUM(I77,I81:I82,I86)</f>
        <v>0</v>
      </c>
      <c r="J87" s="118"/>
      <c r="K87" s="119">
        <f>SUM(K77,K81:K82,K86)</f>
        <v>0</v>
      </c>
      <c r="L87" s="118"/>
      <c r="M87" s="119">
        <f>SUM(M77,M81:M82,M86)</f>
        <v>0</v>
      </c>
      <c r="N87" s="118"/>
      <c r="O87" s="119">
        <f>SUM(O77,O81:O82,O86)</f>
        <v>0</v>
      </c>
      <c r="P87" s="118"/>
      <c r="Q87" s="119">
        <f>SUM(Q77,Q81:Q82,Q86)</f>
        <v>0</v>
      </c>
      <c r="R87" s="118"/>
      <c r="S87" s="119">
        <f>SUM(S77,S81:S82,S86)</f>
        <v>0</v>
      </c>
      <c r="U87" s="57">
        <f t="shared" si="30"/>
        <v>13</v>
      </c>
    </row>
    <row r="88" spans="1:22" x14ac:dyDescent="0.3">
      <c r="A88" s="60" t="s">
        <v>93</v>
      </c>
      <c r="B88" s="1"/>
      <c r="C88" s="130">
        <f>C66</f>
        <v>0</v>
      </c>
      <c r="E88" s="130">
        <f>E66</f>
        <v>0</v>
      </c>
      <c r="F88" s="1"/>
      <c r="G88" s="130">
        <f>G66</f>
        <v>0</v>
      </c>
      <c r="I88" s="130">
        <f>I66</f>
        <v>0</v>
      </c>
      <c r="K88" s="130">
        <f>K66</f>
        <v>0</v>
      </c>
      <c r="L88" s="1"/>
      <c r="M88" s="130">
        <f>M66</f>
        <v>0</v>
      </c>
      <c r="O88" s="130">
        <f>O66</f>
        <v>0</v>
      </c>
      <c r="P88" s="1"/>
      <c r="Q88" s="130">
        <f>Q66</f>
        <v>0</v>
      </c>
      <c r="S88" s="130">
        <f>S66</f>
        <v>0</v>
      </c>
      <c r="U88" s="57">
        <f>V67</f>
        <v>0</v>
      </c>
    </row>
    <row r="89" spans="1:22" x14ac:dyDescent="0.3">
      <c r="A89" s="122" t="s">
        <v>94</v>
      </c>
      <c r="B89" s="123"/>
      <c r="C89" s="124">
        <f>C87-C88</f>
        <v>0</v>
      </c>
      <c r="D89" s="125"/>
      <c r="E89" s="124">
        <f>E87-E88</f>
        <v>0</v>
      </c>
      <c r="F89" s="123"/>
      <c r="G89" s="124">
        <f>G87-G88</f>
        <v>0</v>
      </c>
      <c r="H89" s="125"/>
      <c r="I89" s="124">
        <f>I87-I88</f>
        <v>0</v>
      </c>
      <c r="J89" s="125"/>
      <c r="K89" s="124">
        <f>K87-K88</f>
        <v>0</v>
      </c>
      <c r="L89" s="123"/>
      <c r="M89" s="124">
        <f>M87-M88</f>
        <v>0</v>
      </c>
      <c r="N89" s="125"/>
      <c r="O89" s="124">
        <f>O87-O88</f>
        <v>0</v>
      </c>
      <c r="P89" s="123"/>
      <c r="Q89" s="124">
        <f>Q87-Q88</f>
        <v>0</v>
      </c>
      <c r="R89" s="125"/>
      <c r="S89" s="124">
        <f>S87-S88</f>
        <v>0</v>
      </c>
      <c r="U89" s="57"/>
    </row>
    <row r="90" spans="1:22" ht="15.75" thickBot="1" x14ac:dyDescent="0.35">
      <c r="A90" s="126" t="s">
        <v>95</v>
      </c>
      <c r="B90" s="127"/>
      <c r="C90" s="128" t="str">
        <f>IFERROR((C89/C88)," ")</f>
        <v xml:space="preserve"> </v>
      </c>
      <c r="D90" s="129"/>
      <c r="E90" s="128" t="str">
        <f>IFERROR((E89/E88)," ")</f>
        <v xml:space="preserve"> </v>
      </c>
      <c r="F90" s="127"/>
      <c r="G90" s="128" t="str">
        <f>IFERROR((G89/G88)," ")</f>
        <v xml:space="preserve"> </v>
      </c>
      <c r="H90" s="129"/>
      <c r="I90" s="128" t="str">
        <f>IFERROR((I89/I88)," ")</f>
        <v xml:space="preserve"> </v>
      </c>
      <c r="J90" s="129"/>
      <c r="K90" s="128" t="str">
        <f>IFERROR((K89/K88)," ")</f>
        <v xml:space="preserve"> </v>
      </c>
      <c r="L90" s="127"/>
      <c r="M90" s="128" t="str">
        <f>IFERROR((M89/M88)," ")</f>
        <v xml:space="preserve"> </v>
      </c>
      <c r="N90" s="129"/>
      <c r="O90" s="128" t="str">
        <f>IFERROR((O89/O88)," ")</f>
        <v xml:space="preserve"> </v>
      </c>
      <c r="P90" s="127"/>
      <c r="Q90" s="128" t="str">
        <f>IFERROR((Q89/Q88)," ")</f>
        <v xml:space="preserve"> </v>
      </c>
      <c r="R90" s="129"/>
      <c r="S90" s="128" t="str">
        <f>IFERROR((S89/S88)," ")</f>
        <v xml:space="preserve"> </v>
      </c>
      <c r="U90" s="57"/>
    </row>
    <row r="91" spans="1:22" ht="15.75" thickTop="1" x14ac:dyDescent="0.3">
      <c r="A91" s="107"/>
      <c r="B91" s="1"/>
      <c r="C91" s="108"/>
      <c r="D91" s="105"/>
      <c r="E91" s="108"/>
      <c r="F91" s="1"/>
      <c r="G91" s="108"/>
      <c r="H91" s="105"/>
      <c r="I91" s="108"/>
      <c r="J91" s="105"/>
      <c r="K91" s="108"/>
      <c r="L91" s="1"/>
      <c r="M91" s="108"/>
      <c r="N91" s="105"/>
      <c r="O91" s="108"/>
      <c r="P91" s="1"/>
      <c r="Q91" s="108"/>
      <c r="R91" s="105"/>
      <c r="S91" s="108"/>
      <c r="U91" s="57"/>
    </row>
    <row r="92" spans="1:22" x14ac:dyDescent="0.3">
      <c r="A92" s="116" t="s">
        <v>86</v>
      </c>
      <c r="B92" s="106">
        <f>+IF('Tarifs 2027'!$K$16="v",0,'Tarifs 2027'!$K$16)</f>
        <v>0</v>
      </c>
      <c r="C92" s="58">
        <f>B92*B$7</f>
        <v>0</v>
      </c>
      <c r="D92" s="106">
        <f>+IF('Tarifs 2027'!$K$16="v",0,'Tarifs 2027'!$K$16)</f>
        <v>0</v>
      </c>
      <c r="E92" s="58">
        <f>D92*D$7</f>
        <v>0</v>
      </c>
      <c r="F92" s="106">
        <f>+IF('Tarifs 2027'!$L$16="v",0,'Tarifs 2027'!$L$16)</f>
        <v>0</v>
      </c>
      <c r="G92" s="58">
        <f>F92*F$7</f>
        <v>0</v>
      </c>
      <c r="H92" s="106">
        <f>+IF('Tarifs 2027'!$L$16="v",0,'Tarifs 2027'!$L$16)</f>
        <v>0</v>
      </c>
      <c r="I92" s="58">
        <f>H92*H$7</f>
        <v>0</v>
      </c>
      <c r="J92" s="106">
        <f>+IF('Tarifs 2027'!$L$16="v",0,'Tarifs 2027'!$L$16)</f>
        <v>0</v>
      </c>
      <c r="K92" s="58">
        <f>J92*J$7</f>
        <v>0</v>
      </c>
      <c r="L92" s="106">
        <f>+IF('Tarifs 2027'!$M$16="v",0,'Tarifs 2027'!$M$16)</f>
        <v>0</v>
      </c>
      <c r="M92" s="58">
        <f>L92*L$7</f>
        <v>0</v>
      </c>
      <c r="N92" s="106">
        <f>+IF('Tarifs 2027'!$N$16="v",0,'Tarifs 2027'!$N$16)</f>
        <v>0</v>
      </c>
      <c r="O92" s="58">
        <f>N92*N$7</f>
        <v>0</v>
      </c>
      <c r="P92" s="106">
        <f>+IF('Tarifs 2027'!$O$16="v",0,'Tarifs 2027'!$O$16)</f>
        <v>0</v>
      </c>
      <c r="Q92" s="58">
        <f>P92*P$7</f>
        <v>0</v>
      </c>
      <c r="R92" s="106">
        <f>+IF('Tarifs 2027'!$P$16="v",0,'Tarifs 2027'!$P$16)</f>
        <v>0</v>
      </c>
      <c r="S92" s="58">
        <f>R92*R$7</f>
        <v>0</v>
      </c>
      <c r="V92" s="57"/>
    </row>
    <row r="93" spans="1:22" s="109" customFormat="1" x14ac:dyDescent="0.3">
      <c r="B93" s="110"/>
      <c r="C93" s="110">
        <f>IFERROR(C92/C87,0)</f>
        <v>0</v>
      </c>
      <c r="D93" s="110"/>
      <c r="E93" s="110">
        <f>IFERROR(E92/E87,0)</f>
        <v>0</v>
      </c>
      <c r="F93" s="110"/>
      <c r="G93" s="110">
        <f>IFERROR(G92/G87,0)</f>
        <v>0</v>
      </c>
      <c r="H93" s="110"/>
      <c r="I93" s="110">
        <f>IFERROR(I92/I87,0)</f>
        <v>0</v>
      </c>
      <c r="J93" s="110"/>
      <c r="K93" s="110">
        <f>IFERROR(K92/K87,0)</f>
        <v>0</v>
      </c>
      <c r="L93" s="110"/>
      <c r="M93" s="110">
        <f>IFERROR(M92/M87,0)</f>
        <v>0</v>
      </c>
      <c r="N93" s="110"/>
      <c r="O93" s="110">
        <f>IFERROR(O92/O87,0)</f>
        <v>0</v>
      </c>
      <c r="P93" s="110"/>
      <c r="Q93" s="110">
        <f>IFERROR(Q92/Q87,0)</f>
        <v>0</v>
      </c>
      <c r="R93" s="110"/>
      <c r="S93" s="110">
        <f>IFERROR(S92/S87,0)</f>
        <v>0</v>
      </c>
      <c r="V93" s="111"/>
    </row>
    <row r="94" spans="1:22" x14ac:dyDescent="0.3">
      <c r="U94" s="57">
        <f t="shared" ref="U94:U108" si="40">U73</f>
        <v>14</v>
      </c>
    </row>
    <row r="95" spans="1:22" ht="21" x14ac:dyDescent="0.35">
      <c r="A95" s="162">
        <v>2028</v>
      </c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4"/>
      <c r="U95" s="57">
        <f t="shared" si="40"/>
        <v>15</v>
      </c>
    </row>
    <row r="96" spans="1:22" ht="15" customHeight="1" x14ac:dyDescent="0.3">
      <c r="A96" s="165" t="s">
        <v>44</v>
      </c>
      <c r="B96" s="167" t="str">
        <f>B$5&amp;" | "&amp;B6</f>
        <v>T1 | Relevé annuel</v>
      </c>
      <c r="C96" s="168"/>
      <c r="D96" s="167" t="str">
        <f>D$5&amp;" | "&amp;D6</f>
        <v>T1 | Relevé annuel</v>
      </c>
      <c r="E96" s="168"/>
      <c r="F96" s="167" t="str">
        <f>F$5&amp;" | "&amp;F6</f>
        <v>T2 | Relevé annuel</v>
      </c>
      <c r="G96" s="168"/>
      <c r="H96" s="167" t="str">
        <f>H$5&amp;" | "&amp;H6</f>
        <v>T2 | Relevé annuel</v>
      </c>
      <c r="I96" s="168"/>
      <c r="J96" s="167" t="str">
        <f>J$5&amp;" | "&amp;J6</f>
        <v>T2 | Relevé annuel</v>
      </c>
      <c r="K96" s="168"/>
      <c r="L96" s="167" t="str">
        <f>L$5&amp;" | "&amp;L6</f>
        <v>T3 | Relevé annuel</v>
      </c>
      <c r="M96" s="168"/>
      <c r="N96" s="167" t="str">
        <f>N$5&amp;" | "&amp;N6</f>
        <v>T4 | MMR</v>
      </c>
      <c r="O96" s="168"/>
      <c r="P96" s="167" t="str">
        <f>P$5&amp;" | "&amp;P6</f>
        <v>T5 | AMR</v>
      </c>
      <c r="Q96" s="169"/>
      <c r="R96" s="170" t="str">
        <f>R$5&amp;" | "&amp;R6</f>
        <v>T6 | AMR</v>
      </c>
      <c r="S96" s="170"/>
      <c r="U96" s="57">
        <f t="shared" si="40"/>
        <v>1</v>
      </c>
    </row>
    <row r="97" spans="1:21" x14ac:dyDescent="0.3">
      <c r="A97" s="166"/>
      <c r="B97" s="120" t="s">
        <v>45</v>
      </c>
      <c r="C97" s="120" t="s">
        <v>46</v>
      </c>
      <c r="D97" s="120" t="s">
        <v>45</v>
      </c>
      <c r="E97" s="120" t="s">
        <v>46</v>
      </c>
      <c r="F97" s="120" t="s">
        <v>45</v>
      </c>
      <c r="G97" s="120" t="s">
        <v>46</v>
      </c>
      <c r="H97" s="120" t="s">
        <v>45</v>
      </c>
      <c r="I97" s="120" t="s">
        <v>46</v>
      </c>
      <c r="J97" s="120" t="s">
        <v>45</v>
      </c>
      <c r="K97" s="120" t="s">
        <v>46</v>
      </c>
      <c r="L97" s="120" t="s">
        <v>45</v>
      </c>
      <c r="M97" s="120" t="s">
        <v>46</v>
      </c>
      <c r="N97" s="120" t="s">
        <v>45</v>
      </c>
      <c r="O97" s="120" t="s">
        <v>46</v>
      </c>
      <c r="P97" s="120" t="s">
        <v>45</v>
      </c>
      <c r="Q97" s="120" t="s">
        <v>46</v>
      </c>
      <c r="R97" s="121" t="s">
        <v>45</v>
      </c>
      <c r="S97" s="121" t="s">
        <v>46</v>
      </c>
      <c r="U97" s="57">
        <f t="shared" si="40"/>
        <v>2</v>
      </c>
    </row>
    <row r="98" spans="1:21" x14ac:dyDescent="0.3">
      <c r="A98" s="115" t="s">
        <v>19</v>
      </c>
      <c r="B98" s="105"/>
      <c r="C98" s="58">
        <f>SUM(C99:C101)</f>
        <v>0</v>
      </c>
      <c r="D98" s="58"/>
      <c r="E98" s="58">
        <f>SUM(E99:E101)</f>
        <v>0</v>
      </c>
      <c r="F98" s="58"/>
      <c r="G98" s="58">
        <f>SUM(G99:G101)</f>
        <v>0</v>
      </c>
      <c r="H98" s="58"/>
      <c r="I98" s="58">
        <f>SUM(I99:I101)</f>
        <v>0</v>
      </c>
      <c r="J98" s="58"/>
      <c r="K98" s="58">
        <f>SUM(K99:K101)</f>
        <v>0</v>
      </c>
      <c r="L98" s="58"/>
      <c r="M98" s="58">
        <f>SUM(M99:M101)</f>
        <v>0</v>
      </c>
      <c r="N98" s="58"/>
      <c r="O98" s="58">
        <f>SUM(O99:O101)</f>
        <v>0</v>
      </c>
      <c r="P98" s="58"/>
      <c r="Q98" s="58">
        <f>SUM(Q99:Q101)</f>
        <v>0</v>
      </c>
      <c r="R98" s="58"/>
      <c r="S98" s="58">
        <f>SUM(S99:S101)</f>
        <v>0</v>
      </c>
      <c r="U98" s="57">
        <f t="shared" si="40"/>
        <v>3</v>
      </c>
    </row>
    <row r="99" spans="1:21" x14ac:dyDescent="0.3">
      <c r="A99" s="59" t="s">
        <v>20</v>
      </c>
      <c r="B99" s="160"/>
      <c r="C99" s="161"/>
      <c r="D99" s="160"/>
      <c r="E99" s="161"/>
      <c r="F99" s="160"/>
      <c r="G99" s="161"/>
      <c r="H99" s="160"/>
      <c r="I99" s="161"/>
      <c r="J99" s="160"/>
      <c r="K99" s="161"/>
      <c r="L99" s="160"/>
      <c r="M99" s="161"/>
      <c r="N99" s="160"/>
      <c r="O99" s="161"/>
      <c r="P99" s="58">
        <f>+IF('Tarifs 2028'!$O$12="v",0,'Tarifs 2028'!$O$12)</f>
        <v>0</v>
      </c>
      <c r="Q99" s="58">
        <f>P99*P$8</f>
        <v>0</v>
      </c>
      <c r="R99" s="58">
        <f>+IF('Tarifs 2028'!$P$12="v",0,'Tarifs 2028'!$P$12)</f>
        <v>0</v>
      </c>
      <c r="S99" s="58">
        <f>R99*R$8</f>
        <v>0</v>
      </c>
      <c r="U99" s="57">
        <f t="shared" si="40"/>
        <v>4</v>
      </c>
    </row>
    <row r="100" spans="1:21" x14ac:dyDescent="0.3">
      <c r="A100" s="59" t="s">
        <v>47</v>
      </c>
      <c r="B100" s="58">
        <f>+IF('Tarifs 2028'!$K$13="V",0,'Tarifs 2028'!$K$13)</f>
        <v>0</v>
      </c>
      <c r="C100" s="58">
        <f>B100*1</f>
        <v>0</v>
      </c>
      <c r="D100" s="58">
        <f>+IF('Tarifs 2028'!$K$13="V",0,'Tarifs 2028'!$K$13)</f>
        <v>0</v>
      </c>
      <c r="E100" s="58">
        <f>D100*1</f>
        <v>0</v>
      </c>
      <c r="F100" s="58">
        <f>+IF('Tarifs 2028'!$L$13="v",0,'Tarifs 2028'!$L$13)</f>
        <v>0</v>
      </c>
      <c r="G100" s="58">
        <f>F100*1</f>
        <v>0</v>
      </c>
      <c r="H100" s="58">
        <f>+IF('Tarifs 2028'!$L$13="v",0,'Tarifs 2028'!$L$13)</f>
        <v>0</v>
      </c>
      <c r="I100" s="58">
        <f>H100*1</f>
        <v>0</v>
      </c>
      <c r="J100" s="58">
        <f>+IF('Tarifs 2028'!$L$13="v",0,'Tarifs 2028'!$L$13)</f>
        <v>0</v>
      </c>
      <c r="K100" s="58">
        <f>J100*1</f>
        <v>0</v>
      </c>
      <c r="L100" s="58">
        <f>+IF('Tarifs 2028'!$M$13="v",0,'Tarifs 2028'!$M$13)</f>
        <v>0</v>
      </c>
      <c r="M100" s="58">
        <f>L100*1</f>
        <v>0</v>
      </c>
      <c r="N100" s="58">
        <f>+IF('Tarifs 2028'!$N$13="v",0,'Tarifs 2028'!$N$13)</f>
        <v>0</v>
      </c>
      <c r="O100" s="58">
        <f>N100*1</f>
        <v>0</v>
      </c>
      <c r="P100" s="58">
        <f>+IF('Tarifs 2028'!$O$13="v",0,'Tarifs 2028'!$O$13)</f>
        <v>0</v>
      </c>
      <c r="Q100" s="58">
        <f>P100*1</f>
        <v>0</v>
      </c>
      <c r="R100" s="58">
        <f>+IF('Tarifs 2028'!$P$13="v",0,'Tarifs 2028'!$P$13)</f>
        <v>0</v>
      </c>
      <c r="S100" s="58">
        <f>R100*1</f>
        <v>0</v>
      </c>
      <c r="U100" s="57">
        <f t="shared" si="40"/>
        <v>5</v>
      </c>
    </row>
    <row r="101" spans="1:21" x14ac:dyDescent="0.3">
      <c r="A101" s="59" t="s">
        <v>26</v>
      </c>
      <c r="B101" s="106">
        <f>+IF('Tarifs 2028'!$K$15="v",0,'Tarifs 2028'!$K$15)</f>
        <v>0</v>
      </c>
      <c r="C101" s="58">
        <f>B101*B$7</f>
        <v>0</v>
      </c>
      <c r="D101" s="106">
        <f>+IF('Tarifs 2028'!$K$15="v",0,'Tarifs 2028'!$K$15)</f>
        <v>0</v>
      </c>
      <c r="E101" s="58">
        <f>D101*D$7</f>
        <v>0</v>
      </c>
      <c r="F101" s="106">
        <f>+IF('Tarifs 2028'!$L$15="v",0,'Tarifs 2028'!$L$15)</f>
        <v>0</v>
      </c>
      <c r="G101" s="58">
        <f>F101*F$7</f>
        <v>0</v>
      </c>
      <c r="H101" s="106">
        <f>+IF('Tarifs 2028'!$L$15="v",0,'Tarifs 2028'!$L$15)</f>
        <v>0</v>
      </c>
      <c r="I101" s="58">
        <f>H101*H$7</f>
        <v>0</v>
      </c>
      <c r="J101" s="106">
        <f>+IF('Tarifs 2028'!$L$15="v",0,'Tarifs 2028'!$L$15)</f>
        <v>0</v>
      </c>
      <c r="K101" s="58">
        <f>J101*J$7</f>
        <v>0</v>
      </c>
      <c r="L101" s="106">
        <f>+IF('Tarifs 2028'!$M$15="v",0,'Tarifs 2028'!$M$15)</f>
        <v>0</v>
      </c>
      <c r="M101" s="58">
        <f>L101*L$7</f>
        <v>0</v>
      </c>
      <c r="N101" s="106">
        <f>+IF('Tarifs 2028'!$N$15="v",0,'Tarifs 2028'!$N$15)</f>
        <v>0</v>
      </c>
      <c r="O101" s="58">
        <f>N101*N$7</f>
        <v>0</v>
      </c>
      <c r="P101" s="106">
        <f>+IF('Tarifs 2028'!$O$15="v",0,'Tarifs 2028'!$O$15)</f>
        <v>0</v>
      </c>
      <c r="Q101" s="58">
        <f>P101*P$7</f>
        <v>0</v>
      </c>
      <c r="R101" s="106">
        <f>+IF('Tarifs 2028'!$P$15="v",0,'Tarifs 2028'!$P$15)</f>
        <v>0</v>
      </c>
      <c r="S101" s="58">
        <f>R101*R$7</f>
        <v>0</v>
      </c>
      <c r="U101" s="57">
        <f t="shared" si="40"/>
        <v>6</v>
      </c>
    </row>
    <row r="102" spans="1:21" x14ac:dyDescent="0.3">
      <c r="A102" s="115" t="s">
        <v>48</v>
      </c>
      <c r="B102" s="106">
        <f>+IF('Tarifs 2028'!$K$18="v",0,'Tarifs 2028'!$K$18)</f>
        <v>0</v>
      </c>
      <c r="C102" s="58">
        <f>B102*B$7</f>
        <v>0</v>
      </c>
      <c r="D102" s="106">
        <f>+IF('Tarifs 2028'!$K$18="v",0,'Tarifs 2028'!$K$18)</f>
        <v>0</v>
      </c>
      <c r="E102" s="58">
        <f>D102*D$7</f>
        <v>0</v>
      </c>
      <c r="F102" s="106">
        <f>+IF('Tarifs 2028'!$L$18="v",0,'Tarifs 2028'!$L$18)</f>
        <v>0</v>
      </c>
      <c r="G102" s="58">
        <f>F102*F$7</f>
        <v>0</v>
      </c>
      <c r="H102" s="106">
        <f>+IF('Tarifs 2028'!$L$18="v",0,'Tarifs 2028'!$L$18)</f>
        <v>0</v>
      </c>
      <c r="I102" s="58">
        <f>H102*H$7</f>
        <v>0</v>
      </c>
      <c r="J102" s="106">
        <f>+IF('Tarifs 2028'!$L$18="v",0,'Tarifs 2028'!$L$18)</f>
        <v>0</v>
      </c>
      <c r="K102" s="58">
        <f>J102*J$7</f>
        <v>0</v>
      </c>
      <c r="L102" s="106">
        <f>+IF('Tarifs 2028'!$M$18="v",0,'Tarifs 2028'!$M$18)</f>
        <v>0</v>
      </c>
      <c r="M102" s="58">
        <f>L102*L$7</f>
        <v>0</v>
      </c>
      <c r="N102" s="106">
        <f>+IF('Tarifs 2028'!$N$18="v",0,'Tarifs 2028'!$N$18)</f>
        <v>0</v>
      </c>
      <c r="O102" s="58">
        <f>N102*N$7</f>
        <v>0</v>
      </c>
      <c r="P102" s="106">
        <f>+IF('Tarifs 2028'!$O$18="v",0,'Tarifs 2028'!$O$18)</f>
        <v>0</v>
      </c>
      <c r="Q102" s="58">
        <f>P102*P$7</f>
        <v>0</v>
      </c>
      <c r="R102" s="106">
        <f>+IF('Tarifs 2028'!$P$18="v",0,'Tarifs 2028'!$P$18)</f>
        <v>0</v>
      </c>
      <c r="S102" s="58">
        <f>R102*R$7</f>
        <v>0</v>
      </c>
      <c r="U102" s="57">
        <f t="shared" si="40"/>
        <v>7</v>
      </c>
    </row>
    <row r="103" spans="1:21" x14ac:dyDescent="0.3">
      <c r="A103" s="115" t="s">
        <v>49</v>
      </c>
      <c r="B103" s="106"/>
      <c r="C103" s="58">
        <f>SUM(C104:C106)</f>
        <v>0</v>
      </c>
      <c r="D103" s="106"/>
      <c r="E103" s="58">
        <f>SUM(E104:E106)</f>
        <v>0</v>
      </c>
      <c r="F103" s="106"/>
      <c r="G103" s="58">
        <f>SUM(G104:G106)</f>
        <v>0</v>
      </c>
      <c r="H103" s="106"/>
      <c r="I103" s="58">
        <f>SUM(I104:I106)</f>
        <v>0</v>
      </c>
      <c r="J103" s="106"/>
      <c r="K103" s="58">
        <f>SUM(K104:K106)</f>
        <v>0</v>
      </c>
      <c r="L103" s="106"/>
      <c r="M103" s="58">
        <f>SUM(M104:M106)</f>
        <v>0</v>
      </c>
      <c r="N103" s="106"/>
      <c r="O103" s="58">
        <f>SUM(O104:O106)</f>
        <v>0</v>
      </c>
      <c r="P103" s="106"/>
      <c r="Q103" s="58">
        <f>SUM(Q104:Q106)</f>
        <v>0</v>
      </c>
      <c r="R103" s="106"/>
      <c r="S103" s="58">
        <f>SUM(S104:S106)</f>
        <v>0</v>
      </c>
      <c r="U103" s="57">
        <f t="shared" si="40"/>
        <v>8</v>
      </c>
    </row>
    <row r="104" spans="1:21" x14ac:dyDescent="0.3">
      <c r="A104" s="59" t="s">
        <v>50</v>
      </c>
      <c r="B104" s="106">
        <f>+IF('Tarifs 2028'!$K$21="v",0,'Tarifs 2028'!$K$21)</f>
        <v>0</v>
      </c>
      <c r="C104" s="58">
        <f>B104*B$7</f>
        <v>0</v>
      </c>
      <c r="D104" s="106">
        <f>+IF('Tarifs 2028'!$K$21="v",0,'Tarifs 2028'!$K$21)</f>
        <v>0</v>
      </c>
      <c r="E104" s="58">
        <f t="shared" ref="E104:E107" si="41">D104*D$7</f>
        <v>0</v>
      </c>
      <c r="F104" s="106">
        <f>+IF('Tarifs 2028'!$L$21="v",0,'Tarifs 2028'!$L$21)</f>
        <v>0</v>
      </c>
      <c r="G104" s="58">
        <f t="shared" ref="G104:G107" si="42">F104*F$7</f>
        <v>0</v>
      </c>
      <c r="H104" s="106">
        <f>+IF('Tarifs 2028'!$L$21="v",0,'Tarifs 2028'!$L$21)</f>
        <v>0</v>
      </c>
      <c r="I104" s="58">
        <f t="shared" ref="I104:I107" si="43">H104*H$7</f>
        <v>0</v>
      </c>
      <c r="J104" s="106">
        <f>+IF('Tarifs 2028'!$L$21="v",0,'Tarifs 2028'!$L$21)</f>
        <v>0</v>
      </c>
      <c r="K104" s="58">
        <f t="shared" ref="K104:K107" si="44">J104*J$7</f>
        <v>0</v>
      </c>
      <c r="L104" s="106">
        <f>+IF('Tarifs 2028'!$M$21="v",0,'Tarifs 2028'!$M$21)</f>
        <v>0</v>
      </c>
      <c r="M104" s="58">
        <f t="shared" ref="M104:M107" si="45">L104*L$7</f>
        <v>0</v>
      </c>
      <c r="N104" s="106">
        <f>+IF('Tarifs 2028'!$N$21="v",0,'Tarifs 2028'!$N$21)</f>
        <v>0</v>
      </c>
      <c r="O104" s="58">
        <f t="shared" ref="O104:O107" si="46">N104*N$7</f>
        <v>0</v>
      </c>
      <c r="P104" s="106">
        <f>+IF('Tarifs 2028'!$O$21="v",0,'Tarifs 2028'!$O$21)</f>
        <v>0</v>
      </c>
      <c r="Q104" s="58">
        <f t="shared" ref="Q104:Q107" si="47">P104*P$7</f>
        <v>0</v>
      </c>
      <c r="R104" s="106">
        <f>+IF('Tarifs 2028'!$P$21="v",0,'Tarifs 2028'!$P$21)</f>
        <v>0</v>
      </c>
      <c r="S104" s="58">
        <f t="shared" ref="S104:S107" si="48">R104*R$7</f>
        <v>0</v>
      </c>
      <c r="U104" s="57">
        <f t="shared" si="40"/>
        <v>9</v>
      </c>
    </row>
    <row r="105" spans="1:21" x14ac:dyDescent="0.3">
      <c r="A105" s="59" t="s">
        <v>51</v>
      </c>
      <c r="B105" s="106">
        <f>+IF('Tarifs 2028'!$K$22="v",0,'Tarifs 2028'!$K$22)</f>
        <v>0</v>
      </c>
      <c r="C105" s="58">
        <f t="shared" ref="C105:C107" si="49">B105*B$7</f>
        <v>0</v>
      </c>
      <c r="D105" s="106">
        <f>+IF('Tarifs 2028'!$K$22="v",0,'Tarifs 2028'!$K$22)</f>
        <v>0</v>
      </c>
      <c r="E105" s="58">
        <f t="shared" si="41"/>
        <v>0</v>
      </c>
      <c r="F105" s="106">
        <f>+IF('Tarifs 2028'!$L$22="v",0,'Tarifs 2028'!$L$22)</f>
        <v>0</v>
      </c>
      <c r="G105" s="58">
        <f t="shared" si="42"/>
        <v>0</v>
      </c>
      <c r="H105" s="106">
        <f>+IF('Tarifs 2028'!$L$22="v",0,'Tarifs 2028'!$L$22)</f>
        <v>0</v>
      </c>
      <c r="I105" s="58">
        <f t="shared" si="43"/>
        <v>0</v>
      </c>
      <c r="J105" s="106">
        <f>+IF('Tarifs 2028'!$L$22="v",0,'Tarifs 2028'!$L$22)</f>
        <v>0</v>
      </c>
      <c r="K105" s="58">
        <f t="shared" si="44"/>
        <v>0</v>
      </c>
      <c r="L105" s="106">
        <f>+IF('Tarifs 2028'!$M$22="v",0,'Tarifs 2028'!$M$22)</f>
        <v>0</v>
      </c>
      <c r="M105" s="58">
        <f t="shared" si="45"/>
        <v>0</v>
      </c>
      <c r="N105" s="106">
        <f>+IF('Tarifs 2028'!$N$22="v",0,'Tarifs 2028'!$N$22)</f>
        <v>0</v>
      </c>
      <c r="O105" s="58">
        <f t="shared" si="46"/>
        <v>0</v>
      </c>
      <c r="P105" s="106">
        <f>+IF('Tarifs 2028'!$O$22="v",0,'Tarifs 2028'!$O$22)</f>
        <v>0</v>
      </c>
      <c r="Q105" s="58">
        <f t="shared" si="47"/>
        <v>0</v>
      </c>
      <c r="R105" s="106">
        <f>+IF('Tarifs 2028'!$P$22="v",0,'Tarifs 2028'!$P$22)</f>
        <v>0</v>
      </c>
      <c r="S105" s="58">
        <f t="shared" si="48"/>
        <v>0</v>
      </c>
      <c r="U105" s="57">
        <f t="shared" si="40"/>
        <v>10</v>
      </c>
    </row>
    <row r="106" spans="1:21" x14ac:dyDescent="0.3">
      <c r="A106" s="59" t="s">
        <v>52</v>
      </c>
      <c r="B106" s="106">
        <f>+IF('Tarifs 2028'!$K$23="v",0,'Tarifs 2028'!$K$23)</f>
        <v>0</v>
      </c>
      <c r="C106" s="58">
        <f t="shared" si="49"/>
        <v>0</v>
      </c>
      <c r="D106" s="106">
        <f>+IF('Tarifs 2028'!$K$23="v",0,'Tarifs 2028'!$K$23)</f>
        <v>0</v>
      </c>
      <c r="E106" s="58">
        <f t="shared" si="41"/>
        <v>0</v>
      </c>
      <c r="F106" s="106">
        <f>+IF('Tarifs 2028'!$L$23="v",0,'Tarifs 2028'!$L$23)</f>
        <v>0</v>
      </c>
      <c r="G106" s="58">
        <f t="shared" si="42"/>
        <v>0</v>
      </c>
      <c r="H106" s="106">
        <f>+IF('Tarifs 2028'!$L$23="v",0,'Tarifs 2028'!$L$23)</f>
        <v>0</v>
      </c>
      <c r="I106" s="58">
        <f t="shared" si="43"/>
        <v>0</v>
      </c>
      <c r="J106" s="106">
        <f>+IF('Tarifs 2028'!$L$23="v",0,'Tarifs 2028'!$L$23)</f>
        <v>0</v>
      </c>
      <c r="K106" s="58">
        <f t="shared" si="44"/>
        <v>0</v>
      </c>
      <c r="L106" s="106">
        <f>+IF('Tarifs 2028'!$M$23="v",0,'Tarifs 2028'!$M$23)</f>
        <v>0</v>
      </c>
      <c r="M106" s="58">
        <f t="shared" si="45"/>
        <v>0</v>
      </c>
      <c r="N106" s="106">
        <f>+IF('Tarifs 2028'!$N$23="v",0,'Tarifs 2028'!$N$23)</f>
        <v>0</v>
      </c>
      <c r="O106" s="58">
        <f t="shared" si="46"/>
        <v>0</v>
      </c>
      <c r="P106" s="106">
        <f>+IF('Tarifs 2028'!$O$23="v",0,'Tarifs 2028'!$O$23)</f>
        <v>0</v>
      </c>
      <c r="Q106" s="58">
        <f t="shared" si="47"/>
        <v>0</v>
      </c>
      <c r="R106" s="106">
        <f>+IF('Tarifs 2028'!$P$23="v",0,'Tarifs 2028'!$P$23)</f>
        <v>0</v>
      </c>
      <c r="S106" s="58">
        <f t="shared" si="48"/>
        <v>0</v>
      </c>
      <c r="U106" s="57">
        <f t="shared" si="40"/>
        <v>11</v>
      </c>
    </row>
    <row r="107" spans="1:21" x14ac:dyDescent="0.3">
      <c r="A107" s="115" t="s">
        <v>53</v>
      </c>
      <c r="B107" s="106">
        <f>+IF('Tarifs 2028'!$K$25="v",0,'Tarifs 2028'!$K$25)</f>
        <v>0</v>
      </c>
      <c r="C107" s="58">
        <f t="shared" si="49"/>
        <v>0</v>
      </c>
      <c r="D107" s="106">
        <f>+IF('Tarifs 2028'!$K$25="v",0,'Tarifs 2028'!$K$25)</f>
        <v>0</v>
      </c>
      <c r="E107" s="58">
        <f t="shared" si="41"/>
        <v>0</v>
      </c>
      <c r="F107" s="106">
        <f>+IF('Tarifs 2028'!$L$25="v",0,'Tarifs 2028'!$L$25)</f>
        <v>0</v>
      </c>
      <c r="G107" s="58">
        <f t="shared" si="42"/>
        <v>0</v>
      </c>
      <c r="H107" s="106">
        <f>+IF('Tarifs 2028'!$L$25="v",0,'Tarifs 2028'!$L$25)</f>
        <v>0</v>
      </c>
      <c r="I107" s="58">
        <f t="shared" si="43"/>
        <v>0</v>
      </c>
      <c r="J107" s="106">
        <f>+IF('Tarifs 2028'!$L$25="v",0,'Tarifs 2028'!$L$25)</f>
        <v>0</v>
      </c>
      <c r="K107" s="58">
        <f t="shared" si="44"/>
        <v>0</v>
      </c>
      <c r="L107" s="106">
        <f>+IF('Tarifs 2028'!$M$25="v",0,'Tarifs 2028'!$M$25)</f>
        <v>0</v>
      </c>
      <c r="M107" s="58">
        <f t="shared" si="45"/>
        <v>0</v>
      </c>
      <c r="N107" s="106">
        <f>+IF('Tarifs 2028'!$N$25="v",0,'Tarifs 2028'!$N$25)</f>
        <v>0</v>
      </c>
      <c r="O107" s="58">
        <f t="shared" si="46"/>
        <v>0</v>
      </c>
      <c r="P107" s="106">
        <f>+IF('Tarifs 2028'!$O$25="v",0,'Tarifs 2028'!$O$25)</f>
        <v>0</v>
      </c>
      <c r="Q107" s="58">
        <f t="shared" si="47"/>
        <v>0</v>
      </c>
      <c r="R107" s="106">
        <f>+IF('Tarifs 2028'!$P$25="v",0,'Tarifs 2028'!$P$25)</f>
        <v>0</v>
      </c>
      <c r="S107" s="58">
        <f t="shared" si="48"/>
        <v>0</v>
      </c>
      <c r="U107" s="57">
        <f t="shared" si="40"/>
        <v>12</v>
      </c>
    </row>
    <row r="108" spans="1:21" x14ac:dyDescent="0.3">
      <c r="A108" s="117" t="s">
        <v>54</v>
      </c>
      <c r="B108" s="118"/>
      <c r="C108" s="119">
        <f>SUM(C98,C102:C103,C107)</f>
        <v>0</v>
      </c>
      <c r="D108" s="118"/>
      <c r="E108" s="119">
        <f>SUM(E98,E102:E103,E107)</f>
        <v>0</v>
      </c>
      <c r="F108" s="118"/>
      <c r="G108" s="119">
        <f>SUM(G98,G102:G103,G107)</f>
        <v>0</v>
      </c>
      <c r="H108" s="118"/>
      <c r="I108" s="119">
        <f>SUM(I98,I102:I103,I107)</f>
        <v>0</v>
      </c>
      <c r="J108" s="118"/>
      <c r="K108" s="119">
        <f>SUM(K98,K102:K103,K107)</f>
        <v>0</v>
      </c>
      <c r="L108" s="118"/>
      <c r="M108" s="119">
        <f>SUM(M98,M102:M103,M107)</f>
        <v>0</v>
      </c>
      <c r="N108" s="118"/>
      <c r="O108" s="119">
        <f>SUM(O98,O102:O103,O107)</f>
        <v>0</v>
      </c>
      <c r="P108" s="118"/>
      <c r="Q108" s="119">
        <f>SUM(Q98,Q102:Q103,Q107)</f>
        <v>0</v>
      </c>
      <c r="R108" s="118"/>
      <c r="S108" s="119">
        <f>SUM(S98,S102:S103,S107)</f>
        <v>0</v>
      </c>
      <c r="U108" s="57">
        <f t="shared" si="40"/>
        <v>13</v>
      </c>
    </row>
    <row r="109" spans="1:21" x14ac:dyDescent="0.3">
      <c r="A109" s="60" t="s">
        <v>96</v>
      </c>
      <c r="B109" s="1"/>
      <c r="C109" s="130">
        <f>C87</f>
        <v>0</v>
      </c>
      <c r="E109" s="130">
        <f>E87</f>
        <v>0</v>
      </c>
      <c r="F109" s="1"/>
      <c r="G109" s="130">
        <f>G87</f>
        <v>0</v>
      </c>
      <c r="I109" s="130">
        <f>I87</f>
        <v>0</v>
      </c>
      <c r="K109" s="130">
        <f>K87</f>
        <v>0</v>
      </c>
      <c r="L109" s="1"/>
      <c r="M109" s="130">
        <f>M87</f>
        <v>0</v>
      </c>
      <c r="O109" s="130">
        <f>O87</f>
        <v>0</v>
      </c>
      <c r="P109" s="1"/>
      <c r="Q109" s="130">
        <f>Q87</f>
        <v>0</v>
      </c>
      <c r="S109" s="130">
        <f>S87</f>
        <v>0</v>
      </c>
      <c r="U109" s="57">
        <f>V88</f>
        <v>0</v>
      </c>
    </row>
    <row r="110" spans="1:21" x14ac:dyDescent="0.3">
      <c r="A110" s="122" t="s">
        <v>97</v>
      </c>
      <c r="B110" s="123"/>
      <c r="C110" s="124">
        <f>C108-C109</f>
        <v>0</v>
      </c>
      <c r="D110" s="125"/>
      <c r="E110" s="124">
        <f>E108-E109</f>
        <v>0</v>
      </c>
      <c r="F110" s="123"/>
      <c r="G110" s="124">
        <f>G108-G109</f>
        <v>0</v>
      </c>
      <c r="H110" s="125"/>
      <c r="I110" s="124">
        <f>I108-I109</f>
        <v>0</v>
      </c>
      <c r="J110" s="125"/>
      <c r="K110" s="124">
        <f>K108-K109</f>
        <v>0</v>
      </c>
      <c r="L110" s="123"/>
      <c r="M110" s="124">
        <f>M108-M109</f>
        <v>0</v>
      </c>
      <c r="N110" s="125"/>
      <c r="O110" s="124">
        <f>O108-O109</f>
        <v>0</v>
      </c>
      <c r="P110" s="123"/>
      <c r="Q110" s="124">
        <f>Q108-Q109</f>
        <v>0</v>
      </c>
      <c r="R110" s="125"/>
      <c r="S110" s="124">
        <f>S108-S109</f>
        <v>0</v>
      </c>
      <c r="U110" s="57"/>
    </row>
    <row r="111" spans="1:21" ht="15.75" thickBot="1" x14ac:dyDescent="0.35">
      <c r="A111" s="126" t="s">
        <v>98</v>
      </c>
      <c r="B111" s="127"/>
      <c r="C111" s="128" t="str">
        <f>IFERROR((C110/C109)," ")</f>
        <v xml:space="preserve"> </v>
      </c>
      <c r="D111" s="129"/>
      <c r="E111" s="128" t="str">
        <f>IFERROR((E110/E109)," ")</f>
        <v xml:space="preserve"> </v>
      </c>
      <c r="F111" s="127"/>
      <c r="G111" s="128" t="str">
        <f>IFERROR((G110/G109)," ")</f>
        <v xml:space="preserve"> </v>
      </c>
      <c r="H111" s="129"/>
      <c r="I111" s="128" t="str">
        <f>IFERROR((I110/I109)," ")</f>
        <v xml:space="preserve"> </v>
      </c>
      <c r="J111" s="129"/>
      <c r="K111" s="128" t="str">
        <f>IFERROR((K110/K109)," ")</f>
        <v xml:space="preserve"> </v>
      </c>
      <c r="L111" s="127"/>
      <c r="M111" s="128" t="str">
        <f>IFERROR((M110/M109)," ")</f>
        <v xml:space="preserve"> </v>
      </c>
      <c r="N111" s="129"/>
      <c r="O111" s="128" t="str">
        <f>IFERROR((O110/O109)," ")</f>
        <v xml:space="preserve"> </v>
      </c>
      <c r="P111" s="127"/>
      <c r="Q111" s="128" t="str">
        <f>IFERROR((Q110/Q109)," ")</f>
        <v xml:space="preserve"> </v>
      </c>
      <c r="R111" s="129"/>
      <c r="S111" s="128" t="str">
        <f>IFERROR((S110/S109)," ")</f>
        <v xml:space="preserve"> </v>
      </c>
      <c r="U111" s="57"/>
    </row>
    <row r="112" spans="1:21" ht="15.75" thickTop="1" x14ac:dyDescent="0.3">
      <c r="A112" s="107"/>
      <c r="B112" s="1"/>
      <c r="C112" s="108"/>
      <c r="D112" s="105"/>
      <c r="E112" s="108"/>
      <c r="F112" s="1"/>
      <c r="G112" s="108"/>
      <c r="H112" s="105"/>
      <c r="I112" s="108"/>
      <c r="J112" s="105"/>
      <c r="K112" s="108"/>
      <c r="L112" s="1"/>
      <c r="M112" s="108"/>
      <c r="N112" s="105"/>
      <c r="O112" s="108"/>
      <c r="P112" s="1"/>
      <c r="Q112" s="108"/>
      <c r="R112" s="105"/>
      <c r="S112" s="108"/>
    </row>
    <row r="113" spans="1:22" x14ac:dyDescent="0.3">
      <c r="A113" s="116" t="s">
        <v>86</v>
      </c>
      <c r="B113" s="106">
        <f>+IF('Tarifs 2028'!$K$16="v",0,'Tarifs 2028'!$K$16)</f>
        <v>0</v>
      </c>
      <c r="C113" s="58">
        <f>B113*B$7</f>
        <v>0</v>
      </c>
      <c r="D113" s="106">
        <f>+IF('Tarifs 2028'!$K$16="v",0,'Tarifs 2028'!$K$16)</f>
        <v>0</v>
      </c>
      <c r="E113" s="58">
        <f>D113*D$7</f>
        <v>0</v>
      </c>
      <c r="F113" s="106">
        <f>+IF('Tarifs 2028'!$L$16="v",0,'Tarifs 2028'!$L$16)</f>
        <v>0</v>
      </c>
      <c r="G113" s="58">
        <f>F113*F$7</f>
        <v>0</v>
      </c>
      <c r="H113" s="106">
        <f>+IF('Tarifs 2028'!$L$16="v",0,'Tarifs 2028'!$L$16)</f>
        <v>0</v>
      </c>
      <c r="I113" s="58">
        <f>H113*H$7</f>
        <v>0</v>
      </c>
      <c r="J113" s="106">
        <f>+IF('Tarifs 2028'!$L$16="v",0,'Tarifs 2028'!$L$16)</f>
        <v>0</v>
      </c>
      <c r="K113" s="58">
        <f>J113*J$7</f>
        <v>0</v>
      </c>
      <c r="L113" s="106">
        <f>+IF('Tarifs 2028'!$M$16="v",0,'Tarifs 2028'!$M$16)</f>
        <v>0</v>
      </c>
      <c r="M113" s="58">
        <f>L113*L$7</f>
        <v>0</v>
      </c>
      <c r="N113" s="106">
        <f>+IF('Tarifs 2028'!$N$16="v",0,'Tarifs 2028'!$N$16)</f>
        <v>0</v>
      </c>
      <c r="O113" s="58">
        <f>N113*N$7</f>
        <v>0</v>
      </c>
      <c r="P113" s="106">
        <f>+IF('Tarifs 2028'!$O$16="v",0,'Tarifs 2028'!$O$16)</f>
        <v>0</v>
      </c>
      <c r="Q113" s="58">
        <f>P113*P$7</f>
        <v>0</v>
      </c>
      <c r="R113" s="106">
        <f>+IF('Tarifs 2028'!$P$16="v",0,'Tarifs 2028'!$P$16)</f>
        <v>0</v>
      </c>
      <c r="S113" s="58">
        <f>R113*R$7</f>
        <v>0</v>
      </c>
      <c r="V113" s="57"/>
    </row>
    <row r="114" spans="1:22" s="109" customFormat="1" x14ac:dyDescent="0.3">
      <c r="B114" s="110"/>
      <c r="C114" s="110">
        <f>IFERROR(C113/C108,0)</f>
        <v>0</v>
      </c>
      <c r="D114" s="110"/>
      <c r="E114" s="110">
        <f>IFERROR(E113/E108,0)</f>
        <v>0</v>
      </c>
      <c r="F114" s="110"/>
      <c r="G114" s="110">
        <f>IFERROR(G113/G108,0)</f>
        <v>0</v>
      </c>
      <c r="H114" s="110"/>
      <c r="I114" s="110">
        <f>IFERROR(I113/I108,0)</f>
        <v>0</v>
      </c>
      <c r="J114" s="110"/>
      <c r="K114" s="110">
        <f>IFERROR(K113/K108,0)</f>
        <v>0</v>
      </c>
      <c r="L114" s="110"/>
      <c r="M114" s="110">
        <f>IFERROR(M113/M108,0)</f>
        <v>0</v>
      </c>
      <c r="N114" s="110"/>
      <c r="O114" s="110">
        <f>IFERROR(O113/O108,0)</f>
        <v>0</v>
      </c>
      <c r="P114" s="110"/>
      <c r="Q114" s="110">
        <f>IFERROR(Q113/Q108,0)</f>
        <v>0</v>
      </c>
      <c r="R114" s="110"/>
      <c r="S114" s="110">
        <f>IFERROR(S113/S108,0)</f>
        <v>0</v>
      </c>
      <c r="V114" s="111"/>
    </row>
    <row r="116" spans="1:22" ht="21" x14ac:dyDescent="0.35">
      <c r="A116" s="162">
        <v>2029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4"/>
      <c r="U116" s="57">
        <f t="shared" ref="U116:U129" si="50">U95</f>
        <v>15</v>
      </c>
    </row>
    <row r="117" spans="1:22" ht="15" customHeight="1" x14ac:dyDescent="0.3">
      <c r="A117" s="165" t="s">
        <v>44</v>
      </c>
      <c r="B117" s="167" t="str">
        <f>B$5&amp;" | "&amp;B27</f>
        <v xml:space="preserve">T1 | </v>
      </c>
      <c r="C117" s="168"/>
      <c r="D117" s="167" t="str">
        <f>D$5&amp;" | "&amp;D27</f>
        <v xml:space="preserve">T1 | </v>
      </c>
      <c r="E117" s="168"/>
      <c r="F117" s="167" t="str">
        <f>F$5&amp;" | "&amp;F27</f>
        <v xml:space="preserve">T2 | </v>
      </c>
      <c r="G117" s="168"/>
      <c r="H117" s="167" t="str">
        <f>H$5&amp;" | "&amp;H27</f>
        <v xml:space="preserve">T2 | </v>
      </c>
      <c r="I117" s="168"/>
      <c r="J117" s="167" t="str">
        <f>J$5&amp;" | "&amp;J27</f>
        <v xml:space="preserve">T2 | </v>
      </c>
      <c r="K117" s="168"/>
      <c r="L117" s="167" t="str">
        <f>L$5&amp;" | "&amp;L27</f>
        <v xml:space="preserve">T3 | </v>
      </c>
      <c r="M117" s="168"/>
      <c r="N117" s="167" t="str">
        <f>N$5&amp;" | "&amp;N27</f>
        <v xml:space="preserve">T4 | </v>
      </c>
      <c r="O117" s="168"/>
      <c r="P117" s="167" t="str">
        <f>P$5&amp;" | "&amp;P27</f>
        <v xml:space="preserve">T5 | </v>
      </c>
      <c r="Q117" s="169"/>
      <c r="R117" s="170" t="str">
        <f>R$5&amp;" | "&amp;R27</f>
        <v xml:space="preserve">T6 | </v>
      </c>
      <c r="S117" s="170"/>
      <c r="U117" s="57">
        <f t="shared" si="50"/>
        <v>1</v>
      </c>
    </row>
    <row r="118" spans="1:22" x14ac:dyDescent="0.3">
      <c r="A118" s="166"/>
      <c r="B118" s="120" t="s">
        <v>45</v>
      </c>
      <c r="C118" s="120" t="s">
        <v>46</v>
      </c>
      <c r="D118" s="120" t="s">
        <v>45</v>
      </c>
      <c r="E118" s="120" t="s">
        <v>46</v>
      </c>
      <c r="F118" s="120" t="s">
        <v>45</v>
      </c>
      <c r="G118" s="120" t="s">
        <v>46</v>
      </c>
      <c r="H118" s="120" t="s">
        <v>45</v>
      </c>
      <c r="I118" s="120" t="s">
        <v>46</v>
      </c>
      <c r="J118" s="120" t="s">
        <v>45</v>
      </c>
      <c r="K118" s="120" t="s">
        <v>46</v>
      </c>
      <c r="L118" s="120" t="s">
        <v>45</v>
      </c>
      <c r="M118" s="120" t="s">
        <v>46</v>
      </c>
      <c r="N118" s="120" t="s">
        <v>45</v>
      </c>
      <c r="O118" s="120" t="s">
        <v>46</v>
      </c>
      <c r="P118" s="120" t="s">
        <v>45</v>
      </c>
      <c r="Q118" s="120" t="s">
        <v>46</v>
      </c>
      <c r="R118" s="121" t="s">
        <v>45</v>
      </c>
      <c r="S118" s="121" t="s">
        <v>46</v>
      </c>
      <c r="U118" s="57">
        <f t="shared" si="50"/>
        <v>2</v>
      </c>
    </row>
    <row r="119" spans="1:22" x14ac:dyDescent="0.3">
      <c r="A119" s="115" t="s">
        <v>19</v>
      </c>
      <c r="B119" s="105"/>
      <c r="C119" s="58">
        <f>SUM(C120:C122)</f>
        <v>0</v>
      </c>
      <c r="D119" s="58"/>
      <c r="E119" s="58">
        <f>SUM(E120:E122)</f>
        <v>0</v>
      </c>
      <c r="F119" s="58"/>
      <c r="G119" s="58">
        <f>SUM(G120:G122)</f>
        <v>0</v>
      </c>
      <c r="H119" s="58"/>
      <c r="I119" s="58">
        <f>SUM(I120:I122)</f>
        <v>0</v>
      </c>
      <c r="J119" s="58"/>
      <c r="K119" s="58">
        <f>SUM(K120:K122)</f>
        <v>0</v>
      </c>
      <c r="L119" s="58"/>
      <c r="M119" s="58">
        <f>SUM(M120:M122)</f>
        <v>0</v>
      </c>
      <c r="N119" s="58"/>
      <c r="O119" s="58">
        <f>SUM(O120:O122)</f>
        <v>0</v>
      </c>
      <c r="P119" s="58"/>
      <c r="Q119" s="58">
        <f>SUM(Q120:Q122)</f>
        <v>0</v>
      </c>
      <c r="R119" s="58"/>
      <c r="S119" s="58">
        <f>SUM(S120:S122)</f>
        <v>0</v>
      </c>
      <c r="U119" s="57">
        <f t="shared" si="50"/>
        <v>3</v>
      </c>
    </row>
    <row r="120" spans="1:22" x14ac:dyDescent="0.3">
      <c r="A120" s="59" t="s">
        <v>20</v>
      </c>
      <c r="B120" s="160"/>
      <c r="C120" s="161"/>
      <c r="D120" s="160"/>
      <c r="E120" s="161"/>
      <c r="F120" s="160"/>
      <c r="G120" s="161"/>
      <c r="H120" s="160"/>
      <c r="I120" s="161"/>
      <c r="J120" s="160"/>
      <c r="K120" s="161"/>
      <c r="L120" s="160"/>
      <c r="M120" s="161"/>
      <c r="N120" s="160"/>
      <c r="O120" s="161"/>
      <c r="P120" s="58">
        <f>+IF('Tarifs 2029'!$O$12="v",0,'Tarifs 2029'!$O$12)</f>
        <v>0</v>
      </c>
      <c r="Q120" s="58">
        <f>P120*P$8</f>
        <v>0</v>
      </c>
      <c r="R120" s="58">
        <f>+IF('Tarifs 2029'!$P$12="v",0,'Tarifs 2029'!$P$12)</f>
        <v>0</v>
      </c>
      <c r="S120" s="58">
        <f>R120*R$8</f>
        <v>0</v>
      </c>
      <c r="U120" s="57">
        <f t="shared" si="50"/>
        <v>4</v>
      </c>
    </row>
    <row r="121" spans="1:22" x14ac:dyDescent="0.3">
      <c r="A121" s="59" t="s">
        <v>47</v>
      </c>
      <c r="B121" s="58">
        <f>+IF('Tarifs 2029'!$K$13="V",0,'Tarifs 2029'!$K$13)</f>
        <v>0</v>
      </c>
      <c r="C121" s="58">
        <f>B121*1</f>
        <v>0</v>
      </c>
      <c r="D121" s="58">
        <f>+IF('Tarifs 2029'!$K$13="V",0,'Tarifs 2029'!$K$13)</f>
        <v>0</v>
      </c>
      <c r="E121" s="58">
        <f>D121*1</f>
        <v>0</v>
      </c>
      <c r="F121" s="58">
        <f>+IF('Tarifs 2029'!$L$13="v",0,'Tarifs 2029'!$L$13)</f>
        <v>0</v>
      </c>
      <c r="G121" s="58">
        <f>F121*1</f>
        <v>0</v>
      </c>
      <c r="H121" s="58">
        <f>+IF('Tarifs 2029'!$L$13="v",0,'Tarifs 2029'!$L$13)</f>
        <v>0</v>
      </c>
      <c r="I121" s="58">
        <f>H121*1</f>
        <v>0</v>
      </c>
      <c r="J121" s="58">
        <f>+IF('Tarifs 2029'!$L$13="v",0,'Tarifs 2029'!$L$13)</f>
        <v>0</v>
      </c>
      <c r="K121" s="58">
        <f>J121*1</f>
        <v>0</v>
      </c>
      <c r="L121" s="58">
        <f>+IF('Tarifs 2029'!$M$13="v",0,'Tarifs 2029'!$M$13)</f>
        <v>0</v>
      </c>
      <c r="M121" s="58">
        <f>L121*1</f>
        <v>0</v>
      </c>
      <c r="N121" s="58">
        <f>+IF('Tarifs 2029'!$N$13="v",0,'Tarifs 2029'!$N$13)</f>
        <v>0</v>
      </c>
      <c r="O121" s="58">
        <f>N121*1</f>
        <v>0</v>
      </c>
      <c r="P121" s="58">
        <f>+IF('Tarifs 2029'!$O$13="v",0,'Tarifs 2029'!$O$13)</f>
        <v>0</v>
      </c>
      <c r="Q121" s="58">
        <f>P121*1</f>
        <v>0</v>
      </c>
      <c r="R121" s="58">
        <f>+IF('Tarifs 2029'!$P$13="v",0,'Tarifs 2029'!$P$13)</f>
        <v>0</v>
      </c>
      <c r="S121" s="58">
        <f>R121*1</f>
        <v>0</v>
      </c>
      <c r="U121" s="57">
        <f t="shared" si="50"/>
        <v>5</v>
      </c>
    </row>
    <row r="122" spans="1:22" x14ac:dyDescent="0.3">
      <c r="A122" s="59" t="s">
        <v>26</v>
      </c>
      <c r="B122" s="106">
        <f>+IF('Tarifs 2029'!$K$15="v",0,'Tarifs 2029'!$K$15)</f>
        <v>0</v>
      </c>
      <c r="C122" s="58">
        <f>B122*B$7</f>
        <v>0</v>
      </c>
      <c r="D122" s="106">
        <f>+IF('Tarifs 2029'!$K$15="v",0,'Tarifs 2029'!$K$15)</f>
        <v>0</v>
      </c>
      <c r="E122" s="58">
        <f>D122*D$7</f>
        <v>0</v>
      </c>
      <c r="F122" s="106">
        <f>+IF('Tarifs 2029'!$L$15="v",0,'Tarifs 2029'!$L$15)</f>
        <v>0</v>
      </c>
      <c r="G122" s="58">
        <f>F122*F$7</f>
        <v>0</v>
      </c>
      <c r="H122" s="106">
        <f>+IF('Tarifs 2029'!$L$15="v",0,'Tarifs 2029'!$L$15)</f>
        <v>0</v>
      </c>
      <c r="I122" s="58">
        <f>H122*H$7</f>
        <v>0</v>
      </c>
      <c r="J122" s="106">
        <f>+IF('Tarifs 2029'!$L$15="v",0,'Tarifs 2029'!$L$15)</f>
        <v>0</v>
      </c>
      <c r="K122" s="58">
        <f>J122*J$7</f>
        <v>0</v>
      </c>
      <c r="L122" s="106">
        <f>+IF('Tarifs 2029'!$M$15="v",0,'Tarifs 2029'!$M$15)</f>
        <v>0</v>
      </c>
      <c r="M122" s="58">
        <f>L122*L$7</f>
        <v>0</v>
      </c>
      <c r="N122" s="106">
        <f>+IF('Tarifs 2029'!$N$15="v",0,'Tarifs 2029'!$N$15)</f>
        <v>0</v>
      </c>
      <c r="O122" s="58">
        <f>N122*N$7</f>
        <v>0</v>
      </c>
      <c r="P122" s="106">
        <f>+IF('Tarifs 2029'!$O$15="v",0,'Tarifs 2029'!$O$15)</f>
        <v>0</v>
      </c>
      <c r="Q122" s="58">
        <f>P122*P$7</f>
        <v>0</v>
      </c>
      <c r="R122" s="106">
        <f>+IF('Tarifs 2029'!$P$15="v",0,'Tarifs 2029'!$P$15)</f>
        <v>0</v>
      </c>
      <c r="S122" s="58">
        <f>R122*R$7</f>
        <v>0</v>
      </c>
      <c r="U122" s="57">
        <f t="shared" si="50"/>
        <v>6</v>
      </c>
    </row>
    <row r="123" spans="1:22" x14ac:dyDescent="0.3">
      <c r="A123" s="115" t="s">
        <v>48</v>
      </c>
      <c r="B123" s="106">
        <f>+IF('Tarifs 2029'!$K$18="v",0,'Tarifs 2029'!$K$18)</f>
        <v>0</v>
      </c>
      <c r="C123" s="58">
        <f>B123*B$7</f>
        <v>0</v>
      </c>
      <c r="D123" s="106">
        <f>+IF('Tarifs 2029'!$K$18="v",0,'Tarifs 2029'!$K$18)</f>
        <v>0</v>
      </c>
      <c r="E123" s="58">
        <f>D123*D$7</f>
        <v>0</v>
      </c>
      <c r="F123" s="106">
        <f>+IF('Tarifs 2029'!$L$18="v",0,'Tarifs 2029'!$L$18)</f>
        <v>0</v>
      </c>
      <c r="G123" s="58">
        <f>F123*F$7</f>
        <v>0</v>
      </c>
      <c r="H123" s="106">
        <f>+IF('Tarifs 2029'!$L$18="v",0,'Tarifs 2029'!$L$18)</f>
        <v>0</v>
      </c>
      <c r="I123" s="58">
        <f>H123*H$7</f>
        <v>0</v>
      </c>
      <c r="J123" s="106">
        <f>+IF('Tarifs 2029'!$L$18="v",0,'Tarifs 2029'!$L$18)</f>
        <v>0</v>
      </c>
      <c r="K123" s="58">
        <f>J123*J$7</f>
        <v>0</v>
      </c>
      <c r="L123" s="106">
        <f>+IF('Tarifs 2029'!$M$18="v",0,'Tarifs 2029'!$M$18)</f>
        <v>0</v>
      </c>
      <c r="M123" s="58">
        <f>L123*L$7</f>
        <v>0</v>
      </c>
      <c r="N123" s="106">
        <f>+IF('Tarifs 2029'!$N$18="v",0,'Tarifs 2029'!$N$18)</f>
        <v>0</v>
      </c>
      <c r="O123" s="58">
        <f>N123*N$7</f>
        <v>0</v>
      </c>
      <c r="P123" s="106">
        <f>+IF('Tarifs 2029'!$O$18="v",0,'Tarifs 2029'!$O$18)</f>
        <v>0</v>
      </c>
      <c r="Q123" s="58">
        <f>P123*P$7</f>
        <v>0</v>
      </c>
      <c r="R123" s="106">
        <f>+IF('Tarifs 2029'!$P$18="v",0,'Tarifs 2029'!$P$18)</f>
        <v>0</v>
      </c>
      <c r="S123" s="58">
        <f>R123*R$7</f>
        <v>0</v>
      </c>
      <c r="U123" s="57">
        <f t="shared" si="50"/>
        <v>7</v>
      </c>
    </row>
    <row r="124" spans="1:22" x14ac:dyDescent="0.3">
      <c r="A124" s="115" t="s">
        <v>49</v>
      </c>
      <c r="B124" s="106"/>
      <c r="C124" s="58">
        <f>SUM(C125:C127)</f>
        <v>0</v>
      </c>
      <c r="D124" s="106"/>
      <c r="E124" s="58">
        <f>SUM(E125:E127)</f>
        <v>0</v>
      </c>
      <c r="F124" s="106"/>
      <c r="G124" s="58">
        <f>SUM(G125:G127)</f>
        <v>0</v>
      </c>
      <c r="H124" s="106"/>
      <c r="I124" s="58">
        <f>SUM(I125:I127)</f>
        <v>0</v>
      </c>
      <c r="J124" s="106"/>
      <c r="K124" s="58">
        <f>SUM(K125:K127)</f>
        <v>0</v>
      </c>
      <c r="L124" s="106"/>
      <c r="M124" s="58">
        <f>SUM(M125:M127)</f>
        <v>0</v>
      </c>
      <c r="N124" s="106"/>
      <c r="O124" s="58">
        <f>SUM(O125:O127)</f>
        <v>0</v>
      </c>
      <c r="P124" s="106"/>
      <c r="Q124" s="58">
        <f>SUM(Q125:Q127)</f>
        <v>0</v>
      </c>
      <c r="R124" s="106"/>
      <c r="S124" s="58">
        <f>SUM(S125:S127)</f>
        <v>0</v>
      </c>
      <c r="U124" s="57">
        <f t="shared" si="50"/>
        <v>8</v>
      </c>
    </row>
    <row r="125" spans="1:22" x14ac:dyDescent="0.3">
      <c r="A125" s="59" t="s">
        <v>50</v>
      </c>
      <c r="B125" s="106">
        <f>+IF('Tarifs 2029'!$K$21="v",0,'Tarifs 2029'!$K$21)</f>
        <v>0</v>
      </c>
      <c r="C125" s="58">
        <f>B125*B$7</f>
        <v>0</v>
      </c>
      <c r="D125" s="106">
        <f>+IF('Tarifs 2029'!$K$21="v",0,'Tarifs 2029'!$K$21)</f>
        <v>0</v>
      </c>
      <c r="E125" s="58">
        <f t="shared" ref="E125:E128" si="51">D125*D$7</f>
        <v>0</v>
      </c>
      <c r="F125" s="106">
        <f>+IF('Tarifs 2029'!$L$21="v",0,'Tarifs 2029'!$L$21)</f>
        <v>0</v>
      </c>
      <c r="G125" s="58">
        <f t="shared" ref="G125:G128" si="52">F125*F$7</f>
        <v>0</v>
      </c>
      <c r="H125" s="106">
        <f>+IF('Tarifs 2029'!$L$21="v",0,'Tarifs 2029'!$L$21)</f>
        <v>0</v>
      </c>
      <c r="I125" s="58">
        <f t="shared" ref="I125:I128" si="53">H125*H$7</f>
        <v>0</v>
      </c>
      <c r="J125" s="106">
        <f>+IF('Tarifs 2029'!$L$21="v",0,'Tarifs 2029'!$L$21)</f>
        <v>0</v>
      </c>
      <c r="K125" s="58">
        <f t="shared" ref="K125:K128" si="54">J125*J$7</f>
        <v>0</v>
      </c>
      <c r="L125" s="106">
        <f>+IF('Tarifs 2029'!$M$21="v",0,'Tarifs 2029'!$M$21)</f>
        <v>0</v>
      </c>
      <c r="M125" s="58">
        <f t="shared" ref="M125:M128" si="55">L125*L$7</f>
        <v>0</v>
      </c>
      <c r="N125" s="106">
        <f>+IF('Tarifs 2029'!$N$21="v",0,'Tarifs 2029'!$N$21)</f>
        <v>0</v>
      </c>
      <c r="O125" s="58">
        <f t="shared" ref="O125:O128" si="56">N125*N$7</f>
        <v>0</v>
      </c>
      <c r="P125" s="106">
        <f>+IF('Tarifs 2029'!$O$21="v",0,'Tarifs 2029'!$O$21)</f>
        <v>0</v>
      </c>
      <c r="Q125" s="58">
        <f t="shared" ref="Q125:Q128" si="57">P125*P$7</f>
        <v>0</v>
      </c>
      <c r="R125" s="106">
        <f>+IF('Tarifs 2029'!$P$21="v",0,'Tarifs 2029'!$P$21)</f>
        <v>0</v>
      </c>
      <c r="S125" s="58">
        <f t="shared" ref="S125:S128" si="58">R125*R$7</f>
        <v>0</v>
      </c>
      <c r="U125" s="57">
        <f t="shared" si="50"/>
        <v>9</v>
      </c>
    </row>
    <row r="126" spans="1:22" x14ac:dyDescent="0.3">
      <c r="A126" s="59" t="s">
        <v>51</v>
      </c>
      <c r="B126" s="106">
        <f>+IF('Tarifs 2029'!$K$22="v",0,'Tarifs 2029'!$K$22)</f>
        <v>0</v>
      </c>
      <c r="C126" s="58">
        <f t="shared" ref="C126:C128" si="59">B126*B$7</f>
        <v>0</v>
      </c>
      <c r="D126" s="106">
        <f>+IF('Tarifs 2029'!$K$22="v",0,'Tarifs 2029'!$K$22)</f>
        <v>0</v>
      </c>
      <c r="E126" s="58">
        <f t="shared" si="51"/>
        <v>0</v>
      </c>
      <c r="F126" s="106">
        <f>+IF('Tarifs 2029'!$L$22="v",0,'Tarifs 2029'!$L$22)</f>
        <v>0</v>
      </c>
      <c r="G126" s="58">
        <f t="shared" si="52"/>
        <v>0</v>
      </c>
      <c r="H126" s="106">
        <f>+IF('Tarifs 2029'!$L$22="v",0,'Tarifs 2029'!$L$22)</f>
        <v>0</v>
      </c>
      <c r="I126" s="58">
        <f t="shared" si="53"/>
        <v>0</v>
      </c>
      <c r="J126" s="106">
        <f>+IF('Tarifs 2029'!$L$22="v",0,'Tarifs 2029'!$L$22)</f>
        <v>0</v>
      </c>
      <c r="K126" s="58">
        <f t="shared" si="54"/>
        <v>0</v>
      </c>
      <c r="L126" s="106">
        <f>+IF('Tarifs 2029'!$M$22="v",0,'Tarifs 2029'!$M$22)</f>
        <v>0</v>
      </c>
      <c r="M126" s="58">
        <f t="shared" si="55"/>
        <v>0</v>
      </c>
      <c r="N126" s="106">
        <f>+IF('Tarifs 2029'!$N$22="v",0,'Tarifs 2029'!$N$22)</f>
        <v>0</v>
      </c>
      <c r="O126" s="58">
        <f t="shared" si="56"/>
        <v>0</v>
      </c>
      <c r="P126" s="106">
        <f>+IF('Tarifs 2029'!$O$22="v",0,'Tarifs 2029'!$O$22)</f>
        <v>0</v>
      </c>
      <c r="Q126" s="58">
        <f t="shared" si="57"/>
        <v>0</v>
      </c>
      <c r="R126" s="106">
        <f>+IF('Tarifs 2029'!$P$22="v",0,'Tarifs 2029'!$P$22)</f>
        <v>0</v>
      </c>
      <c r="S126" s="58">
        <f t="shared" si="58"/>
        <v>0</v>
      </c>
      <c r="U126" s="57">
        <f t="shared" si="50"/>
        <v>10</v>
      </c>
    </row>
    <row r="127" spans="1:22" x14ac:dyDescent="0.3">
      <c r="A127" s="59" t="s">
        <v>52</v>
      </c>
      <c r="B127" s="106">
        <f>+IF('Tarifs 2029'!$K$23="v",0,'Tarifs 2029'!$K$23)</f>
        <v>0</v>
      </c>
      <c r="C127" s="58">
        <f t="shared" si="59"/>
        <v>0</v>
      </c>
      <c r="D127" s="106">
        <f>+IF('Tarifs 2029'!$K$23="v",0,'Tarifs 2029'!$K$23)</f>
        <v>0</v>
      </c>
      <c r="E127" s="58">
        <f t="shared" si="51"/>
        <v>0</v>
      </c>
      <c r="F127" s="106">
        <f>+IF('Tarifs 2029'!$L$23="v",0,'Tarifs 2029'!$L$23)</f>
        <v>0</v>
      </c>
      <c r="G127" s="58">
        <f t="shared" si="52"/>
        <v>0</v>
      </c>
      <c r="H127" s="106">
        <f>+IF('Tarifs 2029'!$L$23="v",0,'Tarifs 2029'!$L$23)</f>
        <v>0</v>
      </c>
      <c r="I127" s="58">
        <f t="shared" si="53"/>
        <v>0</v>
      </c>
      <c r="J127" s="106">
        <f>+IF('Tarifs 2029'!$L$23="v",0,'Tarifs 2029'!$L$23)</f>
        <v>0</v>
      </c>
      <c r="K127" s="58">
        <f t="shared" si="54"/>
        <v>0</v>
      </c>
      <c r="L127" s="106">
        <f>+IF('Tarifs 2029'!$M$23="v",0,'Tarifs 2029'!$M$23)</f>
        <v>0</v>
      </c>
      <c r="M127" s="58">
        <f t="shared" si="55"/>
        <v>0</v>
      </c>
      <c r="N127" s="106">
        <f>+IF('Tarifs 2029'!$N$23="v",0,'Tarifs 2029'!$N$23)</f>
        <v>0</v>
      </c>
      <c r="O127" s="58">
        <f t="shared" si="56"/>
        <v>0</v>
      </c>
      <c r="P127" s="106">
        <f>+IF('Tarifs 2029'!$O$23="v",0,'Tarifs 2029'!$O$23)</f>
        <v>0</v>
      </c>
      <c r="Q127" s="58">
        <f t="shared" si="57"/>
        <v>0</v>
      </c>
      <c r="R127" s="106">
        <f>+IF('Tarifs 2029'!$P$23="v",0,'Tarifs 2029'!$P$23)</f>
        <v>0</v>
      </c>
      <c r="S127" s="58">
        <f t="shared" si="58"/>
        <v>0</v>
      </c>
      <c r="U127" s="57">
        <f t="shared" si="50"/>
        <v>11</v>
      </c>
    </row>
    <row r="128" spans="1:22" x14ac:dyDescent="0.3">
      <c r="A128" s="115" t="s">
        <v>53</v>
      </c>
      <c r="B128" s="106">
        <f>+IF('Tarifs 2029'!$K$25="v",0,'Tarifs 2029'!$K$25)</f>
        <v>0</v>
      </c>
      <c r="C128" s="58">
        <f t="shared" si="59"/>
        <v>0</v>
      </c>
      <c r="D128" s="106">
        <f>+IF('Tarifs 2029'!$K$25="v",0,'Tarifs 2029'!$K$25)</f>
        <v>0</v>
      </c>
      <c r="E128" s="58">
        <f t="shared" si="51"/>
        <v>0</v>
      </c>
      <c r="F128" s="106">
        <f>+IF('Tarifs 2029'!$L$25="v",0,'Tarifs 2029'!$L$25)</f>
        <v>0</v>
      </c>
      <c r="G128" s="58">
        <f t="shared" si="52"/>
        <v>0</v>
      </c>
      <c r="H128" s="106">
        <f>+IF('Tarifs 2029'!$L$25="v",0,'Tarifs 2029'!$L$25)</f>
        <v>0</v>
      </c>
      <c r="I128" s="58">
        <f t="shared" si="53"/>
        <v>0</v>
      </c>
      <c r="J128" s="106">
        <f>+IF('Tarifs 2029'!$L$25="v",0,'Tarifs 2029'!$L$25)</f>
        <v>0</v>
      </c>
      <c r="K128" s="58">
        <f t="shared" si="54"/>
        <v>0</v>
      </c>
      <c r="L128" s="106">
        <f>+IF('Tarifs 2029'!$M$25="v",0,'Tarifs 2029'!$M$25)</f>
        <v>0</v>
      </c>
      <c r="M128" s="58">
        <f t="shared" si="55"/>
        <v>0</v>
      </c>
      <c r="N128" s="106">
        <f>+IF('Tarifs 2029'!$N$25="v",0,'Tarifs 2029'!$N$25)</f>
        <v>0</v>
      </c>
      <c r="O128" s="58">
        <f t="shared" si="56"/>
        <v>0</v>
      </c>
      <c r="P128" s="106">
        <f>+IF('Tarifs 2029'!$O$25="v",0,'Tarifs 2029'!$O$25)</f>
        <v>0</v>
      </c>
      <c r="Q128" s="58">
        <f t="shared" si="57"/>
        <v>0</v>
      </c>
      <c r="R128" s="106">
        <f>+IF('Tarifs 2029'!$P$25="v",0,'Tarifs 2029'!$P$25)</f>
        <v>0</v>
      </c>
      <c r="S128" s="58">
        <f t="shared" si="58"/>
        <v>0</v>
      </c>
      <c r="U128" s="57">
        <f t="shared" si="50"/>
        <v>12</v>
      </c>
    </row>
    <row r="129" spans="1:22" x14ac:dyDescent="0.3">
      <c r="A129" s="117" t="s">
        <v>54</v>
      </c>
      <c r="B129" s="118"/>
      <c r="C129" s="119">
        <f>SUM(C119,C123:C124,C128)</f>
        <v>0</v>
      </c>
      <c r="D129" s="118"/>
      <c r="E129" s="119">
        <f>SUM(E119,E123:E124,E128)</f>
        <v>0</v>
      </c>
      <c r="F129" s="118"/>
      <c r="G129" s="119">
        <f>SUM(G119,G123:G124,G128)</f>
        <v>0</v>
      </c>
      <c r="H129" s="118"/>
      <c r="I129" s="119">
        <f>SUM(I119,I123:I124,I128)</f>
        <v>0</v>
      </c>
      <c r="J129" s="118"/>
      <c r="K129" s="119">
        <f>SUM(K119,K123:K124,K128)</f>
        <v>0</v>
      </c>
      <c r="L129" s="118"/>
      <c r="M129" s="119">
        <f>SUM(M119,M123:M124,M128)</f>
        <v>0</v>
      </c>
      <c r="N129" s="118"/>
      <c r="O129" s="119">
        <f>SUM(O119,O123:O124,O128)</f>
        <v>0</v>
      </c>
      <c r="P129" s="118"/>
      <c r="Q129" s="119">
        <f>SUM(Q119,Q123:Q124,Q128)</f>
        <v>0</v>
      </c>
      <c r="R129" s="118"/>
      <c r="S129" s="119">
        <f>SUM(S119,S123:S124,S128)</f>
        <v>0</v>
      </c>
      <c r="U129" s="57">
        <f t="shared" si="50"/>
        <v>13</v>
      </c>
    </row>
    <row r="130" spans="1:22" x14ac:dyDescent="0.3">
      <c r="A130" s="60" t="s">
        <v>96</v>
      </c>
      <c r="B130" s="1"/>
      <c r="C130" s="130">
        <f>C108</f>
        <v>0</v>
      </c>
      <c r="E130" s="130">
        <f>E108</f>
        <v>0</v>
      </c>
      <c r="F130" s="1"/>
      <c r="G130" s="130">
        <f>G108</f>
        <v>0</v>
      </c>
      <c r="I130" s="130">
        <f>I108</f>
        <v>0</v>
      </c>
      <c r="K130" s="130">
        <f>K108</f>
        <v>0</v>
      </c>
      <c r="L130" s="1"/>
      <c r="M130" s="130">
        <f>M108</f>
        <v>0</v>
      </c>
      <c r="O130" s="130">
        <f>O108</f>
        <v>0</v>
      </c>
      <c r="P130" s="1"/>
      <c r="Q130" s="130">
        <f>Q108</f>
        <v>0</v>
      </c>
      <c r="S130" s="130">
        <f>S108</f>
        <v>0</v>
      </c>
      <c r="U130" s="57">
        <f>V109</f>
        <v>0</v>
      </c>
    </row>
    <row r="131" spans="1:22" x14ac:dyDescent="0.3">
      <c r="A131" s="122" t="s">
        <v>97</v>
      </c>
      <c r="B131" s="123"/>
      <c r="C131" s="124">
        <f>C129-C130</f>
        <v>0</v>
      </c>
      <c r="D131" s="125"/>
      <c r="E131" s="124">
        <f>E129-E130</f>
        <v>0</v>
      </c>
      <c r="F131" s="123"/>
      <c r="G131" s="124">
        <f>G129-G130</f>
        <v>0</v>
      </c>
      <c r="H131" s="125"/>
      <c r="I131" s="124">
        <f>I129-I130</f>
        <v>0</v>
      </c>
      <c r="J131" s="125"/>
      <c r="K131" s="124">
        <f>K129-K130</f>
        <v>0</v>
      </c>
      <c r="L131" s="123"/>
      <c r="M131" s="124">
        <f>M129-M130</f>
        <v>0</v>
      </c>
      <c r="N131" s="125"/>
      <c r="O131" s="124">
        <f>O129-O130</f>
        <v>0</v>
      </c>
      <c r="P131" s="123"/>
      <c r="Q131" s="124">
        <f>Q129-Q130</f>
        <v>0</v>
      </c>
      <c r="R131" s="125"/>
      <c r="S131" s="124">
        <f>S129-S130</f>
        <v>0</v>
      </c>
      <c r="U131" s="57"/>
    </row>
    <row r="132" spans="1:22" ht="15.75" thickBot="1" x14ac:dyDescent="0.35">
      <c r="A132" s="126" t="s">
        <v>98</v>
      </c>
      <c r="B132" s="127"/>
      <c r="C132" s="128" t="str">
        <f>IFERROR((C131/C130)," ")</f>
        <v xml:space="preserve"> </v>
      </c>
      <c r="D132" s="129"/>
      <c r="E132" s="128" t="str">
        <f>IFERROR((E131/E130)," ")</f>
        <v xml:space="preserve"> </v>
      </c>
      <c r="F132" s="127"/>
      <c r="G132" s="128" t="str">
        <f>IFERROR((G131/G130)," ")</f>
        <v xml:space="preserve"> </v>
      </c>
      <c r="H132" s="129"/>
      <c r="I132" s="128" t="str">
        <f>IFERROR((I131/I130)," ")</f>
        <v xml:space="preserve"> </v>
      </c>
      <c r="J132" s="129"/>
      <c r="K132" s="128" t="str">
        <f>IFERROR((K131/K130)," ")</f>
        <v xml:space="preserve"> </v>
      </c>
      <c r="L132" s="127"/>
      <c r="M132" s="128" t="str">
        <f>IFERROR((M131/M130)," ")</f>
        <v xml:space="preserve"> </v>
      </c>
      <c r="N132" s="129"/>
      <c r="O132" s="128" t="str">
        <f>IFERROR((O131/O130)," ")</f>
        <v xml:space="preserve"> </v>
      </c>
      <c r="P132" s="127"/>
      <c r="Q132" s="128" t="str">
        <f>IFERROR((Q131/Q130)," ")</f>
        <v xml:space="preserve"> </v>
      </c>
      <c r="R132" s="129"/>
      <c r="S132" s="128" t="str">
        <f>IFERROR((S131/S130)," ")</f>
        <v xml:space="preserve"> </v>
      </c>
      <c r="U132" s="57"/>
    </row>
    <row r="133" spans="1:22" ht="15.75" thickTop="1" x14ac:dyDescent="0.3">
      <c r="A133" s="107"/>
      <c r="B133" s="1"/>
      <c r="C133" s="108"/>
      <c r="D133" s="105"/>
      <c r="E133" s="108"/>
      <c r="F133" s="1"/>
      <c r="G133" s="108"/>
      <c r="H133" s="105"/>
      <c r="I133" s="108"/>
      <c r="J133" s="105"/>
      <c r="K133" s="108"/>
      <c r="L133" s="1"/>
      <c r="M133" s="108"/>
      <c r="N133" s="105"/>
      <c r="O133" s="108"/>
      <c r="P133" s="1"/>
      <c r="Q133" s="108"/>
      <c r="R133" s="105"/>
      <c r="S133" s="108"/>
    </row>
    <row r="134" spans="1:22" x14ac:dyDescent="0.3">
      <c r="A134" s="116" t="s">
        <v>86</v>
      </c>
      <c r="B134" s="106">
        <f>+IF('Tarifs 2029'!$K$16="v",0,'Tarifs 2029'!$K$16)</f>
        <v>0</v>
      </c>
      <c r="C134" s="58">
        <f>B134*B$7</f>
        <v>0</v>
      </c>
      <c r="D134" s="106">
        <f>+IF('Tarifs 2029'!$K$16="v",0,'Tarifs 2029'!$K$16)</f>
        <v>0</v>
      </c>
      <c r="E134" s="58">
        <f>D134*D$7</f>
        <v>0</v>
      </c>
      <c r="F134" s="106">
        <f>+IF('Tarifs 2029'!$L$16="v",0,'Tarifs 2029'!$L$16)</f>
        <v>0</v>
      </c>
      <c r="G134" s="58">
        <f>F134*F$7</f>
        <v>0</v>
      </c>
      <c r="H134" s="106">
        <f>+IF('Tarifs 2029'!$L$16="v",0,'Tarifs 2029'!$L$16)</f>
        <v>0</v>
      </c>
      <c r="I134" s="58">
        <f>H134*H$7</f>
        <v>0</v>
      </c>
      <c r="J134" s="106">
        <f>+IF('Tarifs 2029'!$L$16="v",0,'Tarifs 2029'!$L$16)</f>
        <v>0</v>
      </c>
      <c r="K134" s="58">
        <f>J134*J$7</f>
        <v>0</v>
      </c>
      <c r="L134" s="106">
        <f>+IF('Tarifs 2029'!$M$16="v",0,'Tarifs 2029'!$M$16)</f>
        <v>0</v>
      </c>
      <c r="M134" s="58">
        <f>L134*L$7</f>
        <v>0</v>
      </c>
      <c r="N134" s="106">
        <f>+IF('Tarifs 2029'!$N$16="v",0,'Tarifs 2029'!$N$16)</f>
        <v>0</v>
      </c>
      <c r="O134" s="58">
        <f>N134*N$7</f>
        <v>0</v>
      </c>
      <c r="P134" s="106">
        <f>+IF('Tarifs 2029'!$O$16="v",0,'Tarifs 2029'!$O$16)</f>
        <v>0</v>
      </c>
      <c r="Q134" s="58">
        <f>P134*P$7</f>
        <v>0</v>
      </c>
      <c r="R134" s="106">
        <f>+IF('Tarifs 2029'!$P$16="v",0,'Tarifs 2029'!$P$16)</f>
        <v>0</v>
      </c>
      <c r="S134" s="58">
        <f>R134*R$7</f>
        <v>0</v>
      </c>
      <c r="V134" s="57"/>
    </row>
    <row r="135" spans="1:22" s="109" customFormat="1" x14ac:dyDescent="0.3">
      <c r="B135" s="110"/>
      <c r="C135" s="110">
        <f>IFERROR(C134/C129,0)</f>
        <v>0</v>
      </c>
      <c r="D135" s="110"/>
      <c r="E135" s="110">
        <f>IFERROR(E134/E129,0)</f>
        <v>0</v>
      </c>
      <c r="F135" s="110"/>
      <c r="G135" s="110">
        <f>IFERROR(G134/G129,0)</f>
        <v>0</v>
      </c>
      <c r="H135" s="110"/>
      <c r="I135" s="110">
        <f>IFERROR(I134/I129,0)</f>
        <v>0</v>
      </c>
      <c r="J135" s="110"/>
      <c r="K135" s="110">
        <f>IFERROR(K134/K129,0)</f>
        <v>0</v>
      </c>
      <c r="L135" s="110"/>
      <c r="M135" s="110">
        <f>IFERROR(M134/M129,0)</f>
        <v>0</v>
      </c>
      <c r="N135" s="110"/>
      <c r="O135" s="110">
        <f>IFERROR(O134/O129,0)</f>
        <v>0</v>
      </c>
      <c r="P135" s="110"/>
      <c r="Q135" s="110">
        <f>IFERROR(Q134/Q129,0)</f>
        <v>0</v>
      </c>
      <c r="R135" s="110"/>
      <c r="S135" s="110">
        <f>IFERROR(S134/S129,0)</f>
        <v>0</v>
      </c>
      <c r="V135" s="111"/>
    </row>
  </sheetData>
  <mergeCells count="144">
    <mergeCell ref="L99:M99"/>
    <mergeCell ref="N99:O99"/>
    <mergeCell ref="B99:C99"/>
    <mergeCell ref="D99:E99"/>
    <mergeCell ref="F99:G99"/>
    <mergeCell ref="H99:I99"/>
    <mergeCell ref="J99:K99"/>
    <mergeCell ref="L78:M78"/>
    <mergeCell ref="N78:O78"/>
    <mergeCell ref="A95:S95"/>
    <mergeCell ref="A96:A97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B78:C78"/>
    <mergeCell ref="D78:E78"/>
    <mergeCell ref="F78:G78"/>
    <mergeCell ref="H78:I78"/>
    <mergeCell ref="J78:K78"/>
    <mergeCell ref="L57:M57"/>
    <mergeCell ref="N57:O57"/>
    <mergeCell ref="A74:S74"/>
    <mergeCell ref="A75:A76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B57:C57"/>
    <mergeCell ref="D57:E57"/>
    <mergeCell ref="F57:G57"/>
    <mergeCell ref="H57:I57"/>
    <mergeCell ref="J57:K57"/>
    <mergeCell ref="L36:M36"/>
    <mergeCell ref="N36:O36"/>
    <mergeCell ref="A53:S53"/>
    <mergeCell ref="A54:A55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B36:C36"/>
    <mergeCell ref="D36:E36"/>
    <mergeCell ref="F36:G36"/>
    <mergeCell ref="H36:I36"/>
    <mergeCell ref="J36:K36"/>
    <mergeCell ref="R12:S12"/>
    <mergeCell ref="N15:O15"/>
    <mergeCell ref="A32:S32"/>
    <mergeCell ref="A33:A34"/>
    <mergeCell ref="N33:O33"/>
    <mergeCell ref="P33:Q33"/>
    <mergeCell ref="R33:S33"/>
    <mergeCell ref="R5:S5"/>
    <mergeCell ref="R6:S6"/>
    <mergeCell ref="R7:S7"/>
    <mergeCell ref="R8:S8"/>
    <mergeCell ref="A11:S11"/>
    <mergeCell ref="L33:M33"/>
    <mergeCell ref="B33:C33"/>
    <mergeCell ref="D33:E33"/>
    <mergeCell ref="F33:G33"/>
    <mergeCell ref="H33:I33"/>
    <mergeCell ref="J33:K33"/>
    <mergeCell ref="L15:M15"/>
    <mergeCell ref="A12:A13"/>
    <mergeCell ref="B12:C12"/>
    <mergeCell ref="D12:E12"/>
    <mergeCell ref="F12:G12"/>
    <mergeCell ref="H12:I12"/>
    <mergeCell ref="J12:K12"/>
    <mergeCell ref="L12:M12"/>
    <mergeCell ref="N12:O12"/>
    <mergeCell ref="P12:Q12"/>
    <mergeCell ref="B15:C15"/>
    <mergeCell ref="D15:E15"/>
    <mergeCell ref="F15:G15"/>
    <mergeCell ref="H15:I15"/>
    <mergeCell ref="J15:K15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  <mergeCell ref="B120:C120"/>
    <mergeCell ref="D120:E120"/>
    <mergeCell ref="F120:G120"/>
    <mergeCell ref="H120:I120"/>
    <mergeCell ref="J120:K120"/>
    <mergeCell ref="L120:M120"/>
    <mergeCell ref="N120:O120"/>
    <mergeCell ref="A116:S116"/>
    <mergeCell ref="A117:A118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</mergeCells>
  <conditionalFormatting sqref="C25 E25">
    <cfRule type="containsText" dxfId="191" priority="133" operator="containsText" text="ntitulé">
      <formula>NOT(ISERROR(SEARCH("ntitulé",C25)))</formula>
    </cfRule>
    <cfRule type="containsBlanks" dxfId="190" priority="134">
      <formula>LEN(TRIM(C25))=0</formula>
    </cfRule>
  </conditionalFormatting>
  <conditionalFormatting sqref="G25">
    <cfRule type="containsText" dxfId="189" priority="93" operator="containsText" text="ntitulé">
      <formula>NOT(ISERROR(SEARCH("ntitulé",G25)))</formula>
    </cfRule>
    <cfRule type="containsBlanks" dxfId="188" priority="94">
      <formula>LEN(TRIM(G25))=0</formula>
    </cfRule>
  </conditionalFormatting>
  <conditionalFormatting sqref="I25">
    <cfRule type="containsText" dxfId="187" priority="91" operator="containsText" text="ntitulé">
      <formula>NOT(ISERROR(SEARCH("ntitulé",I25)))</formula>
    </cfRule>
    <cfRule type="containsBlanks" dxfId="186" priority="92">
      <formula>LEN(TRIM(I25))=0</formula>
    </cfRule>
  </conditionalFormatting>
  <conditionalFormatting sqref="K25">
    <cfRule type="containsText" dxfId="185" priority="89" operator="containsText" text="ntitulé">
      <formula>NOT(ISERROR(SEARCH("ntitulé",K25)))</formula>
    </cfRule>
    <cfRule type="containsBlanks" dxfId="184" priority="90">
      <formula>LEN(TRIM(K25))=0</formula>
    </cfRule>
  </conditionalFormatting>
  <conditionalFormatting sqref="M25">
    <cfRule type="containsText" dxfId="183" priority="87" operator="containsText" text="ntitulé">
      <formula>NOT(ISERROR(SEARCH("ntitulé",M25)))</formula>
    </cfRule>
    <cfRule type="containsBlanks" dxfId="182" priority="88">
      <formula>LEN(TRIM(M25))=0</formula>
    </cfRule>
  </conditionalFormatting>
  <conditionalFormatting sqref="O25">
    <cfRule type="containsText" dxfId="181" priority="85" operator="containsText" text="ntitulé">
      <formula>NOT(ISERROR(SEARCH("ntitulé",O25)))</formula>
    </cfRule>
    <cfRule type="containsBlanks" dxfId="180" priority="86">
      <formula>LEN(TRIM(O25))=0</formula>
    </cfRule>
  </conditionalFormatting>
  <conditionalFormatting sqref="Q25">
    <cfRule type="containsText" dxfId="179" priority="83" operator="containsText" text="ntitulé">
      <formula>NOT(ISERROR(SEARCH("ntitulé",Q25)))</formula>
    </cfRule>
    <cfRule type="containsBlanks" dxfId="178" priority="84">
      <formula>LEN(TRIM(Q25))=0</formula>
    </cfRule>
  </conditionalFormatting>
  <conditionalFormatting sqref="S25">
    <cfRule type="containsText" dxfId="177" priority="81" operator="containsText" text="ntitulé">
      <formula>NOT(ISERROR(SEARCH("ntitulé",S25)))</formula>
    </cfRule>
    <cfRule type="containsBlanks" dxfId="176" priority="82">
      <formula>LEN(TRIM(S25))=0</formula>
    </cfRule>
  </conditionalFormatting>
  <conditionalFormatting sqref="C46 E46">
    <cfRule type="containsText" dxfId="175" priority="79" operator="containsText" text="ntitulé">
      <formula>NOT(ISERROR(SEARCH("ntitulé",C46)))</formula>
    </cfRule>
    <cfRule type="containsBlanks" dxfId="174" priority="80">
      <formula>LEN(TRIM(C46))=0</formula>
    </cfRule>
  </conditionalFormatting>
  <conditionalFormatting sqref="G46">
    <cfRule type="containsText" dxfId="173" priority="77" operator="containsText" text="ntitulé">
      <formula>NOT(ISERROR(SEARCH("ntitulé",G46)))</formula>
    </cfRule>
    <cfRule type="containsBlanks" dxfId="172" priority="78">
      <formula>LEN(TRIM(G46))=0</formula>
    </cfRule>
  </conditionalFormatting>
  <conditionalFormatting sqref="I46">
    <cfRule type="containsText" dxfId="171" priority="75" operator="containsText" text="ntitulé">
      <formula>NOT(ISERROR(SEARCH("ntitulé",I46)))</formula>
    </cfRule>
    <cfRule type="containsBlanks" dxfId="170" priority="76">
      <formula>LEN(TRIM(I46))=0</formula>
    </cfRule>
  </conditionalFormatting>
  <conditionalFormatting sqref="K46">
    <cfRule type="containsText" dxfId="169" priority="73" operator="containsText" text="ntitulé">
      <formula>NOT(ISERROR(SEARCH("ntitulé",K46)))</formula>
    </cfRule>
    <cfRule type="containsBlanks" dxfId="168" priority="74">
      <formula>LEN(TRIM(K46))=0</formula>
    </cfRule>
  </conditionalFormatting>
  <conditionalFormatting sqref="M46">
    <cfRule type="containsText" dxfId="167" priority="71" operator="containsText" text="ntitulé">
      <formula>NOT(ISERROR(SEARCH("ntitulé",M46)))</formula>
    </cfRule>
    <cfRule type="containsBlanks" dxfId="166" priority="72">
      <formula>LEN(TRIM(M46))=0</formula>
    </cfRule>
  </conditionalFormatting>
  <conditionalFormatting sqref="O46">
    <cfRule type="containsText" dxfId="165" priority="69" operator="containsText" text="ntitulé">
      <formula>NOT(ISERROR(SEARCH("ntitulé",O46)))</formula>
    </cfRule>
    <cfRule type="containsBlanks" dxfId="164" priority="70">
      <formula>LEN(TRIM(O46))=0</formula>
    </cfRule>
  </conditionalFormatting>
  <conditionalFormatting sqref="Q46">
    <cfRule type="containsText" dxfId="163" priority="67" operator="containsText" text="ntitulé">
      <formula>NOT(ISERROR(SEARCH("ntitulé",Q46)))</formula>
    </cfRule>
    <cfRule type="containsBlanks" dxfId="162" priority="68">
      <formula>LEN(TRIM(Q46))=0</formula>
    </cfRule>
  </conditionalFormatting>
  <conditionalFormatting sqref="S46">
    <cfRule type="containsText" dxfId="161" priority="65" operator="containsText" text="ntitulé">
      <formula>NOT(ISERROR(SEARCH("ntitulé",S46)))</formula>
    </cfRule>
    <cfRule type="containsBlanks" dxfId="160" priority="66">
      <formula>LEN(TRIM(S46))=0</formula>
    </cfRule>
  </conditionalFormatting>
  <conditionalFormatting sqref="C67 E67">
    <cfRule type="containsText" dxfId="159" priority="63" operator="containsText" text="ntitulé">
      <formula>NOT(ISERROR(SEARCH("ntitulé",C67)))</formula>
    </cfRule>
    <cfRule type="containsBlanks" dxfId="158" priority="64">
      <formula>LEN(TRIM(C67))=0</formula>
    </cfRule>
  </conditionalFormatting>
  <conditionalFormatting sqref="G67">
    <cfRule type="containsText" dxfId="157" priority="61" operator="containsText" text="ntitulé">
      <formula>NOT(ISERROR(SEARCH("ntitulé",G67)))</formula>
    </cfRule>
    <cfRule type="containsBlanks" dxfId="156" priority="62">
      <formula>LEN(TRIM(G67))=0</formula>
    </cfRule>
  </conditionalFormatting>
  <conditionalFormatting sqref="I67">
    <cfRule type="containsText" dxfId="155" priority="59" operator="containsText" text="ntitulé">
      <formula>NOT(ISERROR(SEARCH("ntitulé",I67)))</formula>
    </cfRule>
    <cfRule type="containsBlanks" dxfId="154" priority="60">
      <formula>LEN(TRIM(I67))=0</formula>
    </cfRule>
  </conditionalFormatting>
  <conditionalFormatting sqref="K67">
    <cfRule type="containsText" dxfId="153" priority="57" operator="containsText" text="ntitulé">
      <formula>NOT(ISERROR(SEARCH("ntitulé",K67)))</formula>
    </cfRule>
    <cfRule type="containsBlanks" dxfId="152" priority="58">
      <formula>LEN(TRIM(K67))=0</formula>
    </cfRule>
  </conditionalFormatting>
  <conditionalFormatting sqref="M67">
    <cfRule type="containsText" dxfId="151" priority="55" operator="containsText" text="ntitulé">
      <formula>NOT(ISERROR(SEARCH("ntitulé",M67)))</formula>
    </cfRule>
    <cfRule type="containsBlanks" dxfId="150" priority="56">
      <formula>LEN(TRIM(M67))=0</formula>
    </cfRule>
  </conditionalFormatting>
  <conditionalFormatting sqref="O67">
    <cfRule type="containsText" dxfId="149" priority="53" operator="containsText" text="ntitulé">
      <formula>NOT(ISERROR(SEARCH("ntitulé",O67)))</formula>
    </cfRule>
    <cfRule type="containsBlanks" dxfId="148" priority="54">
      <formula>LEN(TRIM(O67))=0</formula>
    </cfRule>
  </conditionalFormatting>
  <conditionalFormatting sqref="Q67">
    <cfRule type="containsText" dxfId="147" priority="51" operator="containsText" text="ntitulé">
      <formula>NOT(ISERROR(SEARCH("ntitulé",Q67)))</formula>
    </cfRule>
    <cfRule type="containsBlanks" dxfId="146" priority="52">
      <formula>LEN(TRIM(Q67))=0</formula>
    </cfRule>
  </conditionalFormatting>
  <conditionalFormatting sqref="S67">
    <cfRule type="containsText" dxfId="145" priority="49" operator="containsText" text="ntitulé">
      <formula>NOT(ISERROR(SEARCH("ntitulé",S67)))</formula>
    </cfRule>
    <cfRule type="containsBlanks" dxfId="144" priority="50">
      <formula>LEN(TRIM(S67))=0</formula>
    </cfRule>
  </conditionalFormatting>
  <conditionalFormatting sqref="C88 E88">
    <cfRule type="containsText" dxfId="143" priority="47" operator="containsText" text="ntitulé">
      <formula>NOT(ISERROR(SEARCH("ntitulé",C88)))</formula>
    </cfRule>
    <cfRule type="containsBlanks" dxfId="142" priority="48">
      <formula>LEN(TRIM(C88))=0</formula>
    </cfRule>
  </conditionalFormatting>
  <conditionalFormatting sqref="G88">
    <cfRule type="containsText" dxfId="141" priority="45" operator="containsText" text="ntitulé">
      <formula>NOT(ISERROR(SEARCH("ntitulé",G88)))</formula>
    </cfRule>
    <cfRule type="containsBlanks" dxfId="140" priority="46">
      <formula>LEN(TRIM(G88))=0</formula>
    </cfRule>
  </conditionalFormatting>
  <conditionalFormatting sqref="I88">
    <cfRule type="containsText" dxfId="139" priority="43" operator="containsText" text="ntitulé">
      <formula>NOT(ISERROR(SEARCH("ntitulé",I88)))</formula>
    </cfRule>
    <cfRule type="containsBlanks" dxfId="138" priority="44">
      <formula>LEN(TRIM(I88))=0</formula>
    </cfRule>
  </conditionalFormatting>
  <conditionalFormatting sqref="K88">
    <cfRule type="containsText" dxfId="137" priority="41" operator="containsText" text="ntitulé">
      <formula>NOT(ISERROR(SEARCH("ntitulé",K88)))</formula>
    </cfRule>
    <cfRule type="containsBlanks" dxfId="136" priority="42">
      <formula>LEN(TRIM(K88))=0</formula>
    </cfRule>
  </conditionalFormatting>
  <conditionalFormatting sqref="M88">
    <cfRule type="containsText" dxfId="135" priority="39" operator="containsText" text="ntitulé">
      <formula>NOT(ISERROR(SEARCH("ntitulé",M88)))</formula>
    </cfRule>
    <cfRule type="containsBlanks" dxfId="134" priority="40">
      <formula>LEN(TRIM(M88))=0</formula>
    </cfRule>
  </conditionalFormatting>
  <conditionalFormatting sqref="O88">
    <cfRule type="containsText" dxfId="133" priority="37" operator="containsText" text="ntitulé">
      <formula>NOT(ISERROR(SEARCH("ntitulé",O88)))</formula>
    </cfRule>
    <cfRule type="containsBlanks" dxfId="132" priority="38">
      <formula>LEN(TRIM(O88))=0</formula>
    </cfRule>
  </conditionalFormatting>
  <conditionalFormatting sqref="Q88">
    <cfRule type="containsText" dxfId="131" priority="35" operator="containsText" text="ntitulé">
      <formula>NOT(ISERROR(SEARCH("ntitulé",Q88)))</formula>
    </cfRule>
    <cfRule type="containsBlanks" dxfId="130" priority="36">
      <formula>LEN(TRIM(Q88))=0</formula>
    </cfRule>
  </conditionalFormatting>
  <conditionalFormatting sqref="S88">
    <cfRule type="containsText" dxfId="129" priority="33" operator="containsText" text="ntitulé">
      <formula>NOT(ISERROR(SEARCH("ntitulé",S88)))</formula>
    </cfRule>
    <cfRule type="containsBlanks" dxfId="128" priority="34">
      <formula>LEN(TRIM(S88))=0</formula>
    </cfRule>
  </conditionalFormatting>
  <conditionalFormatting sqref="C109 E109">
    <cfRule type="containsText" dxfId="127" priority="31" operator="containsText" text="ntitulé">
      <formula>NOT(ISERROR(SEARCH("ntitulé",C109)))</formula>
    </cfRule>
    <cfRule type="containsBlanks" dxfId="126" priority="32">
      <formula>LEN(TRIM(C109))=0</formula>
    </cfRule>
  </conditionalFormatting>
  <conditionalFormatting sqref="G109">
    <cfRule type="containsText" dxfId="125" priority="29" operator="containsText" text="ntitulé">
      <formula>NOT(ISERROR(SEARCH("ntitulé",G109)))</formula>
    </cfRule>
    <cfRule type="containsBlanks" dxfId="124" priority="30">
      <formula>LEN(TRIM(G109))=0</formula>
    </cfRule>
  </conditionalFormatting>
  <conditionalFormatting sqref="I109">
    <cfRule type="containsText" dxfId="123" priority="27" operator="containsText" text="ntitulé">
      <formula>NOT(ISERROR(SEARCH("ntitulé",I109)))</formula>
    </cfRule>
    <cfRule type="containsBlanks" dxfId="122" priority="28">
      <formula>LEN(TRIM(I109))=0</formula>
    </cfRule>
  </conditionalFormatting>
  <conditionalFormatting sqref="K109">
    <cfRule type="containsText" dxfId="121" priority="25" operator="containsText" text="ntitulé">
      <formula>NOT(ISERROR(SEARCH("ntitulé",K109)))</formula>
    </cfRule>
    <cfRule type="containsBlanks" dxfId="120" priority="26">
      <formula>LEN(TRIM(K109))=0</formula>
    </cfRule>
  </conditionalFormatting>
  <conditionalFormatting sqref="M109">
    <cfRule type="containsText" dxfId="119" priority="23" operator="containsText" text="ntitulé">
      <formula>NOT(ISERROR(SEARCH("ntitulé",M109)))</formula>
    </cfRule>
    <cfRule type="containsBlanks" dxfId="118" priority="24">
      <formula>LEN(TRIM(M109))=0</formula>
    </cfRule>
  </conditionalFormatting>
  <conditionalFormatting sqref="O109">
    <cfRule type="containsText" dxfId="117" priority="21" operator="containsText" text="ntitulé">
      <formula>NOT(ISERROR(SEARCH("ntitulé",O109)))</formula>
    </cfRule>
    <cfRule type="containsBlanks" dxfId="116" priority="22">
      <formula>LEN(TRIM(O109))=0</formula>
    </cfRule>
  </conditionalFormatting>
  <conditionalFormatting sqref="Q109">
    <cfRule type="containsText" dxfId="115" priority="19" operator="containsText" text="ntitulé">
      <formula>NOT(ISERROR(SEARCH("ntitulé",Q109)))</formula>
    </cfRule>
    <cfRule type="containsBlanks" dxfId="114" priority="20">
      <formula>LEN(TRIM(Q109))=0</formula>
    </cfRule>
  </conditionalFormatting>
  <conditionalFormatting sqref="S109">
    <cfRule type="containsText" dxfId="113" priority="17" operator="containsText" text="ntitulé">
      <formula>NOT(ISERROR(SEARCH("ntitulé",S109)))</formula>
    </cfRule>
    <cfRule type="containsBlanks" dxfId="112" priority="18">
      <formula>LEN(TRIM(S109))=0</formula>
    </cfRule>
  </conditionalFormatting>
  <conditionalFormatting sqref="C130 E130">
    <cfRule type="containsText" dxfId="111" priority="15" operator="containsText" text="ntitulé">
      <formula>NOT(ISERROR(SEARCH("ntitulé",C130)))</formula>
    </cfRule>
    <cfRule type="containsBlanks" dxfId="110" priority="16">
      <formula>LEN(TRIM(C130))=0</formula>
    </cfRule>
  </conditionalFormatting>
  <conditionalFormatting sqref="G130">
    <cfRule type="containsText" dxfId="109" priority="13" operator="containsText" text="ntitulé">
      <formula>NOT(ISERROR(SEARCH("ntitulé",G130)))</formula>
    </cfRule>
    <cfRule type="containsBlanks" dxfId="108" priority="14">
      <formula>LEN(TRIM(G130))=0</formula>
    </cfRule>
  </conditionalFormatting>
  <conditionalFormatting sqref="I130">
    <cfRule type="containsText" dxfId="107" priority="11" operator="containsText" text="ntitulé">
      <formula>NOT(ISERROR(SEARCH("ntitulé",I130)))</formula>
    </cfRule>
    <cfRule type="containsBlanks" dxfId="106" priority="12">
      <formula>LEN(TRIM(I130))=0</formula>
    </cfRule>
  </conditionalFormatting>
  <conditionalFormatting sqref="K130">
    <cfRule type="containsText" dxfId="105" priority="9" operator="containsText" text="ntitulé">
      <formula>NOT(ISERROR(SEARCH("ntitulé",K130)))</formula>
    </cfRule>
    <cfRule type="containsBlanks" dxfId="104" priority="10">
      <formula>LEN(TRIM(K130))=0</formula>
    </cfRule>
  </conditionalFormatting>
  <conditionalFormatting sqref="M130">
    <cfRule type="containsText" dxfId="103" priority="7" operator="containsText" text="ntitulé">
      <formula>NOT(ISERROR(SEARCH("ntitulé",M130)))</formula>
    </cfRule>
    <cfRule type="containsBlanks" dxfId="102" priority="8">
      <formula>LEN(TRIM(M130))=0</formula>
    </cfRule>
  </conditionalFormatting>
  <conditionalFormatting sqref="O130">
    <cfRule type="containsText" dxfId="101" priority="5" operator="containsText" text="ntitulé">
      <formula>NOT(ISERROR(SEARCH("ntitulé",O130)))</formula>
    </cfRule>
    <cfRule type="containsBlanks" dxfId="100" priority="6">
      <formula>LEN(TRIM(O130))=0</formula>
    </cfRule>
  </conditionalFormatting>
  <conditionalFormatting sqref="Q130">
    <cfRule type="containsText" dxfId="99" priority="3" operator="containsText" text="ntitulé">
      <formula>NOT(ISERROR(SEARCH("ntitulé",Q130)))</formula>
    </cfRule>
    <cfRule type="containsBlanks" dxfId="98" priority="4">
      <formula>LEN(TRIM(Q130))=0</formula>
    </cfRule>
  </conditionalFormatting>
  <conditionalFormatting sqref="S130">
    <cfRule type="containsText" dxfId="97" priority="1" operator="containsText" text="ntitulé">
      <formula>NOT(ISERROR(SEARCH("ntitulé",S130)))</formula>
    </cfRule>
    <cfRule type="containsBlanks" dxfId="96" priority="2">
      <formula>LEN(TRIM(S130))=0</formula>
    </cfRule>
  </conditionalFormatting>
  <pageMargins left="0.7" right="0.7" top="0.75" bottom="0.75" header="0.3" footer="0.3"/>
  <pageSetup paperSize="9" scale="64" orientation="landscape" verticalDpi="300" r:id="rId1"/>
  <rowBreaks count="1" manualBreakCount="1">
    <brk id="10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909C-8BD3-4C92-A69F-F7BEE39464AC}">
  <sheetPr codeName="Feuil8"/>
  <dimension ref="A3:V135"/>
  <sheetViews>
    <sheetView topLeftCell="A95" zoomScale="80" zoomScaleNormal="80" workbookViewId="0">
      <selection activeCell="H123" sqref="H123"/>
    </sheetView>
  </sheetViews>
  <sheetFormatPr baseColWidth="10" defaultColWidth="8.85546875" defaultRowHeight="15" x14ac:dyDescent="0.3"/>
  <cols>
    <col min="1" max="1" width="35.7109375" style="55" customWidth="1"/>
    <col min="2" max="2" width="8.140625" style="55" customWidth="1"/>
    <col min="3" max="3" width="14.7109375" style="55" customWidth="1"/>
    <col min="4" max="4" width="8.140625" style="55" customWidth="1"/>
    <col min="5" max="5" width="14.7109375" style="55" customWidth="1"/>
    <col min="6" max="6" width="8.140625" style="55" customWidth="1"/>
    <col min="7" max="7" width="14.7109375" style="55" customWidth="1"/>
    <col min="8" max="8" width="8.140625" style="55" customWidth="1"/>
    <col min="9" max="9" width="14.7109375" style="55" customWidth="1"/>
    <col min="10" max="10" width="8.140625" style="55" customWidth="1"/>
    <col min="11" max="11" width="14.7109375" style="55" customWidth="1"/>
    <col min="12" max="12" width="8.140625" style="55" customWidth="1"/>
    <col min="13" max="13" width="14.7109375" style="55" customWidth="1"/>
    <col min="14" max="14" width="8.140625" style="55" customWidth="1"/>
    <col min="15" max="15" width="14.7109375" style="55" customWidth="1"/>
    <col min="16" max="16" width="8.140625" style="55" customWidth="1"/>
    <col min="17" max="17" width="14.7109375" style="55" customWidth="1"/>
    <col min="18" max="18" width="8.140625" style="55" customWidth="1"/>
    <col min="19" max="19" width="14.7109375" style="55" customWidth="1"/>
    <col min="20" max="16384" width="8.85546875" style="55"/>
  </cols>
  <sheetData>
    <row r="3" spans="1:21" ht="21" x14ac:dyDescent="0.3">
      <c r="A3" s="112" t="s">
        <v>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5" spans="1:21" x14ac:dyDescent="0.3">
      <c r="A5" s="114" t="s">
        <v>38</v>
      </c>
      <c r="B5" s="171" t="s">
        <v>5</v>
      </c>
      <c r="C5" s="172"/>
      <c r="D5" s="171" t="s">
        <v>5</v>
      </c>
      <c r="E5" s="172"/>
      <c r="F5" s="171" t="s">
        <v>6</v>
      </c>
      <c r="G5" s="172"/>
      <c r="H5" s="171" t="s">
        <v>6</v>
      </c>
      <c r="I5" s="172"/>
      <c r="J5" s="173" t="s">
        <v>6</v>
      </c>
      <c r="K5" s="174"/>
      <c r="L5" s="171" t="s">
        <v>7</v>
      </c>
      <c r="M5" s="172"/>
      <c r="N5" s="171" t="s">
        <v>8</v>
      </c>
      <c r="O5" s="172"/>
      <c r="P5" s="171" t="s">
        <v>9</v>
      </c>
      <c r="Q5" s="172"/>
      <c r="R5" s="171" t="s">
        <v>10</v>
      </c>
      <c r="S5" s="172"/>
      <c r="T5" s="1"/>
      <c r="U5" s="1"/>
    </row>
    <row r="6" spans="1:21" x14ac:dyDescent="0.3">
      <c r="A6" s="114" t="s">
        <v>39</v>
      </c>
      <c r="B6" s="171" t="s">
        <v>40</v>
      </c>
      <c r="C6" s="172"/>
      <c r="D6" s="171" t="s">
        <v>40</v>
      </c>
      <c r="E6" s="172"/>
      <c r="F6" s="171" t="s">
        <v>40</v>
      </c>
      <c r="G6" s="172"/>
      <c r="H6" s="171" t="s">
        <v>40</v>
      </c>
      <c r="I6" s="172"/>
      <c r="J6" s="173" t="s">
        <v>40</v>
      </c>
      <c r="K6" s="174"/>
      <c r="L6" s="171" t="s">
        <v>40</v>
      </c>
      <c r="M6" s="172"/>
      <c r="N6" s="171" t="s">
        <v>41</v>
      </c>
      <c r="O6" s="172"/>
      <c r="P6" s="171" t="s">
        <v>42</v>
      </c>
      <c r="Q6" s="172"/>
      <c r="R6" s="177" t="s">
        <v>42</v>
      </c>
      <c r="S6" s="178"/>
      <c r="T6" s="1"/>
      <c r="U6" s="1"/>
    </row>
    <row r="7" spans="1:21" x14ac:dyDescent="0.3">
      <c r="A7" s="56" t="s">
        <v>12</v>
      </c>
      <c r="B7" s="175">
        <v>2326</v>
      </c>
      <c r="C7" s="176"/>
      <c r="D7" s="175">
        <v>4652</v>
      </c>
      <c r="E7" s="176"/>
      <c r="F7" s="175">
        <v>23260</v>
      </c>
      <c r="G7" s="176"/>
      <c r="H7" s="175">
        <v>34890</v>
      </c>
      <c r="I7" s="176"/>
      <c r="J7" s="175">
        <v>17000</v>
      </c>
      <c r="K7" s="176"/>
      <c r="L7" s="175">
        <v>290750</v>
      </c>
      <c r="M7" s="176"/>
      <c r="N7" s="175">
        <v>2300000</v>
      </c>
      <c r="O7" s="176"/>
      <c r="P7" s="175">
        <v>5000000</v>
      </c>
      <c r="Q7" s="176"/>
      <c r="R7" s="179">
        <v>36000000</v>
      </c>
      <c r="S7" s="180"/>
      <c r="T7" s="1"/>
      <c r="U7" s="1"/>
    </row>
    <row r="8" spans="1:21" x14ac:dyDescent="0.3">
      <c r="A8" s="56" t="s">
        <v>43</v>
      </c>
      <c r="B8" s="160"/>
      <c r="C8" s="161"/>
      <c r="D8" s="160"/>
      <c r="E8" s="161"/>
      <c r="F8" s="160"/>
      <c r="G8" s="161"/>
      <c r="H8" s="160"/>
      <c r="I8" s="161"/>
      <c r="J8" s="160"/>
      <c r="K8" s="161"/>
      <c r="L8" s="160"/>
      <c r="M8" s="161"/>
      <c r="N8" s="160"/>
      <c r="O8" s="161"/>
      <c r="P8" s="175">
        <v>2500</v>
      </c>
      <c r="Q8" s="176"/>
      <c r="R8" s="179">
        <v>12000</v>
      </c>
      <c r="S8" s="180"/>
      <c r="T8" s="1"/>
      <c r="U8" s="1"/>
    </row>
    <row r="11" spans="1:21" ht="21" x14ac:dyDescent="0.35">
      <c r="A11" s="162">
        <v>2024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4"/>
    </row>
    <row r="12" spans="1:21" x14ac:dyDescent="0.3">
      <c r="A12" s="165" t="s">
        <v>44</v>
      </c>
      <c r="B12" s="167" t="str">
        <f>B$5&amp;" | "&amp;B6</f>
        <v>T1 | Relevé annuel</v>
      </c>
      <c r="C12" s="168"/>
      <c r="D12" s="167" t="str">
        <f>D$5&amp;" | "&amp;D6</f>
        <v>T1 | Relevé annuel</v>
      </c>
      <c r="E12" s="168"/>
      <c r="F12" s="167" t="str">
        <f>F$5&amp;" | "&amp;F6</f>
        <v>T2 | Relevé annuel</v>
      </c>
      <c r="G12" s="168"/>
      <c r="H12" s="167" t="str">
        <f>H$5&amp;" | "&amp;H6</f>
        <v>T2 | Relevé annuel</v>
      </c>
      <c r="I12" s="168"/>
      <c r="J12" s="167" t="str">
        <f>J$5&amp;" | "&amp;J6</f>
        <v>T2 | Relevé annuel</v>
      </c>
      <c r="K12" s="168"/>
      <c r="L12" s="167" t="str">
        <f>L$5&amp;" | "&amp;L6</f>
        <v>T3 | Relevé annuel</v>
      </c>
      <c r="M12" s="168"/>
      <c r="N12" s="167" t="str">
        <f>N$5&amp;" | "&amp;N6</f>
        <v>T4 | MMR</v>
      </c>
      <c r="O12" s="168"/>
      <c r="P12" s="167" t="str">
        <f>P$5&amp;" | "&amp;P6</f>
        <v>T5 | AMR</v>
      </c>
      <c r="Q12" s="169"/>
      <c r="R12" s="170" t="str">
        <f>R$5&amp;" | "&amp;R6</f>
        <v>T6 | AMR</v>
      </c>
      <c r="S12" s="170"/>
      <c r="U12" s="57">
        <v>1</v>
      </c>
    </row>
    <row r="13" spans="1:21" x14ac:dyDescent="0.3">
      <c r="A13" s="166"/>
      <c r="B13" s="120" t="s">
        <v>45</v>
      </c>
      <c r="C13" s="120" t="s">
        <v>46</v>
      </c>
      <c r="D13" s="120" t="s">
        <v>45</v>
      </c>
      <c r="E13" s="120" t="s">
        <v>46</v>
      </c>
      <c r="F13" s="120" t="s">
        <v>45</v>
      </c>
      <c r="G13" s="120" t="s">
        <v>46</v>
      </c>
      <c r="H13" s="120" t="s">
        <v>45</v>
      </c>
      <c r="I13" s="120" t="s">
        <v>46</v>
      </c>
      <c r="J13" s="120" t="s">
        <v>45</v>
      </c>
      <c r="K13" s="120" t="s">
        <v>46</v>
      </c>
      <c r="L13" s="120" t="s">
        <v>45</v>
      </c>
      <c r="M13" s="120" t="s">
        <v>46</v>
      </c>
      <c r="N13" s="120" t="s">
        <v>45</v>
      </c>
      <c r="O13" s="120" t="s">
        <v>46</v>
      </c>
      <c r="P13" s="120" t="s">
        <v>45</v>
      </c>
      <c r="Q13" s="120" t="s">
        <v>46</v>
      </c>
      <c r="R13" s="121" t="s">
        <v>45</v>
      </c>
      <c r="S13" s="121" t="s">
        <v>46</v>
      </c>
      <c r="U13" s="57">
        <f>U12+1</f>
        <v>2</v>
      </c>
    </row>
    <row r="14" spans="1:21" x14ac:dyDescent="0.3">
      <c r="A14" s="115" t="s">
        <v>19</v>
      </c>
      <c r="B14" s="105"/>
      <c r="C14" s="58">
        <f>SUM(C15:C17)</f>
        <v>0</v>
      </c>
      <c r="D14" s="58"/>
      <c r="E14" s="58">
        <f>SUM(E15:E17)</f>
        <v>0</v>
      </c>
      <c r="F14" s="58"/>
      <c r="G14" s="58">
        <f>SUM(G15:G17)</f>
        <v>0</v>
      </c>
      <c r="H14" s="58"/>
      <c r="I14" s="58">
        <f>SUM(I15:I17)</f>
        <v>0</v>
      </c>
      <c r="J14" s="58"/>
      <c r="K14" s="58">
        <f>SUM(K15:K17)</f>
        <v>0</v>
      </c>
      <c r="L14" s="58"/>
      <c r="M14" s="58">
        <f>SUM(M15:M17)</f>
        <v>0</v>
      </c>
      <c r="N14" s="58"/>
      <c r="O14" s="58">
        <f>SUM(O15:O17)</f>
        <v>0</v>
      </c>
      <c r="P14" s="58"/>
      <c r="Q14" s="58">
        <f>SUM(Q15:Q17)</f>
        <v>0</v>
      </c>
      <c r="R14" s="58"/>
      <c r="S14" s="58">
        <f>SUM(S15:S17)</f>
        <v>0</v>
      </c>
      <c r="U14" s="57">
        <f t="shared" ref="U14:U24" si="0">U13+1</f>
        <v>3</v>
      </c>
    </row>
    <row r="15" spans="1:21" x14ac:dyDescent="0.3">
      <c r="A15" s="59" t="s">
        <v>20</v>
      </c>
      <c r="B15" s="160"/>
      <c r="C15" s="161"/>
      <c r="D15" s="160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58">
        <f>+IF('Tarifs 2024'!$O$39="v",0,'Tarifs 2024'!$O$39)</f>
        <v>0</v>
      </c>
      <c r="Q15" s="58">
        <f>P15*P$8</f>
        <v>0</v>
      </c>
      <c r="R15" s="58">
        <f>+IF('Tarifs 2024'!$P$39="v",0,'Tarifs 2024'!$P$39)</f>
        <v>0</v>
      </c>
      <c r="S15" s="58">
        <f>R15*R$8</f>
        <v>0</v>
      </c>
      <c r="U15" s="57">
        <f t="shared" si="0"/>
        <v>4</v>
      </c>
    </row>
    <row r="16" spans="1:21" x14ac:dyDescent="0.3">
      <c r="A16" s="59" t="s">
        <v>47</v>
      </c>
      <c r="B16" s="58">
        <f>+IF('Tarifs 2024'!$K$40="v",0,'Tarifs 2024'!$K$40)</f>
        <v>0</v>
      </c>
      <c r="C16" s="58">
        <f>B16*1</f>
        <v>0</v>
      </c>
      <c r="D16" s="58">
        <f>+IF('Tarifs 2024'!$K$40="v",0,'Tarifs 2024'!$K$40)</f>
        <v>0</v>
      </c>
      <c r="E16" s="58">
        <f>D16*1</f>
        <v>0</v>
      </c>
      <c r="F16" s="58">
        <f>+IF('Tarifs 2024'!$L$40="v",0,'Tarifs 2024'!$L$40)</f>
        <v>0</v>
      </c>
      <c r="G16" s="58">
        <f>F16*1</f>
        <v>0</v>
      </c>
      <c r="H16" s="58">
        <f>+IF('Tarifs 2024'!$L$40="v",0,'Tarifs 2024'!$L$40)</f>
        <v>0</v>
      </c>
      <c r="I16" s="58">
        <f>H16*1</f>
        <v>0</v>
      </c>
      <c r="J16" s="58">
        <f>+IF('Tarifs 2024'!$L$40="v",0,'Tarifs 2024'!$L$40)</f>
        <v>0</v>
      </c>
      <c r="K16" s="58">
        <f>J16*1</f>
        <v>0</v>
      </c>
      <c r="L16" s="58">
        <f>+IF('Tarifs 2024'!$M$40="v",0,'Tarifs 2024'!$M$40)</f>
        <v>0</v>
      </c>
      <c r="M16" s="58">
        <f>L16*1</f>
        <v>0</v>
      </c>
      <c r="N16" s="58">
        <f>+IF('Tarifs 2024'!$N$40="v",0,'Tarifs 2024'!$N$40)</f>
        <v>0</v>
      </c>
      <c r="O16" s="58">
        <f>N16*1</f>
        <v>0</v>
      </c>
      <c r="P16" s="58">
        <f>+IF('Tarifs 2024'!$O$40="v",0,'Tarifs 2024'!$O$40)</f>
        <v>0</v>
      </c>
      <c r="Q16" s="58">
        <f>P16*1</f>
        <v>0</v>
      </c>
      <c r="R16" s="58">
        <f>+IF('Tarifs 2024'!$P$40="v",0,'Tarifs 2024'!$P$40)</f>
        <v>0</v>
      </c>
      <c r="S16" s="58">
        <f>R16*1</f>
        <v>0</v>
      </c>
      <c r="U16" s="57">
        <f t="shared" si="0"/>
        <v>5</v>
      </c>
    </row>
    <row r="17" spans="1:22" x14ac:dyDescent="0.3">
      <c r="A17" s="59" t="s">
        <v>26</v>
      </c>
      <c r="B17" s="106">
        <f>+IF('Tarifs 2024'!$K$42="v",0,'Tarifs 2024'!$K$42)</f>
        <v>0</v>
      </c>
      <c r="C17" s="58">
        <f>B17*B$7</f>
        <v>0</v>
      </c>
      <c r="D17" s="106">
        <f>+IF('Tarifs 2024'!$K$42="v",0,'Tarifs 2024'!$K$42)</f>
        <v>0</v>
      </c>
      <c r="E17" s="58">
        <f>D17*D$7</f>
        <v>0</v>
      </c>
      <c r="F17" s="106">
        <f>+IF('Tarifs 2024'!$L$42="v",0,'Tarifs 2024'!$L$42)</f>
        <v>0</v>
      </c>
      <c r="G17" s="58">
        <f>F17*F$7</f>
        <v>0</v>
      </c>
      <c r="H17" s="106">
        <f>+IF('Tarifs 2024'!$L$42="v",0,'Tarifs 2024'!$L$42)</f>
        <v>0</v>
      </c>
      <c r="I17" s="58">
        <f>H17*H$7</f>
        <v>0</v>
      </c>
      <c r="J17" s="106">
        <f>+IF('Tarifs 2024'!$L$42="v",0,'Tarifs 2024'!$L$42)</f>
        <v>0</v>
      </c>
      <c r="K17" s="58">
        <f>J17*J$7</f>
        <v>0</v>
      </c>
      <c r="L17" s="106">
        <f>+IF('Tarifs 2024'!$M$42="v",0,'Tarifs 2024'!$M$42)</f>
        <v>0</v>
      </c>
      <c r="M17" s="58">
        <f>L17*L$7</f>
        <v>0</v>
      </c>
      <c r="N17" s="106">
        <f>+IF('Tarifs 2024'!$N$42="v",0,'Tarifs 2024'!$N$42)</f>
        <v>0</v>
      </c>
      <c r="O17" s="58">
        <f>N17*N$7</f>
        <v>0</v>
      </c>
      <c r="P17" s="106">
        <f>+IF('Tarifs 2024'!$O$42="v",0,'Tarifs 2024'!$O$42)</f>
        <v>0</v>
      </c>
      <c r="Q17" s="58">
        <f>P17*P$7</f>
        <v>0</v>
      </c>
      <c r="R17" s="106">
        <f>+IF('Tarifs 2024'!$P$42="v",0,'Tarifs 2024'!$P$42)</f>
        <v>0</v>
      </c>
      <c r="S17" s="58">
        <f>R17*R$7</f>
        <v>0</v>
      </c>
      <c r="U17" s="57">
        <f t="shared" si="0"/>
        <v>6</v>
      </c>
    </row>
    <row r="18" spans="1:22" x14ac:dyDescent="0.3">
      <c r="A18" s="115" t="s">
        <v>48</v>
      </c>
      <c r="B18" s="106">
        <f>+IF('Tarifs 2024'!$K$45="v",0,'Tarifs 2024'!$K$45)</f>
        <v>0</v>
      </c>
      <c r="C18" s="58">
        <f>B18*B$7</f>
        <v>0</v>
      </c>
      <c r="D18" s="106">
        <f>+IF('Tarifs 2024'!$K$45="v",0,'Tarifs 2024'!$K$45)</f>
        <v>0</v>
      </c>
      <c r="E18" s="58">
        <f>D18*D$7</f>
        <v>0</v>
      </c>
      <c r="F18" s="106">
        <f>+IF('Tarifs 2024'!$L$45="v",0,'Tarifs 2024'!$L$45)</f>
        <v>0</v>
      </c>
      <c r="G18" s="58">
        <f>F18*F$7</f>
        <v>0</v>
      </c>
      <c r="H18" s="106">
        <f>+IF('Tarifs 2024'!$L$45="v",0,'Tarifs 2024'!$L$45)</f>
        <v>0</v>
      </c>
      <c r="I18" s="58">
        <f>H18*H$7</f>
        <v>0</v>
      </c>
      <c r="J18" s="106">
        <f>+IF('Tarifs 2024'!$L$45="v",0,'Tarifs 2024'!$L$45)</f>
        <v>0</v>
      </c>
      <c r="K18" s="58">
        <f>J18*J$7</f>
        <v>0</v>
      </c>
      <c r="L18" s="106">
        <f>+IF('Tarifs 2024'!$M$45="v",0,'Tarifs 2024'!$M$45)</f>
        <v>0</v>
      </c>
      <c r="M18" s="58">
        <f>L18*L$7</f>
        <v>0</v>
      </c>
      <c r="N18" s="106">
        <f>+IF('Tarifs 2024'!$N$45="v",0,'Tarifs 2024'!$N$45)</f>
        <v>0</v>
      </c>
      <c r="O18" s="58">
        <f>N18*N$7</f>
        <v>0</v>
      </c>
      <c r="P18" s="106">
        <f>+IF('Tarifs 2024'!$O$45="v",0,'Tarifs 2024'!$O$45)</f>
        <v>0</v>
      </c>
      <c r="Q18" s="58">
        <f>P18*P$7</f>
        <v>0</v>
      </c>
      <c r="R18" s="106">
        <f>+IF('Tarifs 2024'!$P$45="v",0,'Tarifs 2024'!$P$45)</f>
        <v>0</v>
      </c>
      <c r="S18" s="58">
        <f>R18*R$7</f>
        <v>0</v>
      </c>
      <c r="U18" s="57">
        <f t="shared" si="0"/>
        <v>7</v>
      </c>
    </row>
    <row r="19" spans="1:22" x14ac:dyDescent="0.3">
      <c r="A19" s="115" t="s">
        <v>49</v>
      </c>
      <c r="B19" s="106"/>
      <c r="C19" s="58">
        <f>SUM(C20:C22)</f>
        <v>0</v>
      </c>
      <c r="D19" s="106"/>
      <c r="E19" s="58">
        <f>SUM(E20:E22)</f>
        <v>0</v>
      </c>
      <c r="F19" s="106"/>
      <c r="G19" s="58">
        <f>SUM(G20:G22)</f>
        <v>0</v>
      </c>
      <c r="H19" s="106"/>
      <c r="I19" s="58">
        <f>SUM(I20:I22)</f>
        <v>0</v>
      </c>
      <c r="J19" s="106"/>
      <c r="K19" s="58">
        <f>SUM(K20:K22)</f>
        <v>0</v>
      </c>
      <c r="L19" s="106"/>
      <c r="M19" s="58">
        <f>SUM(M20:M22)</f>
        <v>0</v>
      </c>
      <c r="N19" s="106"/>
      <c r="O19" s="58">
        <f>SUM(O20:O22)</f>
        <v>0</v>
      </c>
      <c r="P19" s="106"/>
      <c r="Q19" s="58">
        <f>SUM(Q20:Q22)</f>
        <v>0</v>
      </c>
      <c r="R19" s="106"/>
      <c r="S19" s="58">
        <f>SUM(S20:S22)</f>
        <v>0</v>
      </c>
      <c r="U19" s="57">
        <f t="shared" si="0"/>
        <v>8</v>
      </c>
    </row>
    <row r="20" spans="1:22" x14ac:dyDescent="0.3">
      <c r="A20" s="59" t="s">
        <v>50</v>
      </c>
      <c r="B20" s="106">
        <f>+IF('Tarifs 2024'!$K$48="v",0,'Tarifs 2024'!$K$48)</f>
        <v>0</v>
      </c>
      <c r="C20" s="58">
        <f>B20*B$7</f>
        <v>0</v>
      </c>
      <c r="D20" s="106">
        <f>+IF('Tarifs 2024'!$K$48="v",0,'Tarifs 2024'!$K$48)</f>
        <v>0</v>
      </c>
      <c r="E20" s="58">
        <f t="shared" ref="E20:E23" si="1">D20*D$7</f>
        <v>0</v>
      </c>
      <c r="F20" s="106">
        <f>+IF('Tarifs 2024'!$L$48="v",0,'Tarifs 2024'!$L$48)</f>
        <v>0</v>
      </c>
      <c r="G20" s="58">
        <f t="shared" ref="G20:G23" si="2">F20*F$7</f>
        <v>0</v>
      </c>
      <c r="H20" s="106">
        <f>+IF('Tarifs 2024'!$L$48="v",0,'Tarifs 2024'!$L$48)</f>
        <v>0</v>
      </c>
      <c r="I20" s="58">
        <f t="shared" ref="I20:I23" si="3">H20*H$7</f>
        <v>0</v>
      </c>
      <c r="J20" s="106">
        <f>+IF('Tarifs 2024'!$L$48="v",0,'Tarifs 2024'!$L$48)</f>
        <v>0</v>
      </c>
      <c r="K20" s="58">
        <f t="shared" ref="K20:K23" si="4">J20*J$7</f>
        <v>0</v>
      </c>
      <c r="L20" s="106">
        <f>+IF('Tarifs 2024'!$M$48="v",0,'Tarifs 2024'!$M$48)</f>
        <v>0</v>
      </c>
      <c r="M20" s="58">
        <f t="shared" ref="M20:M23" si="5">L20*L$7</f>
        <v>0</v>
      </c>
      <c r="N20" s="106">
        <f>+IF('Tarifs 2024'!$N$48="v",0,'Tarifs 2024'!$N$48)</f>
        <v>0</v>
      </c>
      <c r="O20" s="58">
        <f t="shared" ref="O20:O23" si="6">N20*N$7</f>
        <v>0</v>
      </c>
      <c r="P20" s="106">
        <f>+IF('Tarifs 2024'!$O$48="v",0,'Tarifs 2024'!$O$48)</f>
        <v>0</v>
      </c>
      <c r="Q20" s="58">
        <f t="shared" ref="Q20:Q23" si="7">P20*P$7</f>
        <v>0</v>
      </c>
      <c r="R20" s="106">
        <f>+IF('Tarifs 2024'!$P$48="v",0,'Tarifs 2024'!$P$48)</f>
        <v>0</v>
      </c>
      <c r="S20" s="58">
        <f t="shared" ref="S20:S23" si="8">R20*R$7</f>
        <v>0</v>
      </c>
      <c r="U20" s="57">
        <f t="shared" si="0"/>
        <v>9</v>
      </c>
    </row>
    <row r="21" spans="1:22" x14ac:dyDescent="0.3">
      <c r="A21" s="59" t="s">
        <v>51</v>
      </c>
      <c r="B21" s="106">
        <f>+IF('Tarifs 2024'!$K$49="v",0,'Tarifs 2024'!$K$49)</f>
        <v>0</v>
      </c>
      <c r="C21" s="58">
        <f t="shared" ref="C21:C23" si="9">B21*B$7</f>
        <v>0</v>
      </c>
      <c r="D21" s="106">
        <f>+IF('Tarifs 2024'!$K$49="v",0,'Tarifs 2024'!$K$49)</f>
        <v>0</v>
      </c>
      <c r="E21" s="58">
        <f t="shared" si="1"/>
        <v>0</v>
      </c>
      <c r="F21" s="106">
        <f>+IF('Tarifs 2024'!$L$49="v",0,'Tarifs 2024'!$L$49)</f>
        <v>0</v>
      </c>
      <c r="G21" s="58">
        <f t="shared" si="2"/>
        <v>0</v>
      </c>
      <c r="H21" s="106">
        <f>+IF('Tarifs 2024'!$L$49="v",0,'Tarifs 2024'!$L$49)</f>
        <v>0</v>
      </c>
      <c r="I21" s="58">
        <f t="shared" si="3"/>
        <v>0</v>
      </c>
      <c r="J21" s="106">
        <f>+IF('Tarifs 2024'!$L$49="v",0,'Tarifs 2024'!$L$49)</f>
        <v>0</v>
      </c>
      <c r="K21" s="58">
        <f t="shared" si="4"/>
        <v>0</v>
      </c>
      <c r="L21" s="106">
        <f>+IF('Tarifs 2024'!$M$49="v",0,'Tarifs 2024'!$M$49)</f>
        <v>0</v>
      </c>
      <c r="M21" s="58">
        <f t="shared" si="5"/>
        <v>0</v>
      </c>
      <c r="N21" s="106">
        <f>+IF('Tarifs 2024'!$N$49="v",0,'Tarifs 2024'!$N$49)</f>
        <v>0</v>
      </c>
      <c r="O21" s="58">
        <f t="shared" si="6"/>
        <v>0</v>
      </c>
      <c r="P21" s="106">
        <f>+IF('Tarifs 2024'!$O$49="v",0,'Tarifs 2024'!$O$49)</f>
        <v>0</v>
      </c>
      <c r="Q21" s="58">
        <f t="shared" si="7"/>
        <v>0</v>
      </c>
      <c r="R21" s="106">
        <f>+IF('Tarifs 2024'!$P$49="v",0,'Tarifs 2024'!$P$49)</f>
        <v>0</v>
      </c>
      <c r="S21" s="58">
        <f t="shared" si="8"/>
        <v>0</v>
      </c>
      <c r="U21" s="57">
        <f t="shared" si="0"/>
        <v>10</v>
      </c>
    </row>
    <row r="22" spans="1:22" x14ac:dyDescent="0.3">
      <c r="A22" s="59" t="s">
        <v>52</v>
      </c>
      <c r="B22" s="106">
        <f>+IF('Tarifs 2024'!$K$50="v",0,'Tarifs 2024'!$K$50)</f>
        <v>0</v>
      </c>
      <c r="C22" s="58">
        <f t="shared" si="9"/>
        <v>0</v>
      </c>
      <c r="D22" s="106">
        <f>+IF('Tarifs 2024'!$K$50="v",0,'Tarifs 2024'!$K$50)</f>
        <v>0</v>
      </c>
      <c r="E22" s="58">
        <f t="shared" si="1"/>
        <v>0</v>
      </c>
      <c r="F22" s="106">
        <f>+IF('Tarifs 2024'!$L$50="v",0,'Tarifs 2024'!$L$50)</f>
        <v>0</v>
      </c>
      <c r="G22" s="58">
        <f t="shared" si="2"/>
        <v>0</v>
      </c>
      <c r="H22" s="106">
        <f>+IF('Tarifs 2024'!$L$50="v",0,'Tarifs 2024'!$L$50)</f>
        <v>0</v>
      </c>
      <c r="I22" s="58">
        <f t="shared" si="3"/>
        <v>0</v>
      </c>
      <c r="J22" s="106">
        <f>+IF('Tarifs 2024'!$L$50="v",0,'Tarifs 2024'!$L$50)</f>
        <v>0</v>
      </c>
      <c r="K22" s="58">
        <f t="shared" si="4"/>
        <v>0</v>
      </c>
      <c r="L22" s="106">
        <f>+IF('Tarifs 2024'!$M$50="v",0,'Tarifs 2024'!$M$50)</f>
        <v>0</v>
      </c>
      <c r="M22" s="58">
        <f t="shared" si="5"/>
        <v>0</v>
      </c>
      <c r="N22" s="106">
        <f>+IF('Tarifs 2024'!$N$50="v",0,'Tarifs 2024'!$N$50)</f>
        <v>0</v>
      </c>
      <c r="O22" s="58">
        <f t="shared" si="6"/>
        <v>0</v>
      </c>
      <c r="P22" s="106">
        <f>+IF('Tarifs 2024'!$O$50="v",0,'Tarifs 2024'!$O$50)</f>
        <v>0</v>
      </c>
      <c r="Q22" s="58">
        <f t="shared" si="7"/>
        <v>0</v>
      </c>
      <c r="R22" s="106">
        <f>+IF('Tarifs 2024'!$P$50="v",0,'Tarifs 2024'!$P$50)</f>
        <v>0</v>
      </c>
      <c r="S22" s="58">
        <f t="shared" si="8"/>
        <v>0</v>
      </c>
      <c r="U22" s="57">
        <f t="shared" si="0"/>
        <v>11</v>
      </c>
    </row>
    <row r="23" spans="1:22" x14ac:dyDescent="0.3">
      <c r="A23" s="115" t="s">
        <v>53</v>
      </c>
      <c r="B23" s="106">
        <f>+IF('Tarifs 2024'!$K$52="v",0,'Tarifs 2024'!$K$52)</f>
        <v>0</v>
      </c>
      <c r="C23" s="58">
        <f t="shared" si="9"/>
        <v>0</v>
      </c>
      <c r="D23" s="106">
        <f>+IF('Tarifs 2024'!$K$52="v",0,'Tarifs 2024'!$K$52)</f>
        <v>0</v>
      </c>
      <c r="E23" s="58">
        <f t="shared" si="1"/>
        <v>0</v>
      </c>
      <c r="F23" s="106">
        <f>+IF('Tarifs 2024'!$L$52="v",0,'Tarifs 2024'!$L$52)</f>
        <v>0</v>
      </c>
      <c r="G23" s="58">
        <f t="shared" si="2"/>
        <v>0</v>
      </c>
      <c r="H23" s="106">
        <f>+IF('Tarifs 2024'!$L$52="v",0,'Tarifs 2024'!$L$52)</f>
        <v>0</v>
      </c>
      <c r="I23" s="58">
        <f t="shared" si="3"/>
        <v>0</v>
      </c>
      <c r="J23" s="106">
        <f>+IF('Tarifs 2024'!$L$52="v",0,'Tarifs 2024'!$L$52)</f>
        <v>0</v>
      </c>
      <c r="K23" s="58">
        <f t="shared" si="4"/>
        <v>0</v>
      </c>
      <c r="L23" s="106">
        <f>+IF('Tarifs 2024'!$M$52="v",0,'Tarifs 2024'!$M$52)</f>
        <v>0</v>
      </c>
      <c r="M23" s="58">
        <f t="shared" si="5"/>
        <v>0</v>
      </c>
      <c r="N23" s="106">
        <f>+IF('Tarifs 2024'!$N$52="v",0,'Tarifs 2024'!$N$52)</f>
        <v>0</v>
      </c>
      <c r="O23" s="58">
        <f t="shared" si="6"/>
        <v>0</v>
      </c>
      <c r="P23" s="106">
        <f>+IF('Tarifs 2024'!$O$52="v",0,'Tarifs 2024'!$O$52)</f>
        <v>0</v>
      </c>
      <c r="Q23" s="58">
        <f t="shared" si="7"/>
        <v>0</v>
      </c>
      <c r="R23" s="106">
        <f>+IF('Tarifs 2024'!$P$52="v",0,'Tarifs 2024'!$P$52)</f>
        <v>0</v>
      </c>
      <c r="S23" s="58">
        <f t="shared" si="8"/>
        <v>0</v>
      </c>
      <c r="U23" s="57">
        <f t="shared" si="0"/>
        <v>12</v>
      </c>
    </row>
    <row r="24" spans="1:22" x14ac:dyDescent="0.3">
      <c r="A24" s="117" t="s">
        <v>54</v>
      </c>
      <c r="B24" s="118"/>
      <c r="C24" s="119">
        <f>SUM(C14,C18:C19,C23)</f>
        <v>0</v>
      </c>
      <c r="D24" s="118"/>
      <c r="E24" s="119">
        <f>SUM(E14,E18:E19,E23)</f>
        <v>0</v>
      </c>
      <c r="F24" s="118"/>
      <c r="G24" s="119">
        <f>SUM(G14,G18:G19,G23)</f>
        <v>0</v>
      </c>
      <c r="H24" s="118"/>
      <c r="I24" s="119">
        <f>SUM(I14,I18:I19,I23)</f>
        <v>0</v>
      </c>
      <c r="J24" s="118"/>
      <c r="K24" s="119">
        <f>SUM(K14,K18:K19,K23)</f>
        <v>0</v>
      </c>
      <c r="L24" s="118"/>
      <c r="M24" s="119">
        <f>SUM(M14,M18:M19,M23)</f>
        <v>0</v>
      </c>
      <c r="N24" s="118"/>
      <c r="O24" s="119">
        <f>SUM(O14,O18:O19,O23)</f>
        <v>0</v>
      </c>
      <c r="P24" s="118"/>
      <c r="Q24" s="119">
        <f>SUM(Q14,Q18:Q19,Q23)</f>
        <v>0</v>
      </c>
      <c r="R24" s="118"/>
      <c r="S24" s="119">
        <f>SUM(S14,S18:S19,S23)</f>
        <v>0</v>
      </c>
      <c r="U24" s="57">
        <f t="shared" si="0"/>
        <v>13</v>
      </c>
    </row>
    <row r="25" spans="1:22" ht="31.15" customHeight="1" x14ac:dyDescent="0.3">
      <c r="A25" s="60" t="s">
        <v>83</v>
      </c>
      <c r="B25" s="1"/>
      <c r="C25" s="130"/>
      <c r="D25" s="1"/>
      <c r="E25" s="130"/>
      <c r="F25" s="1"/>
      <c r="G25" s="130"/>
      <c r="H25" s="1"/>
      <c r="I25" s="130"/>
      <c r="J25" s="1"/>
      <c r="K25" s="130"/>
      <c r="L25" s="1"/>
      <c r="M25" s="130"/>
      <c r="N25" s="1"/>
      <c r="O25" s="130"/>
      <c r="P25" s="1"/>
      <c r="Q25" s="130"/>
      <c r="R25" s="1"/>
      <c r="S25" s="130"/>
      <c r="V25" s="57">
        <f>U24+1</f>
        <v>14</v>
      </c>
    </row>
    <row r="26" spans="1:22" x14ac:dyDescent="0.3">
      <c r="A26" s="122" t="s">
        <v>84</v>
      </c>
      <c r="B26" s="123"/>
      <c r="C26" s="124">
        <f>C24-C25</f>
        <v>0</v>
      </c>
      <c r="D26" s="123"/>
      <c r="E26" s="124">
        <f>E24-E25</f>
        <v>0</v>
      </c>
      <c r="F26" s="123"/>
      <c r="G26" s="124">
        <f>G24-G25</f>
        <v>0</v>
      </c>
      <c r="H26" s="123"/>
      <c r="I26" s="124">
        <f>I24-I25</f>
        <v>0</v>
      </c>
      <c r="J26" s="123"/>
      <c r="K26" s="124">
        <f>K24-K25</f>
        <v>0</v>
      </c>
      <c r="L26" s="123"/>
      <c r="M26" s="124">
        <f>M24-M25</f>
        <v>0</v>
      </c>
      <c r="N26" s="123"/>
      <c r="O26" s="124">
        <f>O24-O25</f>
        <v>0</v>
      </c>
      <c r="P26" s="123"/>
      <c r="Q26" s="124">
        <f>Q24-Q25</f>
        <v>0</v>
      </c>
      <c r="R26" s="123"/>
      <c r="S26" s="124">
        <f>S24-S25</f>
        <v>0</v>
      </c>
      <c r="V26" s="57"/>
    </row>
    <row r="27" spans="1:22" ht="15.75" thickBot="1" x14ac:dyDescent="0.35">
      <c r="A27" s="126" t="s">
        <v>85</v>
      </c>
      <c r="B27" s="127"/>
      <c r="C27" s="128" t="str">
        <f>IFERROR((C26/C25)," ")</f>
        <v xml:space="preserve"> </v>
      </c>
      <c r="D27" s="127"/>
      <c r="E27" s="128" t="str">
        <f>IFERROR((E26/E25)," ")</f>
        <v xml:space="preserve"> </v>
      </c>
      <c r="F27" s="127"/>
      <c r="G27" s="128" t="str">
        <f>IFERROR((G26/G25)," ")</f>
        <v xml:space="preserve"> </v>
      </c>
      <c r="H27" s="127"/>
      <c r="I27" s="128" t="str">
        <f>IFERROR((I26/I25)," ")</f>
        <v xml:space="preserve"> </v>
      </c>
      <c r="J27" s="127"/>
      <c r="K27" s="128" t="str">
        <f>IFERROR((K26/K25)," ")</f>
        <v xml:space="preserve"> </v>
      </c>
      <c r="L27" s="127"/>
      <c r="M27" s="128" t="str">
        <f>IFERROR((M26/M25)," ")</f>
        <v xml:space="preserve"> </v>
      </c>
      <c r="N27" s="127"/>
      <c r="O27" s="128" t="str">
        <f>IFERROR((O26/O25)," ")</f>
        <v xml:space="preserve"> </v>
      </c>
      <c r="P27" s="127"/>
      <c r="Q27" s="128" t="str">
        <f>IFERROR((Q26/Q25)," ")</f>
        <v xml:space="preserve"> </v>
      </c>
      <c r="R27" s="127"/>
      <c r="S27" s="128" t="str">
        <f>IFERROR((S26/S25)," ")</f>
        <v xml:space="preserve"> </v>
      </c>
      <c r="V27" s="57"/>
    </row>
    <row r="28" spans="1:22" ht="15.75" thickTop="1" x14ac:dyDescent="0.3">
      <c r="A28" s="107"/>
      <c r="B28" s="1"/>
      <c r="C28" s="108"/>
      <c r="D28" s="1"/>
      <c r="E28" s="108"/>
      <c r="F28" s="1"/>
      <c r="G28" s="108"/>
      <c r="H28" s="1"/>
      <c r="I28" s="108"/>
      <c r="J28" s="1"/>
      <c r="K28" s="108"/>
      <c r="L28" s="1"/>
      <c r="M28" s="108"/>
      <c r="N28" s="1"/>
      <c r="O28" s="108"/>
      <c r="P28" s="1"/>
      <c r="Q28" s="108"/>
      <c r="R28" s="1"/>
      <c r="S28" s="108"/>
      <c r="V28" s="57"/>
    </row>
    <row r="29" spans="1:22" x14ac:dyDescent="0.3">
      <c r="A29" s="116" t="s">
        <v>86</v>
      </c>
      <c r="B29" s="106">
        <f>+IF('Tarifs 2024'!$K$43="v",0,'Tarifs 2024'!$K$43)</f>
        <v>0</v>
      </c>
      <c r="C29" s="58">
        <f>B29*B$7</f>
        <v>0</v>
      </c>
      <c r="D29" s="106">
        <f>+IF('Tarifs 2024'!$K$43="v",0,'Tarifs 2024'!$K$43)</f>
        <v>0</v>
      </c>
      <c r="E29" s="58">
        <f>D29*D$7</f>
        <v>0</v>
      </c>
      <c r="F29" s="106">
        <f>+IF('Tarifs 2024'!$L$43="v",0,'Tarifs 2024'!$L$43)</f>
        <v>0</v>
      </c>
      <c r="G29" s="58">
        <f>F29*F$7</f>
        <v>0</v>
      </c>
      <c r="H29" s="106">
        <f>+IF('Tarifs 2024'!$L$43="v",0,'Tarifs 2024'!$L$43)</f>
        <v>0</v>
      </c>
      <c r="I29" s="58">
        <f>H29*H$7</f>
        <v>0</v>
      </c>
      <c r="J29" s="106">
        <f>+IF('Tarifs 2024'!$L$43="v",0,'Tarifs 2024'!$L$43)</f>
        <v>0</v>
      </c>
      <c r="K29" s="58">
        <f>J29*J$7</f>
        <v>0</v>
      </c>
      <c r="L29" s="106">
        <f>+IF('Tarifs 2024'!$M$43="v",0,'Tarifs 2024'!$M$43)</f>
        <v>0</v>
      </c>
      <c r="M29" s="58">
        <f>L29*L$7</f>
        <v>0</v>
      </c>
      <c r="N29" s="106">
        <f>+IF('Tarifs 2024'!$N$43="v",0,'Tarifs 2024'!$N$43)</f>
        <v>0</v>
      </c>
      <c r="O29" s="58">
        <f>N29*N$7</f>
        <v>0</v>
      </c>
      <c r="P29" s="106">
        <f>+IF('Tarifs 2024'!$O$43="v",0,'Tarifs 2024'!$O$43)</f>
        <v>0</v>
      </c>
      <c r="Q29" s="58">
        <f>P29*P$7</f>
        <v>0</v>
      </c>
      <c r="R29" s="106">
        <f>+IF('Tarifs 2024'!$P$43="v",0,'Tarifs 2024'!$P$43)</f>
        <v>0</v>
      </c>
      <c r="S29" s="58">
        <f>R29*R$7</f>
        <v>0</v>
      </c>
      <c r="V29" s="57"/>
    </row>
    <row r="30" spans="1:22" s="109" customFormat="1" x14ac:dyDescent="0.3">
      <c r="B30" s="110"/>
      <c r="C30" s="110">
        <f>IFERROR(C29/C24,0)</f>
        <v>0</v>
      </c>
      <c r="D30" s="110"/>
      <c r="E30" s="110">
        <f>IFERROR(E29/E24,0)</f>
        <v>0</v>
      </c>
      <c r="F30" s="110"/>
      <c r="G30" s="110">
        <f>IFERROR(G29/G24,0)</f>
        <v>0</v>
      </c>
      <c r="H30" s="110"/>
      <c r="I30" s="110">
        <f>IFERROR(I29/I24,0)</f>
        <v>0</v>
      </c>
      <c r="J30" s="110"/>
      <c r="K30" s="110">
        <f>IFERROR(K29/K24,0)</f>
        <v>0</v>
      </c>
      <c r="L30" s="110"/>
      <c r="M30" s="110">
        <f>IFERROR(M29/M24,0)</f>
        <v>0</v>
      </c>
      <c r="N30" s="110"/>
      <c r="O30" s="110">
        <f>IFERROR(O29/O24,0)</f>
        <v>0</v>
      </c>
      <c r="P30" s="110"/>
      <c r="Q30" s="110">
        <f>IFERROR(Q29/Q24,0)</f>
        <v>0</v>
      </c>
      <c r="R30" s="110"/>
      <c r="S30" s="110">
        <f>IFERROR(S29/S24,0)</f>
        <v>0</v>
      </c>
      <c r="V30" s="111"/>
    </row>
    <row r="31" spans="1:22" x14ac:dyDescent="0.3">
      <c r="U31" s="57"/>
    </row>
    <row r="32" spans="1:22" ht="21" x14ac:dyDescent="0.35">
      <c r="A32" s="162">
        <v>2025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4"/>
      <c r="U32" s="57">
        <f>V25+1</f>
        <v>15</v>
      </c>
    </row>
    <row r="33" spans="1:22" ht="15" customHeight="1" x14ac:dyDescent="0.3">
      <c r="A33" s="165" t="s">
        <v>44</v>
      </c>
      <c r="B33" s="167" t="str">
        <f>B$5&amp;" | "&amp;B6</f>
        <v>T1 | Relevé annuel</v>
      </c>
      <c r="C33" s="168"/>
      <c r="D33" s="167" t="str">
        <f>D$5&amp;" | "&amp;D6</f>
        <v>T1 | Relevé annuel</v>
      </c>
      <c r="E33" s="168"/>
      <c r="F33" s="167" t="str">
        <f>F$5&amp;" | "&amp;F6</f>
        <v>T2 | Relevé annuel</v>
      </c>
      <c r="G33" s="168"/>
      <c r="H33" s="167" t="str">
        <f>H$5&amp;" | "&amp;H6</f>
        <v>T2 | Relevé annuel</v>
      </c>
      <c r="I33" s="168"/>
      <c r="J33" s="167" t="str">
        <f>J$5&amp;" | "&amp;J6</f>
        <v>T2 | Relevé annuel</v>
      </c>
      <c r="K33" s="168"/>
      <c r="L33" s="167" t="str">
        <f>L$5&amp;" | "&amp;L6</f>
        <v>T3 | Relevé annuel</v>
      </c>
      <c r="M33" s="168"/>
      <c r="N33" s="167" t="str">
        <f>N$5&amp;" | "&amp;N6</f>
        <v>T4 | MMR</v>
      </c>
      <c r="O33" s="168"/>
      <c r="P33" s="167" t="str">
        <f>P$5&amp;" | "&amp;P6</f>
        <v>T5 | AMR</v>
      </c>
      <c r="Q33" s="169"/>
      <c r="R33" s="170" t="str">
        <f>R$5&amp;" | "&amp;R6</f>
        <v>T6 | AMR</v>
      </c>
      <c r="S33" s="170"/>
      <c r="U33" s="57">
        <f t="shared" ref="U33:U45" si="10">U12</f>
        <v>1</v>
      </c>
    </row>
    <row r="34" spans="1:22" x14ac:dyDescent="0.3">
      <c r="A34" s="166"/>
      <c r="B34" s="120" t="s">
        <v>45</v>
      </c>
      <c r="C34" s="120" t="s">
        <v>46</v>
      </c>
      <c r="D34" s="120" t="s">
        <v>45</v>
      </c>
      <c r="E34" s="120" t="s">
        <v>46</v>
      </c>
      <c r="F34" s="120" t="s">
        <v>45</v>
      </c>
      <c r="G34" s="120" t="s">
        <v>46</v>
      </c>
      <c r="H34" s="120" t="s">
        <v>45</v>
      </c>
      <c r="I34" s="120" t="s">
        <v>46</v>
      </c>
      <c r="J34" s="120" t="s">
        <v>45</v>
      </c>
      <c r="K34" s="120" t="s">
        <v>46</v>
      </c>
      <c r="L34" s="120" t="s">
        <v>45</v>
      </c>
      <c r="M34" s="120" t="s">
        <v>46</v>
      </c>
      <c r="N34" s="120" t="s">
        <v>45</v>
      </c>
      <c r="O34" s="120" t="s">
        <v>46</v>
      </c>
      <c r="P34" s="120" t="s">
        <v>45</v>
      </c>
      <c r="Q34" s="120" t="s">
        <v>46</v>
      </c>
      <c r="R34" s="121" t="s">
        <v>45</v>
      </c>
      <c r="S34" s="121" t="s">
        <v>46</v>
      </c>
      <c r="U34" s="57">
        <f t="shared" si="10"/>
        <v>2</v>
      </c>
    </row>
    <row r="35" spans="1:22" x14ac:dyDescent="0.3">
      <c r="A35" s="115" t="s">
        <v>19</v>
      </c>
      <c r="B35" s="105"/>
      <c r="C35" s="58">
        <f>SUM(C36:C38)</f>
        <v>0</v>
      </c>
      <c r="D35" s="58"/>
      <c r="E35" s="58">
        <f>SUM(E36:E38)</f>
        <v>0</v>
      </c>
      <c r="F35" s="58"/>
      <c r="G35" s="58">
        <f>SUM(G36:G38)</f>
        <v>0</v>
      </c>
      <c r="H35" s="58"/>
      <c r="I35" s="58">
        <f>SUM(I36:I38)</f>
        <v>0</v>
      </c>
      <c r="J35" s="58"/>
      <c r="K35" s="58">
        <f>SUM(K36:K38)</f>
        <v>0</v>
      </c>
      <c r="L35" s="58"/>
      <c r="M35" s="58">
        <f>SUM(M36:M38)</f>
        <v>0</v>
      </c>
      <c r="N35" s="58"/>
      <c r="O35" s="58">
        <f>SUM(O36:O38)</f>
        <v>0</v>
      </c>
      <c r="P35" s="58"/>
      <c r="Q35" s="58">
        <f>SUM(Q36:Q38)</f>
        <v>0</v>
      </c>
      <c r="R35" s="58"/>
      <c r="S35" s="58">
        <f>SUM(S36:S38)</f>
        <v>0</v>
      </c>
      <c r="U35" s="57">
        <f t="shared" si="10"/>
        <v>3</v>
      </c>
    </row>
    <row r="36" spans="1:22" x14ac:dyDescent="0.3">
      <c r="A36" s="59" t="s">
        <v>20</v>
      </c>
      <c r="B36" s="160"/>
      <c r="C36" s="161"/>
      <c r="D36" s="160"/>
      <c r="E36" s="161"/>
      <c r="F36" s="160"/>
      <c r="G36" s="161"/>
      <c r="H36" s="160"/>
      <c r="I36" s="161"/>
      <c r="J36" s="160"/>
      <c r="K36" s="161"/>
      <c r="L36" s="160"/>
      <c r="M36" s="161"/>
      <c r="N36" s="160"/>
      <c r="O36" s="161"/>
      <c r="P36" s="58">
        <f>+IF('Tarifs 2025'!$O$39="v",0,'Tarifs 2025'!$O$39)</f>
        <v>0</v>
      </c>
      <c r="Q36" s="58">
        <f>P36*P$8</f>
        <v>0</v>
      </c>
      <c r="R36" s="58">
        <f>+IF('Tarifs 2025'!$P$39="v",0,'Tarifs 2025'!$P$39)</f>
        <v>0</v>
      </c>
      <c r="S36" s="58">
        <f>R36*R$8</f>
        <v>0</v>
      </c>
      <c r="U36" s="57">
        <f t="shared" si="10"/>
        <v>4</v>
      </c>
    </row>
    <row r="37" spans="1:22" x14ac:dyDescent="0.3">
      <c r="A37" s="59" t="s">
        <v>47</v>
      </c>
      <c r="B37" s="58">
        <f>+IF('Tarifs 2025'!$K$40="v",0,'Tarifs 2025'!$K$40)</f>
        <v>0</v>
      </c>
      <c r="C37" s="58">
        <f>B37*1</f>
        <v>0</v>
      </c>
      <c r="D37" s="58">
        <f>+IF('Tarifs 2025'!$K$40="v",0,'Tarifs 2025'!$K$40)</f>
        <v>0</v>
      </c>
      <c r="E37" s="58">
        <f>D37*1</f>
        <v>0</v>
      </c>
      <c r="F37" s="58">
        <f>+IF('Tarifs 2025'!$L$40="v",0,'Tarifs 2025'!$L$40)</f>
        <v>0</v>
      </c>
      <c r="G37" s="58">
        <f>F37*1</f>
        <v>0</v>
      </c>
      <c r="H37" s="58">
        <f>+IF('Tarifs 2025'!$L$40="v",0,'Tarifs 2025'!$L$40)</f>
        <v>0</v>
      </c>
      <c r="I37" s="58">
        <f>H37*1</f>
        <v>0</v>
      </c>
      <c r="J37" s="58">
        <f>+IF('Tarifs 2025'!$L$40="v",0,'Tarifs 2025'!$L$40)</f>
        <v>0</v>
      </c>
      <c r="K37" s="58">
        <f>J37*1</f>
        <v>0</v>
      </c>
      <c r="L37" s="58">
        <f>+IF('Tarifs 2025'!$M$40="v",0,'Tarifs 2025'!$M$40)</f>
        <v>0</v>
      </c>
      <c r="M37" s="58">
        <f>L37*1</f>
        <v>0</v>
      </c>
      <c r="N37" s="58">
        <f>+IF('Tarifs 2025'!$N$40="v",0,'Tarifs 2025'!$N$40)</f>
        <v>0</v>
      </c>
      <c r="O37" s="58">
        <f>N37*1</f>
        <v>0</v>
      </c>
      <c r="P37" s="58">
        <f>+IF('Tarifs 2025'!$O$40="v",0,'Tarifs 2025'!$O$40)</f>
        <v>0</v>
      </c>
      <c r="Q37" s="58">
        <f>P37*1</f>
        <v>0</v>
      </c>
      <c r="R37" s="58">
        <f>+IF('Tarifs 2025'!$P$40="v",0,'Tarifs 2025'!$P$40)</f>
        <v>0</v>
      </c>
      <c r="S37" s="58">
        <f>R37*1</f>
        <v>0</v>
      </c>
      <c r="U37" s="57">
        <f t="shared" si="10"/>
        <v>5</v>
      </c>
    </row>
    <row r="38" spans="1:22" x14ac:dyDescent="0.3">
      <c r="A38" s="59" t="s">
        <v>26</v>
      </c>
      <c r="B38" s="106">
        <f>+IF('Tarifs 2025'!$K$42="v",0,'Tarifs 2025'!$K$42)</f>
        <v>0</v>
      </c>
      <c r="C38" s="58">
        <f>B38*B$7</f>
        <v>0</v>
      </c>
      <c r="D38" s="106">
        <f>+IF('Tarifs 2025'!$K$42="v",0,'Tarifs 2025'!$K$42)</f>
        <v>0</v>
      </c>
      <c r="E38" s="58">
        <f>D38*D$7</f>
        <v>0</v>
      </c>
      <c r="F38" s="106">
        <f>+IF('Tarifs 2025'!$L$42="v",0,'Tarifs 2025'!$L$42)</f>
        <v>0</v>
      </c>
      <c r="G38" s="58">
        <f>F38*F$7</f>
        <v>0</v>
      </c>
      <c r="H38" s="106">
        <f>+IF('Tarifs 2025'!$L$42="v",0,'Tarifs 2025'!$L$42)</f>
        <v>0</v>
      </c>
      <c r="I38" s="58">
        <f>H38*H$7</f>
        <v>0</v>
      </c>
      <c r="J38" s="106">
        <f>+IF('Tarifs 2025'!$L$42="v",0,'Tarifs 2025'!$L$42)</f>
        <v>0</v>
      </c>
      <c r="K38" s="58">
        <f>J38*J$7</f>
        <v>0</v>
      </c>
      <c r="L38" s="106">
        <f>+IF('Tarifs 2025'!$M$42="v",0,'Tarifs 2025'!$M$42)</f>
        <v>0</v>
      </c>
      <c r="M38" s="58">
        <f>L38*L$7</f>
        <v>0</v>
      </c>
      <c r="N38" s="106">
        <f>+IF('Tarifs 2025'!$N$42="v",0,'Tarifs 2025'!$N$42)</f>
        <v>0</v>
      </c>
      <c r="O38" s="58">
        <f>N38*N$7</f>
        <v>0</v>
      </c>
      <c r="P38" s="106">
        <f>+IF('Tarifs 2025'!$O$42="v",0,'Tarifs 2025'!$O$42)</f>
        <v>0</v>
      </c>
      <c r="Q38" s="58">
        <f>P38*P$7</f>
        <v>0</v>
      </c>
      <c r="R38" s="106">
        <f>+IF('Tarifs 2025'!$P$42="v",0,'Tarifs 2025'!$P$42)</f>
        <v>0</v>
      </c>
      <c r="S38" s="58">
        <f>R38*R$7</f>
        <v>0</v>
      </c>
      <c r="U38" s="57">
        <f t="shared" si="10"/>
        <v>6</v>
      </c>
    </row>
    <row r="39" spans="1:22" x14ac:dyDescent="0.3">
      <c r="A39" s="115" t="s">
        <v>48</v>
      </c>
      <c r="B39" s="106">
        <f>+IF('Tarifs 2025'!$K$45="v",0,'Tarifs 2025'!$K$45)</f>
        <v>0</v>
      </c>
      <c r="C39" s="58">
        <f>B39*B$7</f>
        <v>0</v>
      </c>
      <c r="D39" s="106">
        <f>+IF('Tarifs 2025'!$K$45="v",0,'Tarifs 2025'!$K$45)</f>
        <v>0</v>
      </c>
      <c r="E39" s="58">
        <f>D39*D$7</f>
        <v>0</v>
      </c>
      <c r="F39" s="106">
        <f>+IF('Tarifs 2025'!$L$45="v",0,'Tarifs 2025'!$L$45)</f>
        <v>0</v>
      </c>
      <c r="G39" s="58">
        <f>F39*F$7</f>
        <v>0</v>
      </c>
      <c r="H39" s="106">
        <f>+IF('Tarifs 2025'!$L$45="v",0,'Tarifs 2025'!$L$45)</f>
        <v>0</v>
      </c>
      <c r="I39" s="58">
        <f>H39*H$7</f>
        <v>0</v>
      </c>
      <c r="J39" s="106">
        <f>+IF('Tarifs 2025'!$L$45="v",0,'Tarifs 2025'!$L$45)</f>
        <v>0</v>
      </c>
      <c r="K39" s="58">
        <f>J39*J$7</f>
        <v>0</v>
      </c>
      <c r="L39" s="106">
        <f>+IF('Tarifs 2025'!$M$45="v",0,'Tarifs 2025'!$M$45)</f>
        <v>0</v>
      </c>
      <c r="M39" s="58">
        <f>L39*L$7</f>
        <v>0</v>
      </c>
      <c r="N39" s="106">
        <f>+IF('Tarifs 2025'!$N$45="v",0,'Tarifs 2025'!$N$45)</f>
        <v>0</v>
      </c>
      <c r="O39" s="58">
        <f>N39*N$7</f>
        <v>0</v>
      </c>
      <c r="P39" s="106">
        <f>+IF('Tarifs 2025'!$O$45="v",0,'Tarifs 2025'!$O$45)</f>
        <v>0</v>
      </c>
      <c r="Q39" s="58">
        <f>P39*P$7</f>
        <v>0</v>
      </c>
      <c r="R39" s="106">
        <f>+IF('Tarifs 2025'!$P$45="v",0,'Tarifs 2025'!$P$45)</f>
        <v>0</v>
      </c>
      <c r="S39" s="58">
        <f>R39*R$7</f>
        <v>0</v>
      </c>
      <c r="U39" s="57">
        <f t="shared" si="10"/>
        <v>7</v>
      </c>
    </row>
    <row r="40" spans="1:22" x14ac:dyDescent="0.3">
      <c r="A40" s="115" t="s">
        <v>49</v>
      </c>
      <c r="B40" s="106"/>
      <c r="C40" s="58">
        <f>SUM(C41:C43)</f>
        <v>0</v>
      </c>
      <c r="D40" s="106"/>
      <c r="E40" s="58">
        <f>SUM(E41:E43)</f>
        <v>0</v>
      </c>
      <c r="F40" s="106"/>
      <c r="G40" s="58">
        <f>SUM(G41:G43)</f>
        <v>0</v>
      </c>
      <c r="H40" s="106"/>
      <c r="I40" s="58">
        <f>SUM(I41:I43)</f>
        <v>0</v>
      </c>
      <c r="J40" s="106"/>
      <c r="K40" s="58">
        <f>SUM(K41:K43)</f>
        <v>0</v>
      </c>
      <c r="L40" s="106"/>
      <c r="M40" s="58">
        <f>SUM(M41:M43)</f>
        <v>0</v>
      </c>
      <c r="N40" s="106"/>
      <c r="O40" s="58">
        <f>SUM(O41:O43)</f>
        <v>0</v>
      </c>
      <c r="P40" s="106"/>
      <c r="Q40" s="58">
        <f>SUM(Q41:Q43)</f>
        <v>0</v>
      </c>
      <c r="R40" s="106"/>
      <c r="S40" s="58">
        <f>SUM(S41:S43)</f>
        <v>0</v>
      </c>
      <c r="U40" s="57">
        <f t="shared" si="10"/>
        <v>8</v>
      </c>
    </row>
    <row r="41" spans="1:22" x14ac:dyDescent="0.3">
      <c r="A41" s="59" t="s">
        <v>50</v>
      </c>
      <c r="B41" s="106">
        <f>+IF('Tarifs 2025'!$K$48="v",0,'Tarifs 2025'!$K$48)</f>
        <v>0</v>
      </c>
      <c r="C41" s="58">
        <f>B41*B$7</f>
        <v>0</v>
      </c>
      <c r="D41" s="106">
        <f>+IF('Tarifs 2025'!$K$48="v",0,'Tarifs 2025'!$K$48)</f>
        <v>0</v>
      </c>
      <c r="E41" s="58">
        <f t="shared" ref="E41:E44" si="11">D41*D$7</f>
        <v>0</v>
      </c>
      <c r="F41" s="106">
        <f>+IF('Tarifs 2025'!$L$48="v",0,'Tarifs 2025'!$L$48)</f>
        <v>0</v>
      </c>
      <c r="G41" s="58">
        <f t="shared" ref="G41:G44" si="12">F41*F$7</f>
        <v>0</v>
      </c>
      <c r="H41" s="106">
        <f>+IF('Tarifs 2025'!$L$48="v",0,'Tarifs 2025'!$L$48)</f>
        <v>0</v>
      </c>
      <c r="I41" s="58">
        <f t="shared" ref="I41:I44" si="13">H41*H$7</f>
        <v>0</v>
      </c>
      <c r="J41" s="106">
        <f>+IF('Tarifs 2025'!$L$48="v",0,'Tarifs 2025'!$L$48)</f>
        <v>0</v>
      </c>
      <c r="K41" s="58">
        <f t="shared" ref="K41:K44" si="14">J41*J$7</f>
        <v>0</v>
      </c>
      <c r="L41" s="106">
        <f>+IF('Tarifs 2025'!$M$48="v",0,'Tarifs 2025'!$M$48)</f>
        <v>0</v>
      </c>
      <c r="M41" s="58">
        <f t="shared" ref="M41:M44" si="15">L41*L$7</f>
        <v>0</v>
      </c>
      <c r="N41" s="106">
        <f>+IF('Tarifs 2025'!$N$48="v",0,'Tarifs 2025'!$N$48)</f>
        <v>0</v>
      </c>
      <c r="O41" s="58">
        <f t="shared" ref="O41:O44" si="16">N41*N$7</f>
        <v>0</v>
      </c>
      <c r="P41" s="106">
        <f>+IF('Tarifs 2025'!$O$48="v",0,'Tarifs 2025'!$O$48)</f>
        <v>0</v>
      </c>
      <c r="Q41" s="58">
        <f t="shared" ref="Q41:Q44" si="17">P41*P$7</f>
        <v>0</v>
      </c>
      <c r="R41" s="106">
        <f>+IF('Tarifs 2025'!$P$48="v",0,'Tarifs 2025'!$P$48)</f>
        <v>0</v>
      </c>
      <c r="S41" s="58">
        <f t="shared" ref="S41:S44" si="18">R41*R$7</f>
        <v>0</v>
      </c>
      <c r="U41" s="57">
        <f t="shared" si="10"/>
        <v>9</v>
      </c>
    </row>
    <row r="42" spans="1:22" x14ac:dyDescent="0.3">
      <c r="A42" s="59" t="s">
        <v>51</v>
      </c>
      <c r="B42" s="106">
        <f>+IF('Tarifs 2025'!$K$49="v",0,'Tarifs 2025'!$K$49)</f>
        <v>0</v>
      </c>
      <c r="C42" s="58">
        <f t="shared" ref="C42:C44" si="19">B42*B$7</f>
        <v>0</v>
      </c>
      <c r="D42" s="106">
        <f>+IF('Tarifs 2025'!$K$49="v",0,'Tarifs 2025'!$K$49)</f>
        <v>0</v>
      </c>
      <c r="E42" s="58">
        <f t="shared" si="11"/>
        <v>0</v>
      </c>
      <c r="F42" s="106">
        <f>+IF('Tarifs 2025'!$L$49="v",0,'Tarifs 2025'!$L$49)</f>
        <v>0</v>
      </c>
      <c r="G42" s="58">
        <f t="shared" si="12"/>
        <v>0</v>
      </c>
      <c r="H42" s="106">
        <f>+IF('Tarifs 2025'!$L$49="v",0,'Tarifs 2025'!$L$49)</f>
        <v>0</v>
      </c>
      <c r="I42" s="58">
        <f t="shared" si="13"/>
        <v>0</v>
      </c>
      <c r="J42" s="106">
        <f>+IF('Tarifs 2025'!$L$49="v",0,'Tarifs 2025'!$L$49)</f>
        <v>0</v>
      </c>
      <c r="K42" s="58">
        <f t="shared" si="14"/>
        <v>0</v>
      </c>
      <c r="L42" s="106">
        <f>+IF('Tarifs 2025'!$M$49="v",0,'Tarifs 2025'!$M$49)</f>
        <v>0</v>
      </c>
      <c r="M42" s="58">
        <f t="shared" si="15"/>
        <v>0</v>
      </c>
      <c r="N42" s="106">
        <f>+IF('Tarifs 2025'!$N$49="v",0,'Tarifs 2025'!$N$49)</f>
        <v>0</v>
      </c>
      <c r="O42" s="58">
        <f t="shared" si="16"/>
        <v>0</v>
      </c>
      <c r="P42" s="106">
        <f>+IF('Tarifs 2025'!$O$49="v",0,'Tarifs 2025'!$O$49)</f>
        <v>0</v>
      </c>
      <c r="Q42" s="58">
        <f t="shared" si="17"/>
        <v>0</v>
      </c>
      <c r="R42" s="106">
        <f>+IF('Tarifs 2025'!$P$49="v",0,'Tarifs 2025'!$P$49)</f>
        <v>0</v>
      </c>
      <c r="S42" s="58">
        <f t="shared" si="18"/>
        <v>0</v>
      </c>
      <c r="U42" s="57">
        <f t="shared" si="10"/>
        <v>10</v>
      </c>
    </row>
    <row r="43" spans="1:22" x14ac:dyDescent="0.3">
      <c r="A43" s="59" t="s">
        <v>52</v>
      </c>
      <c r="B43" s="106">
        <f>+IF('Tarifs 2025'!$K$50="v",0,'Tarifs 2025'!$K$50)</f>
        <v>0</v>
      </c>
      <c r="C43" s="58">
        <f t="shared" si="19"/>
        <v>0</v>
      </c>
      <c r="D43" s="106">
        <f>+IF('Tarifs 2025'!$K$50="v",0,'Tarifs 2025'!$K$50)</f>
        <v>0</v>
      </c>
      <c r="E43" s="58">
        <f t="shared" si="11"/>
        <v>0</v>
      </c>
      <c r="F43" s="106">
        <f>+IF('Tarifs 2025'!$L$50="v",0,'Tarifs 2025'!$L$50)</f>
        <v>0</v>
      </c>
      <c r="G43" s="58">
        <f t="shared" si="12"/>
        <v>0</v>
      </c>
      <c r="H43" s="106">
        <f>+IF('Tarifs 2025'!$L$50="v",0,'Tarifs 2025'!$L$50)</f>
        <v>0</v>
      </c>
      <c r="I43" s="58">
        <f t="shared" si="13"/>
        <v>0</v>
      </c>
      <c r="J43" s="106">
        <f>+IF('Tarifs 2025'!$L$50="v",0,'Tarifs 2025'!$L$50)</f>
        <v>0</v>
      </c>
      <c r="K43" s="58">
        <f t="shared" si="14"/>
        <v>0</v>
      </c>
      <c r="L43" s="106">
        <f>+IF('Tarifs 2025'!$M$50="v",0,'Tarifs 2025'!$M$50)</f>
        <v>0</v>
      </c>
      <c r="M43" s="58">
        <f t="shared" si="15"/>
        <v>0</v>
      </c>
      <c r="N43" s="106">
        <f>+IF('Tarifs 2025'!$N$50="v",0,'Tarifs 2025'!$N$50)</f>
        <v>0</v>
      </c>
      <c r="O43" s="58">
        <f t="shared" si="16"/>
        <v>0</v>
      </c>
      <c r="P43" s="106">
        <f>+IF('Tarifs 2025'!$O$50="v",0,'Tarifs 2025'!$O$50)</f>
        <v>0</v>
      </c>
      <c r="Q43" s="58">
        <f t="shared" si="17"/>
        <v>0</v>
      </c>
      <c r="R43" s="106">
        <f>+IF('Tarifs 2025'!$P$50="v",0,'Tarifs 2025'!$P$50)</f>
        <v>0</v>
      </c>
      <c r="S43" s="58">
        <f t="shared" si="18"/>
        <v>0</v>
      </c>
      <c r="U43" s="57">
        <f t="shared" si="10"/>
        <v>11</v>
      </c>
    </row>
    <row r="44" spans="1:22" x14ac:dyDescent="0.3">
      <c r="A44" s="115" t="s">
        <v>53</v>
      </c>
      <c r="B44" s="106">
        <f>+IF('Tarifs 2025'!$K$52="v",0,'Tarifs 2025'!$K$52)</f>
        <v>0</v>
      </c>
      <c r="C44" s="58">
        <f t="shared" si="19"/>
        <v>0</v>
      </c>
      <c r="D44" s="106">
        <f>+IF('Tarifs 2025'!$K$52="v",0,'Tarifs 2025'!$K$52)</f>
        <v>0</v>
      </c>
      <c r="E44" s="58">
        <f t="shared" si="11"/>
        <v>0</v>
      </c>
      <c r="F44" s="106">
        <f>+IF('Tarifs 2025'!$L$52="v",0,'Tarifs 2025'!$L$52)</f>
        <v>0</v>
      </c>
      <c r="G44" s="58">
        <f t="shared" si="12"/>
        <v>0</v>
      </c>
      <c r="H44" s="106">
        <f>+IF('Tarifs 2025'!$L$52="v",0,'Tarifs 2025'!$L$52)</f>
        <v>0</v>
      </c>
      <c r="I44" s="58">
        <f t="shared" si="13"/>
        <v>0</v>
      </c>
      <c r="J44" s="106">
        <f>+IF('Tarifs 2025'!$L$52="v",0,'Tarifs 2025'!$L$52)</f>
        <v>0</v>
      </c>
      <c r="K44" s="58">
        <f t="shared" si="14"/>
        <v>0</v>
      </c>
      <c r="L44" s="106">
        <f>+IF('Tarifs 2025'!$M$52="v",0,'Tarifs 2025'!$M$52)</f>
        <v>0</v>
      </c>
      <c r="M44" s="58">
        <f t="shared" si="15"/>
        <v>0</v>
      </c>
      <c r="N44" s="106">
        <f>+IF('Tarifs 2025'!$N$52="v",0,'Tarifs 2025'!$N$52)</f>
        <v>0</v>
      </c>
      <c r="O44" s="58">
        <f t="shared" si="16"/>
        <v>0</v>
      </c>
      <c r="P44" s="106">
        <f>+IF('Tarifs 2025'!$O$52="v",0,'Tarifs 2025'!$O$52)</f>
        <v>0</v>
      </c>
      <c r="Q44" s="58">
        <f t="shared" si="17"/>
        <v>0</v>
      </c>
      <c r="R44" s="106">
        <f>+IF('Tarifs 2025'!$P$52="v",0,'Tarifs 2025'!$P$52)</f>
        <v>0</v>
      </c>
      <c r="S44" s="58">
        <f t="shared" si="18"/>
        <v>0</v>
      </c>
      <c r="U44" s="57">
        <f t="shared" si="10"/>
        <v>12</v>
      </c>
    </row>
    <row r="45" spans="1:22" x14ac:dyDescent="0.3">
      <c r="A45" s="117" t="s">
        <v>54</v>
      </c>
      <c r="B45" s="118"/>
      <c r="C45" s="119">
        <f>SUM(C35,C39:C40,C44)</f>
        <v>0</v>
      </c>
      <c r="D45" s="118"/>
      <c r="E45" s="119">
        <f>SUM(E35,E39:E40,E44)</f>
        <v>0</v>
      </c>
      <c r="F45" s="118"/>
      <c r="G45" s="119">
        <f>SUM(G35,G39:G40,G44)</f>
        <v>0</v>
      </c>
      <c r="H45" s="118"/>
      <c r="I45" s="119">
        <f>SUM(I35,I39:I40,I44)</f>
        <v>0</v>
      </c>
      <c r="J45" s="118"/>
      <c r="K45" s="119">
        <f>SUM(K35,K39:K40,K44)</f>
        <v>0</v>
      </c>
      <c r="L45" s="118"/>
      <c r="M45" s="119">
        <f>SUM(M35,M39:M40,M44)</f>
        <v>0</v>
      </c>
      <c r="N45" s="118"/>
      <c r="O45" s="119">
        <f>SUM(O35,O39:O40,O44)</f>
        <v>0</v>
      </c>
      <c r="P45" s="118"/>
      <c r="Q45" s="119">
        <f>SUM(Q35,Q39:Q40,Q44)</f>
        <v>0</v>
      </c>
      <c r="R45" s="118"/>
      <c r="S45" s="119">
        <f>SUM(S35,S39:S40,S44)</f>
        <v>0</v>
      </c>
      <c r="U45" s="57">
        <f t="shared" si="10"/>
        <v>13</v>
      </c>
    </row>
    <row r="46" spans="1:22" x14ac:dyDescent="0.3">
      <c r="A46" s="60" t="s">
        <v>87</v>
      </c>
      <c r="B46" s="1"/>
      <c r="C46" s="130"/>
      <c r="D46" s="1"/>
      <c r="E46" s="130"/>
      <c r="F46" s="1"/>
      <c r="G46" s="130"/>
      <c r="H46" s="1"/>
      <c r="I46" s="130"/>
      <c r="J46" s="1"/>
      <c r="K46" s="130"/>
      <c r="L46" s="1"/>
      <c r="M46" s="130"/>
      <c r="N46" s="1"/>
      <c r="O46" s="130"/>
      <c r="P46" s="1"/>
      <c r="Q46" s="130"/>
      <c r="R46" s="1"/>
      <c r="S46" s="130"/>
      <c r="U46" s="57">
        <f>V25</f>
        <v>14</v>
      </c>
    </row>
    <row r="47" spans="1:22" x14ac:dyDescent="0.3">
      <c r="A47" s="122" t="s">
        <v>88</v>
      </c>
      <c r="B47" s="123"/>
      <c r="C47" s="124">
        <f>C45-C46</f>
        <v>0</v>
      </c>
      <c r="D47" s="123"/>
      <c r="E47" s="124">
        <f>E45-E46</f>
        <v>0</v>
      </c>
      <c r="F47" s="123"/>
      <c r="G47" s="124">
        <f>G45-G46</f>
        <v>0</v>
      </c>
      <c r="H47" s="123"/>
      <c r="I47" s="124">
        <f>I45-I46</f>
        <v>0</v>
      </c>
      <c r="J47" s="123"/>
      <c r="K47" s="124">
        <f>K45-K46</f>
        <v>0</v>
      </c>
      <c r="L47" s="123"/>
      <c r="M47" s="124">
        <f>M45-M46</f>
        <v>0</v>
      </c>
      <c r="N47" s="123"/>
      <c r="O47" s="124">
        <f>O45-O46</f>
        <v>0</v>
      </c>
      <c r="P47" s="123"/>
      <c r="Q47" s="124">
        <f>Q45-Q46</f>
        <v>0</v>
      </c>
      <c r="R47" s="123"/>
      <c r="S47" s="124">
        <f>S45-S46</f>
        <v>0</v>
      </c>
      <c r="U47" s="57"/>
    </row>
    <row r="48" spans="1:22" ht="15.75" thickBot="1" x14ac:dyDescent="0.35">
      <c r="A48" s="126" t="s">
        <v>89</v>
      </c>
      <c r="B48" s="127"/>
      <c r="C48" s="128" t="str">
        <f>IFERROR((C47/C46)," ")</f>
        <v xml:space="preserve"> </v>
      </c>
      <c r="D48" s="127"/>
      <c r="E48" s="128" t="str">
        <f>IFERROR((E47/E46)," ")</f>
        <v xml:space="preserve"> </v>
      </c>
      <c r="F48" s="127"/>
      <c r="G48" s="128" t="str">
        <f>IFERROR((G47/G46)," ")</f>
        <v xml:space="preserve"> </v>
      </c>
      <c r="H48" s="127"/>
      <c r="I48" s="128" t="str">
        <f>IFERROR((I47/I46)," ")</f>
        <v xml:space="preserve"> </v>
      </c>
      <c r="J48" s="127"/>
      <c r="K48" s="128" t="str">
        <f>IFERROR((K47/K46)," ")</f>
        <v xml:space="preserve"> </v>
      </c>
      <c r="L48" s="127"/>
      <c r="M48" s="128" t="str">
        <f>IFERROR((M47/M46)," ")</f>
        <v xml:space="preserve"> </v>
      </c>
      <c r="N48" s="127"/>
      <c r="O48" s="128" t="str">
        <f>IFERROR((O47/O46)," ")</f>
        <v xml:space="preserve"> </v>
      </c>
      <c r="P48" s="127"/>
      <c r="Q48" s="128" t="str">
        <f>IFERROR((Q47/Q46)," ")</f>
        <v xml:space="preserve"> </v>
      </c>
      <c r="R48" s="127"/>
      <c r="S48" s="128" t="str">
        <f>IFERROR((S47/S46)," ")</f>
        <v xml:space="preserve"> </v>
      </c>
      <c r="V48" s="57"/>
    </row>
    <row r="49" spans="1:22" ht="15.75" thickTop="1" x14ac:dyDescent="0.3">
      <c r="A49" s="107"/>
      <c r="B49" s="1"/>
      <c r="C49" s="108"/>
      <c r="D49" s="1"/>
      <c r="E49" s="108"/>
      <c r="F49" s="1"/>
      <c r="G49" s="108"/>
      <c r="H49" s="1"/>
      <c r="I49" s="108"/>
      <c r="J49" s="1"/>
      <c r="K49" s="108"/>
      <c r="L49" s="1"/>
      <c r="M49" s="108"/>
      <c r="N49" s="1"/>
      <c r="O49" s="108"/>
      <c r="P49" s="1"/>
      <c r="Q49" s="108"/>
      <c r="R49" s="1"/>
      <c r="S49" s="108"/>
      <c r="V49" s="57"/>
    </row>
    <row r="50" spans="1:22" x14ac:dyDescent="0.3">
      <c r="A50" s="116" t="s">
        <v>86</v>
      </c>
      <c r="B50" s="106">
        <f>+IF('Tarifs 2025'!$K$43="v",0,'Tarifs 2025'!$K$43)</f>
        <v>0</v>
      </c>
      <c r="C50" s="58">
        <f>B50*B$7</f>
        <v>0</v>
      </c>
      <c r="D50" s="106">
        <f>+IF('Tarifs 2025'!$K$43="v",0,'Tarifs 2025'!$K$43)</f>
        <v>0</v>
      </c>
      <c r="E50" s="58">
        <f>D50*D$7</f>
        <v>0</v>
      </c>
      <c r="F50" s="106">
        <f>+IF('Tarifs 2025'!$L$43="v",0,'Tarifs 2025'!$L$43)</f>
        <v>0</v>
      </c>
      <c r="G50" s="58">
        <f>F50*F$7</f>
        <v>0</v>
      </c>
      <c r="H50" s="106">
        <f>+IF('Tarifs 2025'!$L$43="v",0,'Tarifs 2025'!$L$43)</f>
        <v>0</v>
      </c>
      <c r="I50" s="58">
        <f>H50*H$7</f>
        <v>0</v>
      </c>
      <c r="J50" s="106">
        <f>+IF('Tarifs 2025'!$L$43="v",0,'Tarifs 2025'!$L$43)</f>
        <v>0</v>
      </c>
      <c r="K50" s="58">
        <f>J50*J$7</f>
        <v>0</v>
      </c>
      <c r="L50" s="106">
        <f>+IF('Tarifs 2025'!$M$43="v",0,'Tarifs 2025'!$M$43)</f>
        <v>0</v>
      </c>
      <c r="M50" s="58">
        <f>L50*L$7</f>
        <v>0</v>
      </c>
      <c r="N50" s="106">
        <f>+IF('Tarifs 2025'!$N$43="v",0,'Tarifs 2025'!$N$43)</f>
        <v>0</v>
      </c>
      <c r="O50" s="58">
        <f>N50*N$7</f>
        <v>0</v>
      </c>
      <c r="P50" s="106">
        <f>+IF('Tarifs 2025'!$O$43="v",0,'Tarifs 2025'!$O$43)</f>
        <v>0</v>
      </c>
      <c r="Q50" s="58">
        <f>P50*P$7</f>
        <v>0</v>
      </c>
      <c r="R50" s="106">
        <f>+IF('Tarifs 2025'!$P$43="v",0,'Tarifs 2025'!$P$43)</f>
        <v>0</v>
      </c>
      <c r="S50" s="58">
        <f>R50*R$7</f>
        <v>0</v>
      </c>
      <c r="V50" s="57"/>
    </row>
    <row r="51" spans="1:22" s="109" customFormat="1" x14ac:dyDescent="0.3">
      <c r="B51" s="110"/>
      <c r="C51" s="110">
        <f>IFERROR(C50/C45,0)</f>
        <v>0</v>
      </c>
      <c r="D51" s="110"/>
      <c r="E51" s="110">
        <f>IFERROR(E50/E45,0)</f>
        <v>0</v>
      </c>
      <c r="F51" s="110"/>
      <c r="G51" s="110">
        <f>IFERROR(G50/G45,0)</f>
        <v>0</v>
      </c>
      <c r="H51" s="110"/>
      <c r="I51" s="110">
        <f>IFERROR(I50/I45,0)</f>
        <v>0</v>
      </c>
      <c r="J51" s="110"/>
      <c r="K51" s="110">
        <f>IFERROR(K50/K45,0)</f>
        <v>0</v>
      </c>
      <c r="L51" s="110"/>
      <c r="M51" s="110">
        <f>IFERROR(M50/M45,0)</f>
        <v>0</v>
      </c>
      <c r="N51" s="110"/>
      <c r="O51" s="110">
        <f>IFERROR(O50/O45,0)</f>
        <v>0</v>
      </c>
      <c r="P51" s="110"/>
      <c r="Q51" s="110">
        <f>IFERROR(Q50/Q45,0)</f>
        <v>0</v>
      </c>
      <c r="R51" s="110"/>
      <c r="S51" s="110">
        <f>IFERROR(S50/S45,0)</f>
        <v>0</v>
      </c>
      <c r="V51" s="111"/>
    </row>
    <row r="52" spans="1:22" x14ac:dyDescent="0.3">
      <c r="U52" s="57"/>
    </row>
    <row r="53" spans="1:22" ht="21" x14ac:dyDescent="0.35">
      <c r="A53" s="162">
        <v>2026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4"/>
      <c r="U53" s="57">
        <f t="shared" ref="U53:U66" si="20">U32</f>
        <v>15</v>
      </c>
    </row>
    <row r="54" spans="1:22" ht="15" customHeight="1" x14ac:dyDescent="0.3">
      <c r="A54" s="165" t="s">
        <v>44</v>
      </c>
      <c r="B54" s="167" t="str">
        <f>B$5&amp;" | "&amp;B6</f>
        <v>T1 | Relevé annuel</v>
      </c>
      <c r="C54" s="168"/>
      <c r="D54" s="167" t="str">
        <f>D$5&amp;" | "&amp;D6</f>
        <v>T1 | Relevé annuel</v>
      </c>
      <c r="E54" s="168"/>
      <c r="F54" s="167" t="str">
        <f>F$5&amp;" | "&amp;F6</f>
        <v>T2 | Relevé annuel</v>
      </c>
      <c r="G54" s="168"/>
      <c r="H54" s="167" t="str">
        <f>H$5&amp;" | "&amp;H6</f>
        <v>T2 | Relevé annuel</v>
      </c>
      <c r="I54" s="168"/>
      <c r="J54" s="167" t="str">
        <f>J$5&amp;" | "&amp;J6</f>
        <v>T2 | Relevé annuel</v>
      </c>
      <c r="K54" s="168"/>
      <c r="L54" s="167" t="str">
        <f>L$5&amp;" | "&amp;L6</f>
        <v>T3 | Relevé annuel</v>
      </c>
      <c r="M54" s="168"/>
      <c r="N54" s="167" t="str">
        <f>N$5&amp;" | "&amp;N6</f>
        <v>T4 | MMR</v>
      </c>
      <c r="O54" s="168"/>
      <c r="P54" s="167" t="str">
        <f>P$5&amp;" | "&amp;P6</f>
        <v>T5 | AMR</v>
      </c>
      <c r="Q54" s="169"/>
      <c r="R54" s="170" t="str">
        <f>R$5&amp;" | "&amp;R6</f>
        <v>T6 | AMR</v>
      </c>
      <c r="S54" s="170"/>
      <c r="U54" s="57">
        <f t="shared" si="20"/>
        <v>1</v>
      </c>
    </row>
    <row r="55" spans="1:22" x14ac:dyDescent="0.3">
      <c r="A55" s="166"/>
      <c r="B55" s="120" t="s">
        <v>45</v>
      </c>
      <c r="C55" s="120" t="s">
        <v>46</v>
      </c>
      <c r="D55" s="120" t="s">
        <v>45</v>
      </c>
      <c r="E55" s="120" t="s">
        <v>46</v>
      </c>
      <c r="F55" s="120" t="s">
        <v>45</v>
      </c>
      <c r="G55" s="120" t="s">
        <v>46</v>
      </c>
      <c r="H55" s="120" t="s">
        <v>45</v>
      </c>
      <c r="I55" s="120" t="s">
        <v>46</v>
      </c>
      <c r="J55" s="120" t="s">
        <v>45</v>
      </c>
      <c r="K55" s="120" t="s">
        <v>46</v>
      </c>
      <c r="L55" s="120" t="s">
        <v>45</v>
      </c>
      <c r="M55" s="120" t="s">
        <v>46</v>
      </c>
      <c r="N55" s="120" t="s">
        <v>45</v>
      </c>
      <c r="O55" s="120" t="s">
        <v>46</v>
      </c>
      <c r="P55" s="120" t="s">
        <v>45</v>
      </c>
      <c r="Q55" s="120" t="s">
        <v>46</v>
      </c>
      <c r="R55" s="121" t="s">
        <v>45</v>
      </c>
      <c r="S55" s="121" t="s">
        <v>46</v>
      </c>
      <c r="U55" s="57">
        <f t="shared" si="20"/>
        <v>2</v>
      </c>
    </row>
    <row r="56" spans="1:22" x14ac:dyDescent="0.3">
      <c r="A56" s="115" t="s">
        <v>19</v>
      </c>
      <c r="B56" s="105"/>
      <c r="C56" s="58">
        <f>SUM(C57:C59)</f>
        <v>0</v>
      </c>
      <c r="D56" s="58"/>
      <c r="E56" s="58">
        <f>SUM(E57:E59)</f>
        <v>0</v>
      </c>
      <c r="F56" s="58"/>
      <c r="G56" s="58">
        <f>SUM(G57:G59)</f>
        <v>0</v>
      </c>
      <c r="H56" s="58"/>
      <c r="I56" s="58">
        <f>SUM(I57:I59)</f>
        <v>0</v>
      </c>
      <c r="J56" s="58"/>
      <c r="K56" s="58">
        <f>SUM(K57:K59)</f>
        <v>0</v>
      </c>
      <c r="L56" s="58"/>
      <c r="M56" s="58">
        <f>SUM(M57:M59)</f>
        <v>0</v>
      </c>
      <c r="N56" s="58"/>
      <c r="O56" s="58">
        <f>SUM(O57:O59)</f>
        <v>0</v>
      </c>
      <c r="P56" s="58"/>
      <c r="Q56" s="58">
        <f>SUM(Q57:Q59)</f>
        <v>0</v>
      </c>
      <c r="R56" s="58"/>
      <c r="S56" s="58">
        <f>SUM(S57:S59)</f>
        <v>0</v>
      </c>
      <c r="U56" s="57">
        <f t="shared" si="20"/>
        <v>3</v>
      </c>
    </row>
    <row r="57" spans="1:22" x14ac:dyDescent="0.3">
      <c r="A57" s="59" t="s">
        <v>20</v>
      </c>
      <c r="B57" s="160"/>
      <c r="C57" s="161"/>
      <c r="D57" s="160"/>
      <c r="E57" s="161"/>
      <c r="F57" s="160"/>
      <c r="G57" s="161"/>
      <c r="H57" s="160"/>
      <c r="I57" s="161"/>
      <c r="J57" s="160"/>
      <c r="K57" s="161"/>
      <c r="L57" s="160"/>
      <c r="M57" s="161"/>
      <c r="N57" s="160"/>
      <c r="O57" s="161"/>
      <c r="P57" s="58">
        <f>+IF('Tarifs 2026'!$O$39="v",0,'Tarifs 2026'!$O$39)</f>
        <v>0</v>
      </c>
      <c r="Q57" s="58">
        <f>P57*P$8</f>
        <v>0</v>
      </c>
      <c r="R57" s="58">
        <f>+IF('Tarifs 2026'!$P$39="v",0,'Tarifs 2026'!$P$39)</f>
        <v>0</v>
      </c>
      <c r="S57" s="58">
        <f>R57*R$8</f>
        <v>0</v>
      </c>
      <c r="U57" s="57">
        <f t="shared" si="20"/>
        <v>4</v>
      </c>
    </row>
    <row r="58" spans="1:22" x14ac:dyDescent="0.3">
      <c r="A58" s="59" t="s">
        <v>47</v>
      </c>
      <c r="B58" s="58">
        <f>+IF('Tarifs 2026'!$K$40="v",0,'Tarifs 2026'!$K$40)</f>
        <v>0</v>
      </c>
      <c r="C58" s="58">
        <f>B58*1</f>
        <v>0</v>
      </c>
      <c r="D58" s="58">
        <f>+IF('Tarifs 2026'!$K$40="v",0,'Tarifs 2026'!$K$40)</f>
        <v>0</v>
      </c>
      <c r="E58" s="58">
        <f>D58*1</f>
        <v>0</v>
      </c>
      <c r="F58" s="58">
        <f>+IF('Tarifs 2026'!$L$40="v",0,'Tarifs 2026'!$L$40)</f>
        <v>0</v>
      </c>
      <c r="G58" s="58">
        <f>F58*1</f>
        <v>0</v>
      </c>
      <c r="H58" s="58">
        <f>+IF('Tarifs 2026'!$L$40="v",0,'Tarifs 2026'!$L$40)</f>
        <v>0</v>
      </c>
      <c r="I58" s="58">
        <f>H58*1</f>
        <v>0</v>
      </c>
      <c r="J58" s="58">
        <f>+IF('Tarifs 2026'!$L$40="v",0,'Tarifs 2026'!$L$40)</f>
        <v>0</v>
      </c>
      <c r="K58" s="58">
        <f>J58*1</f>
        <v>0</v>
      </c>
      <c r="L58" s="58">
        <f>+IF('Tarifs 2026'!$M$40="v",0,'Tarifs 2026'!$M$40)</f>
        <v>0</v>
      </c>
      <c r="M58" s="58">
        <f>L58*1</f>
        <v>0</v>
      </c>
      <c r="N58" s="58">
        <f>+IF('Tarifs 2026'!$N$40="v",0,'Tarifs 2026'!$N$40)</f>
        <v>0</v>
      </c>
      <c r="O58" s="58">
        <f>N58*1</f>
        <v>0</v>
      </c>
      <c r="P58" s="58">
        <f>+IF('Tarifs 2026'!$O$40="v",0,'Tarifs 2026'!$O$40)</f>
        <v>0</v>
      </c>
      <c r="Q58" s="58">
        <f>P58*1</f>
        <v>0</v>
      </c>
      <c r="R58" s="58">
        <f>+IF('Tarifs 2026'!$P$40="v",0,'Tarifs 2026'!$P$40)</f>
        <v>0</v>
      </c>
      <c r="S58" s="58">
        <f>R58*1</f>
        <v>0</v>
      </c>
      <c r="U58" s="57">
        <f t="shared" si="20"/>
        <v>5</v>
      </c>
    </row>
    <row r="59" spans="1:22" x14ac:dyDescent="0.3">
      <c r="A59" s="59" t="s">
        <v>26</v>
      </c>
      <c r="B59" s="106">
        <f>+IF('Tarifs 2026'!$K$42="v",0,'Tarifs 2026'!$K$42)</f>
        <v>0</v>
      </c>
      <c r="C59" s="58">
        <f>B59*B$7</f>
        <v>0</v>
      </c>
      <c r="D59" s="106">
        <f>+IF('Tarifs 2026'!$K$42="v",0,'Tarifs 2026'!$K$42)</f>
        <v>0</v>
      </c>
      <c r="E59" s="58">
        <f>D59*D$7</f>
        <v>0</v>
      </c>
      <c r="F59" s="106">
        <f>+IF('Tarifs 2026'!$L$42="v",0,'Tarifs 2026'!$L$42)</f>
        <v>0</v>
      </c>
      <c r="G59" s="58">
        <f>F59*F$7</f>
        <v>0</v>
      </c>
      <c r="H59" s="106">
        <f>+IF('Tarifs 2026'!$L$42="v",0,'Tarifs 2026'!$L$42)</f>
        <v>0</v>
      </c>
      <c r="I59" s="58">
        <f>H59*H$7</f>
        <v>0</v>
      </c>
      <c r="J59" s="106">
        <f>+IF('Tarifs 2026'!$L$42="v",0,'Tarifs 2026'!$L$42)</f>
        <v>0</v>
      </c>
      <c r="K59" s="58">
        <f>J59*J$7</f>
        <v>0</v>
      </c>
      <c r="L59" s="106">
        <f>+IF('Tarifs 2026'!$M$42="v",0,'Tarifs 2026'!$M$42)</f>
        <v>0</v>
      </c>
      <c r="M59" s="58">
        <f>L59*L$7</f>
        <v>0</v>
      </c>
      <c r="N59" s="106">
        <f>+IF('Tarifs 2026'!$N$42="v",0,'Tarifs 2026'!$N$42)</f>
        <v>0</v>
      </c>
      <c r="O59" s="58">
        <f>N59*N$7</f>
        <v>0</v>
      </c>
      <c r="P59" s="106">
        <f>+IF('Tarifs 2026'!$O$42="v",0,'Tarifs 2026'!$O$42)</f>
        <v>0</v>
      </c>
      <c r="Q59" s="58">
        <f>P59*P$7</f>
        <v>0</v>
      </c>
      <c r="R59" s="106">
        <f>+IF('Tarifs 2026'!$P$42="v",0,'Tarifs 2026'!$P$42)</f>
        <v>0</v>
      </c>
      <c r="S59" s="58">
        <f>R59*R$7</f>
        <v>0</v>
      </c>
      <c r="U59" s="57">
        <f t="shared" si="20"/>
        <v>6</v>
      </c>
    </row>
    <row r="60" spans="1:22" x14ac:dyDescent="0.3">
      <c r="A60" s="115" t="s">
        <v>48</v>
      </c>
      <c r="B60" s="106">
        <f>+IF('Tarifs 2026'!$K$45="v",0,'Tarifs 2026'!$K$45)</f>
        <v>0</v>
      </c>
      <c r="C60" s="58">
        <f>B60*B$7</f>
        <v>0</v>
      </c>
      <c r="D60" s="106">
        <f>+IF('Tarifs 2026'!$K$45="v",0,'Tarifs 2026'!$K$45)</f>
        <v>0</v>
      </c>
      <c r="E60" s="58">
        <f>D60*D$7</f>
        <v>0</v>
      </c>
      <c r="F60" s="106">
        <f>+IF('Tarifs 2026'!$L$45="v",0,'Tarifs 2026'!$L$45)</f>
        <v>0</v>
      </c>
      <c r="G60" s="58">
        <f>F60*F$7</f>
        <v>0</v>
      </c>
      <c r="H60" s="106">
        <f>+IF('Tarifs 2026'!$L$45="v",0,'Tarifs 2026'!$L$45)</f>
        <v>0</v>
      </c>
      <c r="I60" s="58">
        <f>H60*H$7</f>
        <v>0</v>
      </c>
      <c r="J60" s="106">
        <f>+IF('Tarifs 2026'!$L$45="v",0,'Tarifs 2026'!$L$45)</f>
        <v>0</v>
      </c>
      <c r="K60" s="58">
        <f>J60*J$7</f>
        <v>0</v>
      </c>
      <c r="L60" s="106">
        <f>+IF('Tarifs 2026'!$M$45="v",0,'Tarifs 2026'!$M$45)</f>
        <v>0</v>
      </c>
      <c r="M60" s="58">
        <f>L60*L$7</f>
        <v>0</v>
      </c>
      <c r="N60" s="106">
        <f>+IF('Tarifs 2026'!$N$45="v",0,'Tarifs 2026'!$N$45)</f>
        <v>0</v>
      </c>
      <c r="O60" s="58">
        <f>N60*N$7</f>
        <v>0</v>
      </c>
      <c r="P60" s="106">
        <f>+IF('Tarifs 2026'!$O$45="v",0,'Tarifs 2026'!$O$45)</f>
        <v>0</v>
      </c>
      <c r="Q60" s="58">
        <f>P60*P$7</f>
        <v>0</v>
      </c>
      <c r="R60" s="106">
        <f>+IF('Tarifs 2026'!$P$45="v",0,'Tarifs 2026'!$P$45)</f>
        <v>0</v>
      </c>
      <c r="S60" s="58">
        <f>R60*R$7</f>
        <v>0</v>
      </c>
      <c r="U60" s="57">
        <f t="shared" si="20"/>
        <v>7</v>
      </c>
    </row>
    <row r="61" spans="1:22" x14ac:dyDescent="0.3">
      <c r="A61" s="115" t="s">
        <v>49</v>
      </c>
      <c r="B61" s="106"/>
      <c r="C61" s="58">
        <f>SUM(C62:C64)</f>
        <v>0</v>
      </c>
      <c r="D61" s="106"/>
      <c r="E61" s="58">
        <f>SUM(E62:E64)</f>
        <v>0</v>
      </c>
      <c r="F61" s="106"/>
      <c r="G61" s="58">
        <f>SUM(G62:G64)</f>
        <v>0</v>
      </c>
      <c r="H61" s="106"/>
      <c r="I61" s="58">
        <f>SUM(I62:I64)</f>
        <v>0</v>
      </c>
      <c r="J61" s="106"/>
      <c r="K61" s="58">
        <f>SUM(K62:K64)</f>
        <v>0</v>
      </c>
      <c r="L61" s="106"/>
      <c r="M61" s="58">
        <f>SUM(M62:M64)</f>
        <v>0</v>
      </c>
      <c r="N61" s="106"/>
      <c r="O61" s="58">
        <f>SUM(O62:O64)</f>
        <v>0</v>
      </c>
      <c r="P61" s="106"/>
      <c r="Q61" s="58">
        <f>SUM(Q62:Q64)</f>
        <v>0</v>
      </c>
      <c r="R61" s="106"/>
      <c r="S61" s="58">
        <f>SUM(S62:S64)</f>
        <v>0</v>
      </c>
      <c r="U61" s="57">
        <f t="shared" si="20"/>
        <v>8</v>
      </c>
    </row>
    <row r="62" spans="1:22" x14ac:dyDescent="0.3">
      <c r="A62" s="59" t="s">
        <v>50</v>
      </c>
      <c r="B62" s="106">
        <f>+IF('Tarifs 2026'!$K$48="v",0,'Tarifs 2026'!$K$48)</f>
        <v>0</v>
      </c>
      <c r="C62" s="58">
        <f>B62*B$7</f>
        <v>0</v>
      </c>
      <c r="D62" s="106">
        <f>+IF('Tarifs 2026'!$K$48="v",0,'Tarifs 2026'!$K$48)</f>
        <v>0</v>
      </c>
      <c r="E62" s="58">
        <f t="shared" ref="E62:E65" si="21">D62*D$7</f>
        <v>0</v>
      </c>
      <c r="F62" s="106">
        <f>+IF('Tarifs 2026'!$L$48="v",0,'Tarifs 2026'!$L$48)</f>
        <v>0</v>
      </c>
      <c r="G62" s="58">
        <f t="shared" ref="G62:G65" si="22">F62*F$7</f>
        <v>0</v>
      </c>
      <c r="H62" s="106">
        <f>+IF('Tarifs 2026'!$L$48="v",0,'Tarifs 2026'!$L$48)</f>
        <v>0</v>
      </c>
      <c r="I62" s="58">
        <f t="shared" ref="I62:I65" si="23">H62*H$7</f>
        <v>0</v>
      </c>
      <c r="J62" s="106">
        <f>+IF('Tarifs 2026'!$L$48="v",0,'Tarifs 2026'!$L$48)</f>
        <v>0</v>
      </c>
      <c r="K62" s="58">
        <f t="shared" ref="K62:K65" si="24">J62*J$7</f>
        <v>0</v>
      </c>
      <c r="L62" s="106">
        <f>+IF('Tarifs 2026'!$M$48="v",0,'Tarifs 2026'!$M$48)</f>
        <v>0</v>
      </c>
      <c r="M62" s="58">
        <f t="shared" ref="M62:M65" si="25">L62*L$7</f>
        <v>0</v>
      </c>
      <c r="N62" s="106">
        <f>+IF('Tarifs 2026'!$N$48="v",0,'Tarifs 2026'!$N$48)</f>
        <v>0</v>
      </c>
      <c r="O62" s="58">
        <f t="shared" ref="O62:O65" si="26">N62*N$7</f>
        <v>0</v>
      </c>
      <c r="P62" s="106">
        <f>+IF('Tarifs 2026'!$O$48="v",0,'Tarifs 2026'!$O$48)</f>
        <v>0</v>
      </c>
      <c r="Q62" s="58">
        <f t="shared" ref="Q62:Q65" si="27">P62*P$7</f>
        <v>0</v>
      </c>
      <c r="R62" s="106">
        <f>+IF('Tarifs 2026'!$P$48="v",0,'Tarifs 2026'!$P$48)</f>
        <v>0</v>
      </c>
      <c r="S62" s="58">
        <f t="shared" ref="S62:S65" si="28">R62*R$7</f>
        <v>0</v>
      </c>
      <c r="U62" s="57">
        <f t="shared" si="20"/>
        <v>9</v>
      </c>
    </row>
    <row r="63" spans="1:22" x14ac:dyDescent="0.3">
      <c r="A63" s="59" t="s">
        <v>51</v>
      </c>
      <c r="B63" s="106">
        <f>+IF('Tarifs 2026'!$K$49="v",0,'Tarifs 2026'!$K$49)</f>
        <v>0</v>
      </c>
      <c r="C63" s="58">
        <f t="shared" ref="C63:C65" si="29">B63*B$7</f>
        <v>0</v>
      </c>
      <c r="D63" s="106">
        <f>+IF('Tarifs 2026'!$K$49="v",0,'Tarifs 2026'!$K$49)</f>
        <v>0</v>
      </c>
      <c r="E63" s="58">
        <f t="shared" si="21"/>
        <v>0</v>
      </c>
      <c r="F63" s="106">
        <f>+IF('Tarifs 2026'!$L$49="v",0,'Tarifs 2026'!$L$49)</f>
        <v>0</v>
      </c>
      <c r="G63" s="58">
        <f t="shared" si="22"/>
        <v>0</v>
      </c>
      <c r="H63" s="106">
        <f>+IF('Tarifs 2026'!$L$49="v",0,'Tarifs 2026'!$L$49)</f>
        <v>0</v>
      </c>
      <c r="I63" s="58">
        <f t="shared" si="23"/>
        <v>0</v>
      </c>
      <c r="J63" s="106">
        <f>+IF('Tarifs 2026'!$L$49="v",0,'Tarifs 2026'!$L$49)</f>
        <v>0</v>
      </c>
      <c r="K63" s="58">
        <f t="shared" si="24"/>
        <v>0</v>
      </c>
      <c r="L63" s="106">
        <f>+IF('Tarifs 2026'!$M$49="v",0,'Tarifs 2026'!$M$49)</f>
        <v>0</v>
      </c>
      <c r="M63" s="58">
        <f t="shared" si="25"/>
        <v>0</v>
      </c>
      <c r="N63" s="106">
        <f>+IF('Tarifs 2026'!$N$49="v",0,'Tarifs 2026'!$N$49)</f>
        <v>0</v>
      </c>
      <c r="O63" s="58">
        <f t="shared" si="26"/>
        <v>0</v>
      </c>
      <c r="P63" s="106">
        <f>+IF('Tarifs 2026'!$O$49="v",0,'Tarifs 2026'!$O$49)</f>
        <v>0</v>
      </c>
      <c r="Q63" s="58">
        <f t="shared" si="27"/>
        <v>0</v>
      </c>
      <c r="R63" s="106">
        <f>+IF('Tarifs 2026'!$P$49="v",0,'Tarifs 2026'!$P$49)</f>
        <v>0</v>
      </c>
      <c r="S63" s="58">
        <f t="shared" si="28"/>
        <v>0</v>
      </c>
      <c r="U63" s="57">
        <f t="shared" si="20"/>
        <v>10</v>
      </c>
    </row>
    <row r="64" spans="1:22" x14ac:dyDescent="0.3">
      <c r="A64" s="59" t="s">
        <v>52</v>
      </c>
      <c r="B64" s="106">
        <f>+IF('Tarifs 2026'!$K$50="v",0,'Tarifs 2026'!$K$50)</f>
        <v>0</v>
      </c>
      <c r="C64" s="58">
        <f t="shared" si="29"/>
        <v>0</v>
      </c>
      <c r="D64" s="106">
        <f>+IF('Tarifs 2026'!$K$50="v",0,'Tarifs 2026'!$K$50)</f>
        <v>0</v>
      </c>
      <c r="E64" s="58">
        <f t="shared" si="21"/>
        <v>0</v>
      </c>
      <c r="F64" s="106">
        <f>+IF('Tarifs 2026'!$L$50="v",0,'Tarifs 2026'!$L$50)</f>
        <v>0</v>
      </c>
      <c r="G64" s="58">
        <f t="shared" si="22"/>
        <v>0</v>
      </c>
      <c r="H64" s="106">
        <f>+IF('Tarifs 2026'!$L$50="v",0,'Tarifs 2026'!$L$50)</f>
        <v>0</v>
      </c>
      <c r="I64" s="58">
        <f t="shared" si="23"/>
        <v>0</v>
      </c>
      <c r="J64" s="106">
        <f>+IF('Tarifs 2026'!$L$50="v",0,'Tarifs 2026'!$L$50)</f>
        <v>0</v>
      </c>
      <c r="K64" s="58">
        <f t="shared" si="24"/>
        <v>0</v>
      </c>
      <c r="L64" s="106">
        <f>+IF('Tarifs 2026'!$M$50="v",0,'Tarifs 2026'!$M$50)</f>
        <v>0</v>
      </c>
      <c r="M64" s="58">
        <f t="shared" si="25"/>
        <v>0</v>
      </c>
      <c r="N64" s="106">
        <f>+IF('Tarifs 2026'!$N$50="v",0,'Tarifs 2026'!$N$50)</f>
        <v>0</v>
      </c>
      <c r="O64" s="58">
        <f t="shared" si="26"/>
        <v>0</v>
      </c>
      <c r="P64" s="106">
        <f>+IF('Tarifs 2026'!$O$50="v",0,'Tarifs 2026'!$O$50)</f>
        <v>0</v>
      </c>
      <c r="Q64" s="58">
        <f t="shared" si="27"/>
        <v>0</v>
      </c>
      <c r="R64" s="106">
        <f>+IF('Tarifs 2026'!$P$50="v",0,'Tarifs 2026'!$P$50)</f>
        <v>0</v>
      </c>
      <c r="S64" s="58">
        <f t="shared" si="28"/>
        <v>0</v>
      </c>
      <c r="U64" s="57">
        <f t="shared" si="20"/>
        <v>11</v>
      </c>
    </row>
    <row r="65" spans="1:22" x14ac:dyDescent="0.3">
      <c r="A65" s="115" t="s">
        <v>53</v>
      </c>
      <c r="B65" s="106">
        <f>+IF('Tarifs 2026'!$K$52="v",0,'Tarifs 2026'!$K$52)</f>
        <v>0</v>
      </c>
      <c r="C65" s="58">
        <f t="shared" si="29"/>
        <v>0</v>
      </c>
      <c r="D65" s="106">
        <f>+IF('Tarifs 2026'!$K$52="v",0,'Tarifs 2026'!$K$52)</f>
        <v>0</v>
      </c>
      <c r="E65" s="58">
        <f t="shared" si="21"/>
        <v>0</v>
      </c>
      <c r="F65" s="106">
        <f>+IF('Tarifs 2026'!$L$52="v",0,'Tarifs 2026'!$L$52)</f>
        <v>0</v>
      </c>
      <c r="G65" s="58">
        <f t="shared" si="22"/>
        <v>0</v>
      </c>
      <c r="H65" s="106">
        <f>+IF('Tarifs 2026'!$L$52="v",0,'Tarifs 2026'!$L$52)</f>
        <v>0</v>
      </c>
      <c r="I65" s="58">
        <f t="shared" si="23"/>
        <v>0</v>
      </c>
      <c r="J65" s="106">
        <f>+IF('Tarifs 2026'!$L$52="v",0,'Tarifs 2026'!$L$52)</f>
        <v>0</v>
      </c>
      <c r="K65" s="58">
        <f t="shared" si="24"/>
        <v>0</v>
      </c>
      <c r="L65" s="106">
        <f>+IF('Tarifs 2026'!$M$52="v",0,'Tarifs 2026'!$M$52)</f>
        <v>0</v>
      </c>
      <c r="M65" s="58">
        <f t="shared" si="25"/>
        <v>0</v>
      </c>
      <c r="N65" s="106">
        <f>+IF('Tarifs 2026'!$N$52="v",0,'Tarifs 2026'!$N$52)</f>
        <v>0</v>
      </c>
      <c r="O65" s="58">
        <f t="shared" si="26"/>
        <v>0</v>
      </c>
      <c r="P65" s="106">
        <f>+IF('Tarifs 2026'!$O$52="v",0,'Tarifs 2026'!$O$52)</f>
        <v>0</v>
      </c>
      <c r="Q65" s="58">
        <f t="shared" si="27"/>
        <v>0</v>
      </c>
      <c r="R65" s="106">
        <f>+IF('Tarifs 2026'!$P$52="v",0,'Tarifs 2026'!$P$52)</f>
        <v>0</v>
      </c>
      <c r="S65" s="58">
        <f t="shared" si="28"/>
        <v>0</v>
      </c>
      <c r="U65" s="57">
        <f t="shared" si="20"/>
        <v>12</v>
      </c>
    </row>
    <row r="66" spans="1:22" x14ac:dyDescent="0.3">
      <c r="A66" s="117" t="s">
        <v>54</v>
      </c>
      <c r="B66" s="118"/>
      <c r="C66" s="119">
        <f>SUM(C56,C60:C61,C65)</f>
        <v>0</v>
      </c>
      <c r="D66" s="118"/>
      <c r="E66" s="119">
        <f>SUM(E56,E60:E61,E65)</f>
        <v>0</v>
      </c>
      <c r="F66" s="118"/>
      <c r="G66" s="119">
        <f>SUM(G56,G60:G61,G65)</f>
        <v>0</v>
      </c>
      <c r="H66" s="118"/>
      <c r="I66" s="119">
        <f>SUM(I56,I60:I61,I65)</f>
        <v>0</v>
      </c>
      <c r="J66" s="118"/>
      <c r="K66" s="119">
        <f>SUM(K56,K60:K61,K65)</f>
        <v>0</v>
      </c>
      <c r="L66" s="118"/>
      <c r="M66" s="119">
        <f>SUM(M56,M60:M61,M65)</f>
        <v>0</v>
      </c>
      <c r="N66" s="118"/>
      <c r="O66" s="119">
        <f>SUM(O56,O60:O61,O65)</f>
        <v>0</v>
      </c>
      <c r="P66" s="118"/>
      <c r="Q66" s="119">
        <f>SUM(Q56,Q60:Q61,Q65)</f>
        <v>0</v>
      </c>
      <c r="R66" s="118"/>
      <c r="S66" s="119">
        <f>SUM(S56,S60:S61,S65)</f>
        <v>0</v>
      </c>
      <c r="U66" s="57">
        <f t="shared" si="20"/>
        <v>13</v>
      </c>
    </row>
    <row r="67" spans="1:22" x14ac:dyDescent="0.3">
      <c r="A67" s="60" t="s">
        <v>90</v>
      </c>
      <c r="B67" s="1"/>
      <c r="C67" s="130"/>
      <c r="D67" s="1"/>
      <c r="E67" s="130"/>
      <c r="F67" s="1"/>
      <c r="G67" s="130"/>
      <c r="H67" s="1"/>
      <c r="I67" s="130"/>
      <c r="J67" s="1"/>
      <c r="K67" s="130"/>
      <c r="L67" s="1"/>
      <c r="M67" s="130"/>
      <c r="N67" s="1"/>
      <c r="O67" s="130"/>
      <c r="P67" s="1"/>
      <c r="Q67" s="130"/>
      <c r="R67" s="1"/>
      <c r="S67" s="130"/>
      <c r="U67" s="57">
        <f>V46</f>
        <v>0</v>
      </c>
    </row>
    <row r="68" spans="1:22" x14ac:dyDescent="0.3">
      <c r="A68" s="122" t="s">
        <v>91</v>
      </c>
      <c r="B68" s="123"/>
      <c r="C68" s="124">
        <f>C66-C67</f>
        <v>0</v>
      </c>
      <c r="D68" s="123"/>
      <c r="E68" s="124">
        <f>E66-E67</f>
        <v>0</v>
      </c>
      <c r="F68" s="123"/>
      <c r="G68" s="124">
        <f>G66-G67</f>
        <v>0</v>
      </c>
      <c r="H68" s="123"/>
      <c r="I68" s="124">
        <f>I66-I67</f>
        <v>0</v>
      </c>
      <c r="J68" s="123"/>
      <c r="K68" s="124">
        <f>K66-K67</f>
        <v>0</v>
      </c>
      <c r="L68" s="123"/>
      <c r="M68" s="124">
        <f>M66-M67</f>
        <v>0</v>
      </c>
      <c r="N68" s="123"/>
      <c r="O68" s="124">
        <f>O66-O67</f>
        <v>0</v>
      </c>
      <c r="P68" s="123"/>
      <c r="Q68" s="124">
        <f>Q66-Q67</f>
        <v>0</v>
      </c>
      <c r="R68" s="123"/>
      <c r="S68" s="124">
        <f>S66-S67</f>
        <v>0</v>
      </c>
      <c r="U68" s="57"/>
    </row>
    <row r="69" spans="1:22" ht="15.75" thickBot="1" x14ac:dyDescent="0.35">
      <c r="A69" s="126" t="s">
        <v>92</v>
      </c>
      <c r="B69" s="127"/>
      <c r="C69" s="128" t="str">
        <f>IFERROR((C68/C67)," ")</f>
        <v xml:space="preserve"> </v>
      </c>
      <c r="D69" s="127"/>
      <c r="E69" s="128" t="str">
        <f>IFERROR((E68/E67)," ")</f>
        <v xml:space="preserve"> </v>
      </c>
      <c r="F69" s="127"/>
      <c r="G69" s="128" t="str">
        <f>IFERROR((G68/G67)," ")</f>
        <v xml:space="preserve"> </v>
      </c>
      <c r="H69" s="127"/>
      <c r="I69" s="128" t="str">
        <f>IFERROR((I68/I67)," ")</f>
        <v xml:space="preserve"> </v>
      </c>
      <c r="J69" s="127"/>
      <c r="K69" s="128" t="str">
        <f>IFERROR((K68/K67)," ")</f>
        <v xml:space="preserve"> </v>
      </c>
      <c r="L69" s="127"/>
      <c r="M69" s="128" t="str">
        <f>IFERROR((M68/M67)," ")</f>
        <v xml:space="preserve"> </v>
      </c>
      <c r="N69" s="127"/>
      <c r="O69" s="128" t="str">
        <f>IFERROR((O68/O67)," ")</f>
        <v xml:space="preserve"> </v>
      </c>
      <c r="P69" s="127"/>
      <c r="Q69" s="128" t="str">
        <f>IFERROR((Q68/Q67)," ")</f>
        <v xml:space="preserve"> </v>
      </c>
      <c r="R69" s="127"/>
      <c r="S69" s="128" t="str">
        <f>IFERROR((S68/S67)," ")</f>
        <v xml:space="preserve"> </v>
      </c>
      <c r="U69" s="57"/>
    </row>
    <row r="70" spans="1:22" ht="15.75" thickTop="1" x14ac:dyDescent="0.3">
      <c r="A70" s="107"/>
      <c r="B70" s="1"/>
      <c r="C70" s="108"/>
      <c r="D70" s="1"/>
      <c r="E70" s="108"/>
      <c r="F70" s="1"/>
      <c r="G70" s="108"/>
      <c r="H70" s="1"/>
      <c r="I70" s="108"/>
      <c r="J70" s="1"/>
      <c r="K70" s="108"/>
      <c r="L70" s="1"/>
      <c r="M70" s="108"/>
      <c r="N70" s="1"/>
      <c r="O70" s="108"/>
      <c r="P70" s="1"/>
      <c r="Q70" s="108"/>
      <c r="R70" s="1"/>
      <c r="S70" s="108"/>
      <c r="U70" s="57"/>
    </row>
    <row r="71" spans="1:22" x14ac:dyDescent="0.3">
      <c r="A71" s="116" t="s">
        <v>86</v>
      </c>
      <c r="B71" s="106">
        <f>+IF('Tarifs 2026'!$K$43="v",0,'Tarifs 2026'!$K$43)</f>
        <v>0</v>
      </c>
      <c r="C71" s="58">
        <f>B71*B$7</f>
        <v>0</v>
      </c>
      <c r="D71" s="106">
        <f>+IF('Tarifs 2026'!$K$43="v",0,'Tarifs 2026'!$K$43)</f>
        <v>0</v>
      </c>
      <c r="E71" s="58">
        <f>D71*D$7</f>
        <v>0</v>
      </c>
      <c r="F71" s="106">
        <f>+IF('Tarifs 2026'!$L$43="v",0,'Tarifs 2026'!$L$43)</f>
        <v>0</v>
      </c>
      <c r="G71" s="58">
        <f>F71*F$7</f>
        <v>0</v>
      </c>
      <c r="H71" s="106">
        <f>+IF('Tarifs 2026'!$L$43="v",0,'Tarifs 2026'!$L$43)</f>
        <v>0</v>
      </c>
      <c r="I71" s="58">
        <f>H71*H$7</f>
        <v>0</v>
      </c>
      <c r="J71" s="106">
        <f>+IF('Tarifs 2026'!$L$43="v",0,'Tarifs 2026'!$L$43)</f>
        <v>0</v>
      </c>
      <c r="K71" s="58">
        <f>J71*J$7</f>
        <v>0</v>
      </c>
      <c r="L71" s="106">
        <f>+IF('Tarifs 2026'!$M$43="v",0,'Tarifs 2026'!$M$43)</f>
        <v>0</v>
      </c>
      <c r="M71" s="58">
        <f>L71*L$7</f>
        <v>0</v>
      </c>
      <c r="N71" s="106">
        <f>+IF('Tarifs 2026'!$N$43="v",0,'Tarifs 2026'!$N$43)</f>
        <v>0</v>
      </c>
      <c r="O71" s="58">
        <f>N71*N$7</f>
        <v>0</v>
      </c>
      <c r="P71" s="106">
        <f>+IF('Tarifs 2026'!$O$43="v",0,'Tarifs 2026'!$O$43)</f>
        <v>0</v>
      </c>
      <c r="Q71" s="58">
        <f>P71*P$7</f>
        <v>0</v>
      </c>
      <c r="R71" s="106">
        <f>+IF('Tarifs 2026'!$P$43="v",0,'Tarifs 2026'!$P$43)</f>
        <v>0</v>
      </c>
      <c r="S71" s="58">
        <f>R71*R$7</f>
        <v>0</v>
      </c>
      <c r="V71" s="57"/>
    </row>
    <row r="72" spans="1:22" s="109" customFormat="1" x14ac:dyDescent="0.3">
      <c r="B72" s="110"/>
      <c r="C72" s="110">
        <f>IFERROR(C71/C66,0)</f>
        <v>0</v>
      </c>
      <c r="D72" s="110"/>
      <c r="E72" s="110">
        <f>IFERROR(E71/E66,0)</f>
        <v>0</v>
      </c>
      <c r="F72" s="110"/>
      <c r="G72" s="110">
        <f>IFERROR(G71/G66,0)</f>
        <v>0</v>
      </c>
      <c r="H72" s="110"/>
      <c r="I72" s="110">
        <f>IFERROR(I71/I66,0)</f>
        <v>0</v>
      </c>
      <c r="J72" s="110"/>
      <c r="K72" s="110">
        <f>IFERROR(K71/K66,0)</f>
        <v>0</v>
      </c>
      <c r="L72" s="110"/>
      <c r="M72" s="110">
        <f>IFERROR(M71/M66,0)</f>
        <v>0</v>
      </c>
      <c r="N72" s="110"/>
      <c r="O72" s="110">
        <f>IFERROR(O71/O66,0)</f>
        <v>0</v>
      </c>
      <c r="P72" s="110"/>
      <c r="Q72" s="110">
        <f>IFERROR(Q71/Q66,0)</f>
        <v>0</v>
      </c>
      <c r="R72" s="110"/>
      <c r="S72" s="110">
        <f>IFERROR(S71/S66,0)</f>
        <v>0</v>
      </c>
      <c r="V72" s="111"/>
    </row>
    <row r="73" spans="1:22" x14ac:dyDescent="0.3">
      <c r="U73" s="57">
        <f>U46</f>
        <v>14</v>
      </c>
    </row>
    <row r="74" spans="1:22" ht="21" x14ac:dyDescent="0.35">
      <c r="A74" s="162">
        <v>2027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4"/>
      <c r="U74" s="57">
        <f t="shared" ref="U74:U87" si="30">U53</f>
        <v>15</v>
      </c>
    </row>
    <row r="75" spans="1:22" ht="15" customHeight="1" x14ac:dyDescent="0.3">
      <c r="A75" s="165" t="s">
        <v>44</v>
      </c>
      <c r="B75" s="167" t="str">
        <f>B$5&amp;" | "&amp;B6</f>
        <v>T1 | Relevé annuel</v>
      </c>
      <c r="C75" s="168"/>
      <c r="D75" s="167" t="str">
        <f>D$5&amp;" | "&amp;D6</f>
        <v>T1 | Relevé annuel</v>
      </c>
      <c r="E75" s="168"/>
      <c r="F75" s="167" t="str">
        <f>F$5&amp;" | "&amp;F6</f>
        <v>T2 | Relevé annuel</v>
      </c>
      <c r="G75" s="168"/>
      <c r="H75" s="167" t="str">
        <f>H$5&amp;" | "&amp;H6</f>
        <v>T2 | Relevé annuel</v>
      </c>
      <c r="I75" s="168"/>
      <c r="J75" s="167" t="str">
        <f>J$5&amp;" | "&amp;J6</f>
        <v>T2 | Relevé annuel</v>
      </c>
      <c r="K75" s="168"/>
      <c r="L75" s="167" t="str">
        <f>L$5&amp;" | "&amp;L6</f>
        <v>T3 | Relevé annuel</v>
      </c>
      <c r="M75" s="168"/>
      <c r="N75" s="167" t="str">
        <f>N$5&amp;" | "&amp;N6</f>
        <v>T4 | MMR</v>
      </c>
      <c r="O75" s="168"/>
      <c r="P75" s="167" t="str">
        <f>P$5&amp;" | "&amp;P6</f>
        <v>T5 | AMR</v>
      </c>
      <c r="Q75" s="169"/>
      <c r="R75" s="170" t="str">
        <f>R$5&amp;" | "&amp;R6</f>
        <v>T6 | AMR</v>
      </c>
      <c r="S75" s="170"/>
      <c r="U75" s="57">
        <f t="shared" si="30"/>
        <v>1</v>
      </c>
    </row>
    <row r="76" spans="1:22" x14ac:dyDescent="0.3">
      <c r="A76" s="166"/>
      <c r="B76" s="120" t="s">
        <v>45</v>
      </c>
      <c r="C76" s="120" t="s">
        <v>46</v>
      </c>
      <c r="D76" s="120" t="s">
        <v>45</v>
      </c>
      <c r="E76" s="120" t="s">
        <v>46</v>
      </c>
      <c r="F76" s="120" t="s">
        <v>45</v>
      </c>
      <c r="G76" s="120" t="s">
        <v>46</v>
      </c>
      <c r="H76" s="120" t="s">
        <v>45</v>
      </c>
      <c r="I76" s="120" t="s">
        <v>46</v>
      </c>
      <c r="J76" s="120" t="s">
        <v>45</v>
      </c>
      <c r="K76" s="120" t="s">
        <v>46</v>
      </c>
      <c r="L76" s="120" t="s">
        <v>45</v>
      </c>
      <c r="M76" s="120" t="s">
        <v>46</v>
      </c>
      <c r="N76" s="120" t="s">
        <v>45</v>
      </c>
      <c r="O76" s="120" t="s">
        <v>46</v>
      </c>
      <c r="P76" s="120" t="s">
        <v>45</v>
      </c>
      <c r="Q76" s="120" t="s">
        <v>46</v>
      </c>
      <c r="R76" s="121" t="s">
        <v>45</v>
      </c>
      <c r="S76" s="121" t="s">
        <v>46</v>
      </c>
      <c r="U76" s="57">
        <f t="shared" si="30"/>
        <v>2</v>
      </c>
    </row>
    <row r="77" spans="1:22" x14ac:dyDescent="0.3">
      <c r="A77" s="115" t="s">
        <v>19</v>
      </c>
      <c r="B77" s="105"/>
      <c r="C77" s="58">
        <f>SUM(C78:C80)</f>
        <v>0</v>
      </c>
      <c r="D77" s="58"/>
      <c r="E77" s="58">
        <f>SUM(E78:E80)</f>
        <v>0</v>
      </c>
      <c r="F77" s="58"/>
      <c r="G77" s="58">
        <f>SUM(G78:G80)</f>
        <v>0</v>
      </c>
      <c r="H77" s="58"/>
      <c r="I77" s="58">
        <f>SUM(I78:I80)</f>
        <v>0</v>
      </c>
      <c r="J77" s="58"/>
      <c r="K77" s="58">
        <f>SUM(K78:K80)</f>
        <v>0</v>
      </c>
      <c r="L77" s="58"/>
      <c r="M77" s="58">
        <f>SUM(M78:M80)</f>
        <v>0</v>
      </c>
      <c r="N77" s="58"/>
      <c r="O77" s="58">
        <f>SUM(O78:O80)</f>
        <v>0</v>
      </c>
      <c r="P77" s="58"/>
      <c r="Q77" s="58">
        <f>SUM(Q78:Q80)</f>
        <v>0</v>
      </c>
      <c r="R77" s="58"/>
      <c r="S77" s="58">
        <f>SUM(S78:S80)</f>
        <v>0</v>
      </c>
      <c r="U77" s="57">
        <f t="shared" si="30"/>
        <v>3</v>
      </c>
    </row>
    <row r="78" spans="1:22" x14ac:dyDescent="0.3">
      <c r="A78" s="59" t="s">
        <v>20</v>
      </c>
      <c r="B78" s="160"/>
      <c r="C78" s="161"/>
      <c r="D78" s="160"/>
      <c r="E78" s="161"/>
      <c r="F78" s="160"/>
      <c r="G78" s="161"/>
      <c r="H78" s="160"/>
      <c r="I78" s="161"/>
      <c r="J78" s="160"/>
      <c r="K78" s="161"/>
      <c r="L78" s="160"/>
      <c r="M78" s="161"/>
      <c r="N78" s="160"/>
      <c r="O78" s="161"/>
      <c r="P78" s="58">
        <f>+IF('Tarifs 2027'!$O$39="v",0,'Tarifs 2027'!$O$39)</f>
        <v>0</v>
      </c>
      <c r="Q78" s="58">
        <f>P78*P$8</f>
        <v>0</v>
      </c>
      <c r="R78" s="58">
        <f>+IF('Tarifs 2027'!$P$39="v",0,'Tarifs 2027'!$P$39)</f>
        <v>0</v>
      </c>
      <c r="S78" s="58">
        <f>R78*R$8</f>
        <v>0</v>
      </c>
      <c r="U78" s="57">
        <f t="shared" si="30"/>
        <v>4</v>
      </c>
    </row>
    <row r="79" spans="1:22" x14ac:dyDescent="0.3">
      <c r="A79" s="59" t="s">
        <v>47</v>
      </c>
      <c r="B79" s="58">
        <f>+IF('Tarifs 2027'!$K$40="v",0,'Tarifs 2027'!$K$40)</f>
        <v>0</v>
      </c>
      <c r="C79" s="58">
        <f>B79*1</f>
        <v>0</v>
      </c>
      <c r="D79" s="58">
        <f>+IF('Tarifs 2027'!$K$40="v",0,'Tarifs 2027'!$K$40)</f>
        <v>0</v>
      </c>
      <c r="E79" s="58">
        <f>D79*1</f>
        <v>0</v>
      </c>
      <c r="F79" s="58">
        <f>+IF('Tarifs 2027'!$L$40="v",0,'Tarifs 2027'!$L$40)</f>
        <v>0</v>
      </c>
      <c r="G79" s="58">
        <f>F79*1</f>
        <v>0</v>
      </c>
      <c r="H79" s="58">
        <f>+IF('Tarifs 2027'!$L$40="v",0,'Tarifs 2027'!$L$40)</f>
        <v>0</v>
      </c>
      <c r="I79" s="58">
        <f>H79*1</f>
        <v>0</v>
      </c>
      <c r="J79" s="58">
        <f>+IF('Tarifs 2027'!$L$40="v",0,'Tarifs 2027'!$L$40)</f>
        <v>0</v>
      </c>
      <c r="K79" s="58">
        <f>J79*1</f>
        <v>0</v>
      </c>
      <c r="L79" s="58">
        <f>+IF('Tarifs 2027'!$M$40="v",0,'Tarifs 2027'!$M$40)</f>
        <v>0</v>
      </c>
      <c r="M79" s="58">
        <f>L79*1</f>
        <v>0</v>
      </c>
      <c r="N79" s="58">
        <f>+IF('Tarifs 2027'!$N$40="v",0,'Tarifs 2027'!$N$40)</f>
        <v>0</v>
      </c>
      <c r="O79" s="58">
        <f>N79*1</f>
        <v>0</v>
      </c>
      <c r="P79" s="58">
        <f>+IF('Tarifs 2027'!$O$40="v",0,'Tarifs 2027'!$O$40)</f>
        <v>0</v>
      </c>
      <c r="Q79" s="58">
        <f>P79*1</f>
        <v>0</v>
      </c>
      <c r="R79" s="58">
        <f>+IF('Tarifs 2027'!$P$40="v",0,'Tarifs 2027'!$P$40)</f>
        <v>0</v>
      </c>
      <c r="S79" s="58">
        <f>R79*1</f>
        <v>0</v>
      </c>
      <c r="U79" s="57">
        <f t="shared" si="30"/>
        <v>5</v>
      </c>
    </row>
    <row r="80" spans="1:22" x14ac:dyDescent="0.3">
      <c r="A80" s="59" t="s">
        <v>26</v>
      </c>
      <c r="B80" s="106">
        <f>+IF('Tarifs 2027'!$K$42="v",0,'Tarifs 2027'!$K$42)</f>
        <v>0</v>
      </c>
      <c r="C80" s="58">
        <f>B80*B$7</f>
        <v>0</v>
      </c>
      <c r="D80" s="106">
        <f>+IF('Tarifs 2027'!$K$42="v",0,'Tarifs 2027'!$K$42)</f>
        <v>0</v>
      </c>
      <c r="E80" s="58">
        <f>D80*D$7</f>
        <v>0</v>
      </c>
      <c r="F80" s="106">
        <f>+IF('Tarifs 2027'!$L$42="v",0,'Tarifs 2027'!$L$42)</f>
        <v>0</v>
      </c>
      <c r="G80" s="58">
        <f>F80*F$7</f>
        <v>0</v>
      </c>
      <c r="H80" s="106">
        <f>+IF('Tarifs 2027'!$L$42="v",0,'Tarifs 2027'!$L$42)</f>
        <v>0</v>
      </c>
      <c r="I80" s="58">
        <f>H80*H$7</f>
        <v>0</v>
      </c>
      <c r="J80" s="106">
        <f>+IF('Tarifs 2027'!$L$42="v",0,'Tarifs 2027'!$L$42)</f>
        <v>0</v>
      </c>
      <c r="K80" s="58">
        <f>J80*J$7</f>
        <v>0</v>
      </c>
      <c r="L80" s="106">
        <f>+IF('Tarifs 2027'!$M$42="v",0,'Tarifs 2027'!$M$42)</f>
        <v>0</v>
      </c>
      <c r="M80" s="58">
        <f>L80*L$7</f>
        <v>0</v>
      </c>
      <c r="N80" s="106">
        <f>+IF('Tarifs 2027'!$N$42="v",0,'Tarifs 2027'!$N$42)</f>
        <v>0</v>
      </c>
      <c r="O80" s="58">
        <f>N80*N$7</f>
        <v>0</v>
      </c>
      <c r="P80" s="106">
        <f>+IF('Tarifs 2027'!$O$42="v",0,'Tarifs 2027'!$O$42)</f>
        <v>0</v>
      </c>
      <c r="Q80" s="58">
        <f>P80*P$7</f>
        <v>0</v>
      </c>
      <c r="R80" s="106">
        <f>+IF('Tarifs 2027'!$P$42="v",0,'Tarifs 2027'!$P$42)</f>
        <v>0</v>
      </c>
      <c r="S80" s="58">
        <f>R80*R$7</f>
        <v>0</v>
      </c>
      <c r="U80" s="57">
        <f t="shared" si="30"/>
        <v>6</v>
      </c>
    </row>
    <row r="81" spans="1:22" x14ac:dyDescent="0.3">
      <c r="A81" s="115" t="s">
        <v>48</v>
      </c>
      <c r="B81" s="106">
        <f>+IF('Tarifs 2027'!$K$45="v",0,'Tarifs 2027'!$K$45)</f>
        <v>0</v>
      </c>
      <c r="C81" s="58">
        <f>B81*B$7</f>
        <v>0</v>
      </c>
      <c r="D81" s="106">
        <f>+IF('Tarifs 2027'!$K$45="v",0,'Tarifs 2027'!$K$45)</f>
        <v>0</v>
      </c>
      <c r="E81" s="58">
        <f>D81*D$7</f>
        <v>0</v>
      </c>
      <c r="F81" s="106">
        <f>+IF('Tarifs 2027'!$L$45="v",0,'Tarifs 2027'!$L$45)</f>
        <v>0</v>
      </c>
      <c r="G81" s="58">
        <f>F81*F$7</f>
        <v>0</v>
      </c>
      <c r="H81" s="106">
        <f>+IF('Tarifs 2027'!$L$45="v",0,'Tarifs 2027'!$L$45)</f>
        <v>0</v>
      </c>
      <c r="I81" s="58">
        <f>H81*H$7</f>
        <v>0</v>
      </c>
      <c r="J81" s="106">
        <f>+IF('Tarifs 2027'!$L$45="v",0,'Tarifs 2027'!$L$45)</f>
        <v>0</v>
      </c>
      <c r="K81" s="58">
        <f>J81*J$7</f>
        <v>0</v>
      </c>
      <c r="L81" s="106">
        <f>+IF('Tarifs 2027'!$M$45="v",0,'Tarifs 2027'!$M$45)</f>
        <v>0</v>
      </c>
      <c r="M81" s="58">
        <f>L81*L$7</f>
        <v>0</v>
      </c>
      <c r="N81" s="106">
        <f>+IF('Tarifs 2027'!$N$45="v",0,'Tarifs 2027'!$N$45)</f>
        <v>0</v>
      </c>
      <c r="O81" s="58">
        <f>N81*N$7</f>
        <v>0</v>
      </c>
      <c r="P81" s="106">
        <f>+IF('Tarifs 2027'!$O$45="v",0,'Tarifs 2027'!$O$45)</f>
        <v>0</v>
      </c>
      <c r="Q81" s="58">
        <f>P81*P$7</f>
        <v>0</v>
      </c>
      <c r="R81" s="106">
        <f>+IF('Tarifs 2027'!$P$45="v",0,'Tarifs 2027'!$P$45)</f>
        <v>0</v>
      </c>
      <c r="S81" s="58">
        <f>R81*R$7</f>
        <v>0</v>
      </c>
      <c r="U81" s="57">
        <f t="shared" si="30"/>
        <v>7</v>
      </c>
    </row>
    <row r="82" spans="1:22" x14ac:dyDescent="0.3">
      <c r="A82" s="115" t="s">
        <v>49</v>
      </c>
      <c r="B82" s="106"/>
      <c r="C82" s="58">
        <f>SUM(C83:C85)</f>
        <v>0</v>
      </c>
      <c r="D82" s="106"/>
      <c r="E82" s="58">
        <f>SUM(E83:E85)</f>
        <v>0</v>
      </c>
      <c r="F82" s="106"/>
      <c r="G82" s="58">
        <f>SUM(G83:G85)</f>
        <v>0</v>
      </c>
      <c r="H82" s="106"/>
      <c r="I82" s="58">
        <f>SUM(I83:I85)</f>
        <v>0</v>
      </c>
      <c r="J82" s="106"/>
      <c r="K82" s="58">
        <f>SUM(K83:K85)</f>
        <v>0</v>
      </c>
      <c r="L82" s="106"/>
      <c r="M82" s="58">
        <f>SUM(M83:M85)</f>
        <v>0</v>
      </c>
      <c r="N82" s="106"/>
      <c r="O82" s="58">
        <f>SUM(O83:O85)</f>
        <v>0</v>
      </c>
      <c r="P82" s="106"/>
      <c r="Q82" s="58">
        <f>SUM(Q83:Q85)</f>
        <v>0</v>
      </c>
      <c r="R82" s="106"/>
      <c r="S82" s="58">
        <f>SUM(S83:S85)</f>
        <v>0</v>
      </c>
      <c r="U82" s="57">
        <f t="shared" si="30"/>
        <v>8</v>
      </c>
    </row>
    <row r="83" spans="1:22" x14ac:dyDescent="0.3">
      <c r="A83" s="59" t="s">
        <v>50</v>
      </c>
      <c r="B83" s="106">
        <f>+IF('Tarifs 2027'!$K$48="v",0,'Tarifs 2027'!$K$48)</f>
        <v>0</v>
      </c>
      <c r="C83" s="58">
        <f>B83*B$7</f>
        <v>0</v>
      </c>
      <c r="D83" s="106">
        <f>+IF('Tarifs 2027'!$K$48="v",0,'Tarifs 2027'!$K$48)</f>
        <v>0</v>
      </c>
      <c r="E83" s="58">
        <f t="shared" ref="E83:E86" si="31">D83*D$7</f>
        <v>0</v>
      </c>
      <c r="F83" s="106">
        <f>+IF('Tarifs 2027'!$L$48="v",0,'Tarifs 2027'!$L$48)</f>
        <v>0</v>
      </c>
      <c r="G83" s="58">
        <f t="shared" ref="G83:G86" si="32">F83*F$7</f>
        <v>0</v>
      </c>
      <c r="H83" s="106">
        <f>+IF('Tarifs 2027'!$L$48="v",0,'Tarifs 2027'!$L$48)</f>
        <v>0</v>
      </c>
      <c r="I83" s="58">
        <f t="shared" ref="I83:I86" si="33">H83*H$7</f>
        <v>0</v>
      </c>
      <c r="J83" s="106">
        <f>+IF('Tarifs 2027'!$L$48="v",0,'Tarifs 2027'!$L$48)</f>
        <v>0</v>
      </c>
      <c r="K83" s="58">
        <f t="shared" ref="K83:K86" si="34">J83*J$7</f>
        <v>0</v>
      </c>
      <c r="L83" s="106">
        <f>+IF('Tarifs 2027'!$M$48="v",0,'Tarifs 2027'!$M$48)</f>
        <v>0</v>
      </c>
      <c r="M83" s="58">
        <f t="shared" ref="M83:M86" si="35">L83*L$7</f>
        <v>0</v>
      </c>
      <c r="N83" s="106">
        <f>+IF('Tarifs 2027'!$N$48="v",0,'Tarifs 2027'!$N$48)</f>
        <v>0</v>
      </c>
      <c r="O83" s="58">
        <f t="shared" ref="O83:O86" si="36">N83*N$7</f>
        <v>0</v>
      </c>
      <c r="P83" s="106">
        <f>+IF('Tarifs 2027'!$O$48="v",0,'Tarifs 2027'!$O$48)</f>
        <v>0</v>
      </c>
      <c r="Q83" s="58">
        <f t="shared" ref="Q83:Q86" si="37">P83*P$7</f>
        <v>0</v>
      </c>
      <c r="R83" s="106">
        <f>+IF('Tarifs 2027'!$P$48="v",0,'Tarifs 2027'!$P$48)</f>
        <v>0</v>
      </c>
      <c r="S83" s="58">
        <f t="shared" ref="S83:S86" si="38">R83*R$7</f>
        <v>0</v>
      </c>
      <c r="U83" s="57">
        <f t="shared" si="30"/>
        <v>9</v>
      </c>
    </row>
    <row r="84" spans="1:22" x14ac:dyDescent="0.3">
      <c r="A84" s="59" t="s">
        <v>51</v>
      </c>
      <c r="B84" s="106">
        <f>+IF('Tarifs 2027'!$K$49="v",0,'Tarifs 2027'!$K$49)</f>
        <v>0</v>
      </c>
      <c r="C84" s="58">
        <f t="shared" ref="C84:C86" si="39">B84*B$7</f>
        <v>0</v>
      </c>
      <c r="D84" s="106">
        <f>+IF('Tarifs 2027'!$K$49="v",0,'Tarifs 2027'!$K$49)</f>
        <v>0</v>
      </c>
      <c r="E84" s="58">
        <f t="shared" si="31"/>
        <v>0</v>
      </c>
      <c r="F84" s="106">
        <f>+IF('Tarifs 2027'!$L$49="v",0,'Tarifs 2027'!$L$49)</f>
        <v>0</v>
      </c>
      <c r="G84" s="58">
        <f t="shared" si="32"/>
        <v>0</v>
      </c>
      <c r="H84" s="106">
        <f>+IF('Tarifs 2027'!$L$49="v",0,'Tarifs 2027'!$L$49)</f>
        <v>0</v>
      </c>
      <c r="I84" s="58">
        <f t="shared" si="33"/>
        <v>0</v>
      </c>
      <c r="J84" s="106">
        <f>+IF('Tarifs 2027'!$L$49="v",0,'Tarifs 2027'!$L$49)</f>
        <v>0</v>
      </c>
      <c r="K84" s="58">
        <f t="shared" si="34"/>
        <v>0</v>
      </c>
      <c r="L84" s="106">
        <f>+IF('Tarifs 2027'!$M$49="v",0,'Tarifs 2027'!$M$49)</f>
        <v>0</v>
      </c>
      <c r="M84" s="58">
        <f t="shared" si="35"/>
        <v>0</v>
      </c>
      <c r="N84" s="106">
        <f>+IF('Tarifs 2027'!$N$49="v",0,'Tarifs 2027'!$N$49)</f>
        <v>0</v>
      </c>
      <c r="O84" s="58">
        <f t="shared" si="36"/>
        <v>0</v>
      </c>
      <c r="P84" s="106">
        <f>+IF('Tarifs 2027'!$O$49="v",0,'Tarifs 2027'!$O$49)</f>
        <v>0</v>
      </c>
      <c r="Q84" s="58">
        <f t="shared" si="37"/>
        <v>0</v>
      </c>
      <c r="R84" s="106">
        <f>+IF('Tarifs 2027'!$P$49="v",0,'Tarifs 2027'!$P$49)</f>
        <v>0</v>
      </c>
      <c r="S84" s="58">
        <f t="shared" si="38"/>
        <v>0</v>
      </c>
      <c r="U84" s="57">
        <f t="shared" si="30"/>
        <v>10</v>
      </c>
    </row>
    <row r="85" spans="1:22" x14ac:dyDescent="0.3">
      <c r="A85" s="59" t="s">
        <v>52</v>
      </c>
      <c r="B85" s="106">
        <f>+IF('Tarifs 2027'!$K$50="v",0,'Tarifs 2027'!$K$50)</f>
        <v>0</v>
      </c>
      <c r="C85" s="58">
        <f t="shared" si="39"/>
        <v>0</v>
      </c>
      <c r="D85" s="106">
        <f>+IF('Tarifs 2027'!$K$50="v",0,'Tarifs 2027'!$K$50)</f>
        <v>0</v>
      </c>
      <c r="E85" s="58">
        <f t="shared" si="31"/>
        <v>0</v>
      </c>
      <c r="F85" s="106">
        <f>+IF('Tarifs 2027'!$L$50="v",0,'Tarifs 2027'!$L$50)</f>
        <v>0</v>
      </c>
      <c r="G85" s="58">
        <f t="shared" si="32"/>
        <v>0</v>
      </c>
      <c r="H85" s="106">
        <f>+IF('Tarifs 2027'!$L$50="v",0,'Tarifs 2027'!$L$50)</f>
        <v>0</v>
      </c>
      <c r="I85" s="58">
        <f t="shared" si="33"/>
        <v>0</v>
      </c>
      <c r="J85" s="106">
        <f>+IF('Tarifs 2027'!$L$50="v",0,'Tarifs 2027'!$L$50)</f>
        <v>0</v>
      </c>
      <c r="K85" s="58">
        <f t="shared" si="34"/>
        <v>0</v>
      </c>
      <c r="L85" s="106">
        <f>+IF('Tarifs 2027'!$M$50="v",0,'Tarifs 2027'!$M$50)</f>
        <v>0</v>
      </c>
      <c r="M85" s="58">
        <f t="shared" si="35"/>
        <v>0</v>
      </c>
      <c r="N85" s="106">
        <f>+IF('Tarifs 2027'!$N$50="v",0,'Tarifs 2027'!$N$50)</f>
        <v>0</v>
      </c>
      <c r="O85" s="58">
        <f t="shared" si="36"/>
        <v>0</v>
      </c>
      <c r="P85" s="106">
        <f>+IF('Tarifs 2027'!$O$50="v",0,'Tarifs 2027'!$O$50)</f>
        <v>0</v>
      </c>
      <c r="Q85" s="58">
        <f t="shared" si="37"/>
        <v>0</v>
      </c>
      <c r="R85" s="106">
        <f>+IF('Tarifs 2027'!$P$50="v",0,'Tarifs 2027'!$P$50)</f>
        <v>0</v>
      </c>
      <c r="S85" s="58">
        <f t="shared" si="38"/>
        <v>0</v>
      </c>
      <c r="U85" s="57">
        <f t="shared" si="30"/>
        <v>11</v>
      </c>
    </row>
    <row r="86" spans="1:22" x14ac:dyDescent="0.3">
      <c r="A86" s="115" t="s">
        <v>53</v>
      </c>
      <c r="B86" s="106">
        <f>+IF('Tarifs 2027'!$K$52="v",0,'Tarifs 2027'!$K$52)</f>
        <v>0</v>
      </c>
      <c r="C86" s="58">
        <f t="shared" si="39"/>
        <v>0</v>
      </c>
      <c r="D86" s="106">
        <f>+IF('Tarifs 2027'!$K$52="v",0,'Tarifs 2027'!$K$52)</f>
        <v>0</v>
      </c>
      <c r="E86" s="58">
        <f t="shared" si="31"/>
        <v>0</v>
      </c>
      <c r="F86" s="106">
        <f>+IF('Tarifs 2027'!$L$52="v",0,'Tarifs 2027'!$L$52)</f>
        <v>0</v>
      </c>
      <c r="G86" s="58">
        <f t="shared" si="32"/>
        <v>0</v>
      </c>
      <c r="H86" s="106">
        <f>+IF('Tarifs 2027'!$L$52="v",0,'Tarifs 2027'!$L$52)</f>
        <v>0</v>
      </c>
      <c r="I86" s="58">
        <f t="shared" si="33"/>
        <v>0</v>
      </c>
      <c r="J86" s="106">
        <f>+IF('Tarifs 2027'!$L$52="v",0,'Tarifs 2027'!$L$52)</f>
        <v>0</v>
      </c>
      <c r="K86" s="58">
        <f t="shared" si="34"/>
        <v>0</v>
      </c>
      <c r="L86" s="106">
        <f>+IF('Tarifs 2027'!$M$52="v",0,'Tarifs 2027'!$M$52)</f>
        <v>0</v>
      </c>
      <c r="M86" s="58">
        <f t="shared" si="35"/>
        <v>0</v>
      </c>
      <c r="N86" s="106">
        <f>+IF('Tarifs 2027'!$N$52="v",0,'Tarifs 2027'!$N$52)</f>
        <v>0</v>
      </c>
      <c r="O86" s="58">
        <f t="shared" si="36"/>
        <v>0</v>
      </c>
      <c r="P86" s="106">
        <f>+IF('Tarifs 2027'!$O$52="v",0,'Tarifs 2027'!$O$52)</f>
        <v>0</v>
      </c>
      <c r="Q86" s="58">
        <f t="shared" si="37"/>
        <v>0</v>
      </c>
      <c r="R86" s="106">
        <f>+IF('Tarifs 2027'!$P$52="v",0,'Tarifs 2027'!$P$52)</f>
        <v>0</v>
      </c>
      <c r="S86" s="58">
        <f t="shared" si="38"/>
        <v>0</v>
      </c>
      <c r="U86" s="57">
        <f t="shared" si="30"/>
        <v>12</v>
      </c>
    </row>
    <row r="87" spans="1:22" x14ac:dyDescent="0.3">
      <c r="A87" s="117" t="s">
        <v>54</v>
      </c>
      <c r="B87" s="118"/>
      <c r="C87" s="119">
        <f>SUM(C77,C81:C82,C86)</f>
        <v>0</v>
      </c>
      <c r="D87" s="118"/>
      <c r="E87" s="119">
        <f>SUM(E77,E81:E82,E86)</f>
        <v>0</v>
      </c>
      <c r="F87" s="118"/>
      <c r="G87" s="119">
        <f>SUM(G77,G81:G82,G86)</f>
        <v>0</v>
      </c>
      <c r="H87" s="118"/>
      <c r="I87" s="119">
        <f>SUM(I77,I81:I82,I86)</f>
        <v>0</v>
      </c>
      <c r="J87" s="118"/>
      <c r="K87" s="119">
        <f>SUM(K77,K81:K82,K86)</f>
        <v>0</v>
      </c>
      <c r="L87" s="118"/>
      <c r="M87" s="119">
        <f>SUM(M77,M81:M82,M86)</f>
        <v>0</v>
      </c>
      <c r="N87" s="118"/>
      <c r="O87" s="119">
        <f>SUM(O77,O81:O82,O86)</f>
        <v>0</v>
      </c>
      <c r="P87" s="118"/>
      <c r="Q87" s="119">
        <f>SUM(Q77,Q81:Q82,Q86)</f>
        <v>0</v>
      </c>
      <c r="R87" s="118"/>
      <c r="S87" s="119">
        <f>SUM(S77,S81:S82,S86)</f>
        <v>0</v>
      </c>
      <c r="U87" s="57">
        <f t="shared" si="30"/>
        <v>13</v>
      </c>
    </row>
    <row r="88" spans="1:22" x14ac:dyDescent="0.3">
      <c r="A88" s="60" t="s">
        <v>93</v>
      </c>
      <c r="B88" s="1"/>
      <c r="C88" s="130"/>
      <c r="D88" s="1"/>
      <c r="E88" s="130"/>
      <c r="F88" s="1"/>
      <c r="G88" s="130"/>
      <c r="H88" s="1"/>
      <c r="I88" s="130"/>
      <c r="J88" s="1"/>
      <c r="K88" s="130"/>
      <c r="L88" s="1"/>
      <c r="M88" s="130"/>
      <c r="N88" s="1"/>
      <c r="O88" s="130"/>
      <c r="P88" s="1"/>
      <c r="Q88" s="130"/>
      <c r="R88" s="1"/>
      <c r="S88" s="130"/>
      <c r="U88" s="57">
        <f>V67</f>
        <v>0</v>
      </c>
    </row>
    <row r="89" spans="1:22" x14ac:dyDescent="0.3">
      <c r="A89" s="122" t="s">
        <v>94</v>
      </c>
      <c r="B89" s="123"/>
      <c r="C89" s="124">
        <f>C87-C88</f>
        <v>0</v>
      </c>
      <c r="D89" s="123"/>
      <c r="E89" s="124">
        <f>E87-E88</f>
        <v>0</v>
      </c>
      <c r="F89" s="123"/>
      <c r="G89" s="124">
        <f>G87-G88</f>
        <v>0</v>
      </c>
      <c r="H89" s="123"/>
      <c r="I89" s="124">
        <f>I87-I88</f>
        <v>0</v>
      </c>
      <c r="J89" s="123"/>
      <c r="K89" s="124">
        <f>K87-K88</f>
        <v>0</v>
      </c>
      <c r="L89" s="123"/>
      <c r="M89" s="124">
        <f>M87-M88</f>
        <v>0</v>
      </c>
      <c r="N89" s="123"/>
      <c r="O89" s="124">
        <f>O87-O88</f>
        <v>0</v>
      </c>
      <c r="P89" s="123"/>
      <c r="Q89" s="124">
        <f>Q87-Q88</f>
        <v>0</v>
      </c>
      <c r="R89" s="123"/>
      <c r="S89" s="124">
        <f>S87-S88</f>
        <v>0</v>
      </c>
      <c r="U89" s="57"/>
    </row>
    <row r="90" spans="1:22" ht="15.75" thickBot="1" x14ac:dyDescent="0.35">
      <c r="A90" s="126" t="s">
        <v>95</v>
      </c>
      <c r="B90" s="127"/>
      <c r="C90" s="128" t="str">
        <f>IFERROR((C89/C88)," ")</f>
        <v xml:space="preserve"> </v>
      </c>
      <c r="D90" s="127"/>
      <c r="E90" s="128" t="str">
        <f>IFERROR((E89/E88)," ")</f>
        <v xml:space="preserve"> </v>
      </c>
      <c r="F90" s="127"/>
      <c r="G90" s="128" t="str">
        <f>IFERROR((G89/G88)," ")</f>
        <v xml:space="preserve"> </v>
      </c>
      <c r="H90" s="127"/>
      <c r="I90" s="128" t="str">
        <f>IFERROR((I89/I88)," ")</f>
        <v xml:space="preserve"> </v>
      </c>
      <c r="J90" s="127"/>
      <c r="K90" s="128" t="str">
        <f>IFERROR((K89/K88)," ")</f>
        <v xml:space="preserve"> </v>
      </c>
      <c r="L90" s="127"/>
      <c r="M90" s="128" t="str">
        <f>IFERROR((M89/M88)," ")</f>
        <v xml:space="preserve"> </v>
      </c>
      <c r="N90" s="127"/>
      <c r="O90" s="128" t="str">
        <f>IFERROR((O89/O88)," ")</f>
        <v xml:space="preserve"> </v>
      </c>
      <c r="P90" s="127"/>
      <c r="Q90" s="128" t="str">
        <f>IFERROR((Q89/Q88)," ")</f>
        <v xml:space="preserve"> </v>
      </c>
      <c r="R90" s="127"/>
      <c r="S90" s="128" t="str">
        <f>IFERROR((S89/S88)," ")</f>
        <v xml:space="preserve"> </v>
      </c>
      <c r="U90" s="57"/>
    </row>
    <row r="91" spans="1:22" ht="15.75" thickTop="1" x14ac:dyDescent="0.3">
      <c r="A91" s="107"/>
      <c r="B91" s="1"/>
      <c r="C91" s="108"/>
      <c r="D91" s="1"/>
      <c r="E91" s="108"/>
      <c r="F91" s="1"/>
      <c r="G91" s="108"/>
      <c r="H91" s="1"/>
      <c r="I91" s="108"/>
      <c r="J91" s="1"/>
      <c r="K91" s="108"/>
      <c r="L91" s="1"/>
      <c r="M91" s="108"/>
      <c r="N91" s="1"/>
      <c r="O91" s="108"/>
      <c r="P91" s="1"/>
      <c r="Q91" s="108"/>
      <c r="R91" s="1"/>
      <c r="S91" s="108"/>
      <c r="U91" s="57"/>
    </row>
    <row r="92" spans="1:22" x14ac:dyDescent="0.3">
      <c r="A92" s="116" t="s">
        <v>86</v>
      </c>
      <c r="B92" s="106">
        <f>+IF('Tarifs 2027'!$K$43="v",0,'Tarifs 2027'!$K$43)</f>
        <v>0</v>
      </c>
      <c r="C92" s="58">
        <f>B92*B$7</f>
        <v>0</v>
      </c>
      <c r="D92" s="106">
        <f>+IF('Tarifs 2027'!$K$43="v",0,'Tarifs 2027'!$K$43)</f>
        <v>0</v>
      </c>
      <c r="E92" s="58">
        <f>D92*D$7</f>
        <v>0</v>
      </c>
      <c r="F92" s="106">
        <f>+IF('Tarifs 2027'!$L$43="v",0,'Tarifs 2027'!$L$43)</f>
        <v>0</v>
      </c>
      <c r="G92" s="58">
        <f>F92*F$7</f>
        <v>0</v>
      </c>
      <c r="H92" s="106">
        <f>+IF('Tarifs 2027'!$L$43="v",0,'Tarifs 2027'!$L$43)</f>
        <v>0</v>
      </c>
      <c r="I92" s="58">
        <f>H92*H$7</f>
        <v>0</v>
      </c>
      <c r="J92" s="106">
        <f>+IF('Tarifs 2027'!$L$43="v",0,'Tarifs 2027'!$L$43)</f>
        <v>0</v>
      </c>
      <c r="K92" s="58">
        <f>J92*J$7</f>
        <v>0</v>
      </c>
      <c r="L92" s="106">
        <f>+IF('Tarifs 2027'!$M$43="v",0,'Tarifs 2027'!$M$43)</f>
        <v>0</v>
      </c>
      <c r="M92" s="58">
        <f>L92*L$7</f>
        <v>0</v>
      </c>
      <c r="N92" s="106">
        <f>+IF('Tarifs 2027'!$N$43="v",0,'Tarifs 2027'!$N$43)</f>
        <v>0</v>
      </c>
      <c r="O92" s="58">
        <f>N92*N$7</f>
        <v>0</v>
      </c>
      <c r="P92" s="106">
        <f>+IF('Tarifs 2027'!$O$43="v",0,'Tarifs 2027'!$O$43)</f>
        <v>0</v>
      </c>
      <c r="Q92" s="58">
        <f>P92*P$7</f>
        <v>0</v>
      </c>
      <c r="R92" s="106">
        <f>+IF('Tarifs 2027'!$P$43="v",0,'Tarifs 2027'!$P$43)</f>
        <v>0</v>
      </c>
      <c r="S92" s="58">
        <f>R92*R$7</f>
        <v>0</v>
      </c>
      <c r="V92" s="57"/>
    </row>
    <row r="93" spans="1:22" s="109" customFormat="1" x14ac:dyDescent="0.3">
      <c r="B93" s="110"/>
      <c r="C93" s="110">
        <f>IFERROR(C92/C87,0)</f>
        <v>0</v>
      </c>
      <c r="D93" s="110"/>
      <c r="E93" s="110">
        <f>IFERROR(E92/E87,0)</f>
        <v>0</v>
      </c>
      <c r="F93" s="110"/>
      <c r="G93" s="110">
        <f>IFERROR(G92/G87,0)</f>
        <v>0</v>
      </c>
      <c r="H93" s="110"/>
      <c r="I93" s="110">
        <f>IFERROR(I92/I87,0)</f>
        <v>0</v>
      </c>
      <c r="J93" s="110"/>
      <c r="K93" s="110">
        <f>IFERROR(K92/K87,0)</f>
        <v>0</v>
      </c>
      <c r="L93" s="110"/>
      <c r="M93" s="110">
        <f>IFERROR(M92/M87,0)</f>
        <v>0</v>
      </c>
      <c r="N93" s="110"/>
      <c r="O93" s="110">
        <f>IFERROR(O92/O87,0)</f>
        <v>0</v>
      </c>
      <c r="P93" s="110"/>
      <c r="Q93" s="110">
        <f>IFERROR(Q92/Q87,0)</f>
        <v>0</v>
      </c>
      <c r="R93" s="110"/>
      <c r="S93" s="110">
        <f>IFERROR(S92/S87,0)</f>
        <v>0</v>
      </c>
      <c r="V93" s="111"/>
    </row>
    <row r="94" spans="1:22" x14ac:dyDescent="0.3">
      <c r="U94" s="57">
        <f t="shared" ref="U94:U108" si="40">U73</f>
        <v>14</v>
      </c>
    </row>
    <row r="95" spans="1:22" ht="21" x14ac:dyDescent="0.35">
      <c r="A95" s="162">
        <v>2028</v>
      </c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4"/>
      <c r="U95" s="57">
        <f t="shared" si="40"/>
        <v>15</v>
      </c>
    </row>
    <row r="96" spans="1:22" ht="15" customHeight="1" x14ac:dyDescent="0.3">
      <c r="A96" s="165" t="s">
        <v>44</v>
      </c>
      <c r="B96" s="167" t="str">
        <f>B$5&amp;" | "&amp;B6</f>
        <v>T1 | Relevé annuel</v>
      </c>
      <c r="C96" s="168"/>
      <c r="D96" s="167" t="str">
        <f>D$5&amp;" | "&amp;D6</f>
        <v>T1 | Relevé annuel</v>
      </c>
      <c r="E96" s="168"/>
      <c r="F96" s="167" t="str">
        <f>F$5&amp;" | "&amp;F6</f>
        <v>T2 | Relevé annuel</v>
      </c>
      <c r="G96" s="168"/>
      <c r="H96" s="167" t="str">
        <f>H$5&amp;" | "&amp;H6</f>
        <v>T2 | Relevé annuel</v>
      </c>
      <c r="I96" s="168"/>
      <c r="J96" s="167" t="str">
        <f>J$5&amp;" | "&amp;J6</f>
        <v>T2 | Relevé annuel</v>
      </c>
      <c r="K96" s="168"/>
      <c r="L96" s="167" t="str">
        <f>L$5&amp;" | "&amp;L6</f>
        <v>T3 | Relevé annuel</v>
      </c>
      <c r="M96" s="168"/>
      <c r="N96" s="167" t="str">
        <f>N$5&amp;" | "&amp;N6</f>
        <v>T4 | MMR</v>
      </c>
      <c r="O96" s="168"/>
      <c r="P96" s="167" t="str">
        <f>P$5&amp;" | "&amp;P6</f>
        <v>T5 | AMR</v>
      </c>
      <c r="Q96" s="169"/>
      <c r="R96" s="170" t="str">
        <f>R$5&amp;" | "&amp;R6</f>
        <v>T6 | AMR</v>
      </c>
      <c r="S96" s="170"/>
      <c r="U96" s="57">
        <f t="shared" si="40"/>
        <v>1</v>
      </c>
    </row>
    <row r="97" spans="1:21" x14ac:dyDescent="0.3">
      <c r="A97" s="166"/>
      <c r="B97" s="120" t="s">
        <v>45</v>
      </c>
      <c r="C97" s="120" t="s">
        <v>46</v>
      </c>
      <c r="D97" s="120" t="s">
        <v>45</v>
      </c>
      <c r="E97" s="120" t="s">
        <v>46</v>
      </c>
      <c r="F97" s="120" t="s">
        <v>45</v>
      </c>
      <c r="G97" s="120" t="s">
        <v>46</v>
      </c>
      <c r="H97" s="120" t="s">
        <v>45</v>
      </c>
      <c r="I97" s="120" t="s">
        <v>46</v>
      </c>
      <c r="J97" s="120" t="s">
        <v>45</v>
      </c>
      <c r="K97" s="120" t="s">
        <v>46</v>
      </c>
      <c r="L97" s="120" t="s">
        <v>45</v>
      </c>
      <c r="M97" s="120" t="s">
        <v>46</v>
      </c>
      <c r="N97" s="120" t="s">
        <v>45</v>
      </c>
      <c r="O97" s="120" t="s">
        <v>46</v>
      </c>
      <c r="P97" s="120" t="s">
        <v>45</v>
      </c>
      <c r="Q97" s="120" t="s">
        <v>46</v>
      </c>
      <c r="R97" s="121" t="s">
        <v>45</v>
      </c>
      <c r="S97" s="121" t="s">
        <v>46</v>
      </c>
      <c r="U97" s="57">
        <f t="shared" si="40"/>
        <v>2</v>
      </c>
    </row>
    <row r="98" spans="1:21" x14ac:dyDescent="0.3">
      <c r="A98" s="115" t="s">
        <v>19</v>
      </c>
      <c r="B98" s="105"/>
      <c r="C98" s="58">
        <f>SUM(C99:C101)</f>
        <v>0</v>
      </c>
      <c r="D98" s="58"/>
      <c r="E98" s="58">
        <f>SUM(E99:E101)</f>
        <v>0</v>
      </c>
      <c r="F98" s="58"/>
      <c r="G98" s="58">
        <f>SUM(G99:G101)</f>
        <v>0</v>
      </c>
      <c r="H98" s="58"/>
      <c r="I98" s="58">
        <f>SUM(I99:I101)</f>
        <v>0</v>
      </c>
      <c r="J98" s="58"/>
      <c r="K98" s="58">
        <f>SUM(K99:K101)</f>
        <v>0</v>
      </c>
      <c r="L98" s="58"/>
      <c r="M98" s="58">
        <f>SUM(M99:M101)</f>
        <v>0</v>
      </c>
      <c r="N98" s="58"/>
      <c r="O98" s="58">
        <f>SUM(O99:O101)</f>
        <v>0</v>
      </c>
      <c r="P98" s="58"/>
      <c r="Q98" s="58">
        <f>SUM(Q99:Q101)</f>
        <v>0</v>
      </c>
      <c r="R98" s="58"/>
      <c r="S98" s="58">
        <f>SUM(S99:S101)</f>
        <v>0</v>
      </c>
      <c r="U98" s="57">
        <f t="shared" si="40"/>
        <v>3</v>
      </c>
    </row>
    <row r="99" spans="1:21" x14ac:dyDescent="0.3">
      <c r="A99" s="59" t="s">
        <v>20</v>
      </c>
      <c r="B99" s="160"/>
      <c r="C99" s="161"/>
      <c r="D99" s="160"/>
      <c r="E99" s="161"/>
      <c r="F99" s="160"/>
      <c r="G99" s="161"/>
      <c r="H99" s="160"/>
      <c r="I99" s="161"/>
      <c r="J99" s="160"/>
      <c r="K99" s="161"/>
      <c r="L99" s="160"/>
      <c r="M99" s="161"/>
      <c r="N99" s="160"/>
      <c r="O99" s="161"/>
      <c r="P99" s="58">
        <f>+IF('Tarifs 2028'!$O$39="v",0,'Tarifs 2028'!$O$39)</f>
        <v>0</v>
      </c>
      <c r="Q99" s="58">
        <f>P99*P$8</f>
        <v>0</v>
      </c>
      <c r="R99" s="58">
        <f>+IF('Tarifs 2028'!$P$39="v",0,'Tarifs 2028'!$P$39)</f>
        <v>0</v>
      </c>
      <c r="S99" s="58">
        <f>R99*R$8</f>
        <v>0</v>
      </c>
      <c r="U99" s="57">
        <f t="shared" si="40"/>
        <v>4</v>
      </c>
    </row>
    <row r="100" spans="1:21" x14ac:dyDescent="0.3">
      <c r="A100" s="59" t="s">
        <v>47</v>
      </c>
      <c r="B100" s="58">
        <f>+IF('Tarifs 2028'!$K$40="v",0,'Tarifs 2028'!$K$40)</f>
        <v>0</v>
      </c>
      <c r="C100" s="58">
        <f>B100*1</f>
        <v>0</v>
      </c>
      <c r="D100" s="58">
        <f>+IF('Tarifs 2028'!$K$40="v",0,'Tarifs 2028'!$K$40)</f>
        <v>0</v>
      </c>
      <c r="E100" s="58">
        <f>D100*1</f>
        <v>0</v>
      </c>
      <c r="F100" s="58">
        <f>+IF('Tarifs 2028'!$L$40="v",0,'Tarifs 2028'!$L$40)</f>
        <v>0</v>
      </c>
      <c r="G100" s="58">
        <f>F100*1</f>
        <v>0</v>
      </c>
      <c r="H100" s="58">
        <f>+IF('Tarifs 2028'!$L$40="v",0,'Tarifs 2028'!$L$40)</f>
        <v>0</v>
      </c>
      <c r="I100" s="58">
        <f>H100*1</f>
        <v>0</v>
      </c>
      <c r="J100" s="58">
        <f>+IF('Tarifs 2028'!$L$40="v",0,'Tarifs 2028'!$L$40)</f>
        <v>0</v>
      </c>
      <c r="K100" s="58">
        <f>J100*1</f>
        <v>0</v>
      </c>
      <c r="L100" s="58">
        <f>+IF('Tarifs 2028'!$M$40="v",0,'Tarifs 2028'!$M$40)</f>
        <v>0</v>
      </c>
      <c r="M100" s="58">
        <f>L100*1</f>
        <v>0</v>
      </c>
      <c r="N100" s="58">
        <f>+IF('Tarifs 2028'!$N$40="v",0,'Tarifs 2028'!$N$40)</f>
        <v>0</v>
      </c>
      <c r="O100" s="58">
        <f>N100*1</f>
        <v>0</v>
      </c>
      <c r="P100" s="58">
        <f>+IF('Tarifs 2028'!$O$40="v",0,'Tarifs 2028'!$O$40)</f>
        <v>0</v>
      </c>
      <c r="Q100" s="58">
        <f>P100*1</f>
        <v>0</v>
      </c>
      <c r="R100" s="58">
        <f>+IF('Tarifs 2028'!$P$40="v",0,'Tarifs 2028'!$P$40)</f>
        <v>0</v>
      </c>
      <c r="S100" s="58">
        <f>R100*1</f>
        <v>0</v>
      </c>
      <c r="U100" s="57">
        <f t="shared" si="40"/>
        <v>5</v>
      </c>
    </row>
    <row r="101" spans="1:21" x14ac:dyDescent="0.3">
      <c r="A101" s="59" t="s">
        <v>26</v>
      </c>
      <c r="B101" s="106">
        <f>+IF('Tarifs 2028'!$K$42="v",0,'Tarifs 2028'!$K$42)</f>
        <v>0</v>
      </c>
      <c r="C101" s="58">
        <f>B101*B$7</f>
        <v>0</v>
      </c>
      <c r="D101" s="106">
        <f>+IF('Tarifs 2028'!$K$42="v",0,'Tarifs 2028'!$K$42)</f>
        <v>0</v>
      </c>
      <c r="E101" s="58">
        <f>D101*D$7</f>
        <v>0</v>
      </c>
      <c r="F101" s="106">
        <f>+IF('Tarifs 2028'!$L$42="v",0,'Tarifs 2028'!$L$42)</f>
        <v>0</v>
      </c>
      <c r="G101" s="58">
        <f>F101*F$7</f>
        <v>0</v>
      </c>
      <c r="H101" s="106">
        <f>+IF('Tarifs 2028'!$L$42="v",0,'Tarifs 2028'!$L$42)</f>
        <v>0</v>
      </c>
      <c r="I101" s="58">
        <f>H101*H$7</f>
        <v>0</v>
      </c>
      <c r="J101" s="106">
        <f>+IF('Tarifs 2028'!$L$42="v",0,'Tarifs 2028'!$L$42)</f>
        <v>0</v>
      </c>
      <c r="K101" s="58">
        <f>J101*J$7</f>
        <v>0</v>
      </c>
      <c r="L101" s="106">
        <f>+IF('Tarifs 2028'!$M$42="v",0,'Tarifs 2028'!$M$42)</f>
        <v>0</v>
      </c>
      <c r="M101" s="58">
        <f>L101*L$7</f>
        <v>0</v>
      </c>
      <c r="N101" s="106">
        <f>+IF('Tarifs 2028'!$N$42="v",0,'Tarifs 2028'!$N$42)</f>
        <v>0</v>
      </c>
      <c r="O101" s="58">
        <f>N101*N$7</f>
        <v>0</v>
      </c>
      <c r="P101" s="106">
        <f>+IF('Tarifs 2028'!$O$42="v",0,'Tarifs 2028'!$O$42)</f>
        <v>0</v>
      </c>
      <c r="Q101" s="58">
        <f>P101*P$7</f>
        <v>0</v>
      </c>
      <c r="R101" s="106">
        <f>+IF('Tarifs 2028'!$P$42="v",0,'Tarifs 2028'!$P$42)</f>
        <v>0</v>
      </c>
      <c r="S101" s="58">
        <f>R101*R$7</f>
        <v>0</v>
      </c>
      <c r="U101" s="57">
        <f t="shared" si="40"/>
        <v>6</v>
      </c>
    </row>
    <row r="102" spans="1:21" x14ac:dyDescent="0.3">
      <c r="A102" s="115" t="s">
        <v>48</v>
      </c>
      <c r="B102" s="106">
        <f>+IF('Tarifs 2028'!$K$45="v",0,'Tarifs 2028'!$K$45)</f>
        <v>0</v>
      </c>
      <c r="C102" s="58">
        <f>B102*B$7</f>
        <v>0</v>
      </c>
      <c r="D102" s="106">
        <f>+IF('Tarifs 2028'!$K$45="v",0,'Tarifs 2028'!$K$45)</f>
        <v>0</v>
      </c>
      <c r="E102" s="58">
        <f>D102*D$7</f>
        <v>0</v>
      </c>
      <c r="F102" s="106">
        <f>+IF('Tarifs 2028'!$L$45="v",0,'Tarifs 2028'!$L$45)</f>
        <v>0</v>
      </c>
      <c r="G102" s="58">
        <f>F102*F$7</f>
        <v>0</v>
      </c>
      <c r="H102" s="106">
        <f>+IF('Tarifs 2028'!$L$45="v",0,'Tarifs 2028'!$L$45)</f>
        <v>0</v>
      </c>
      <c r="I102" s="58">
        <f>H102*H$7</f>
        <v>0</v>
      </c>
      <c r="J102" s="106">
        <f>+IF('Tarifs 2028'!$L$45="v",0,'Tarifs 2028'!$L$45)</f>
        <v>0</v>
      </c>
      <c r="K102" s="58">
        <f>J102*J$7</f>
        <v>0</v>
      </c>
      <c r="L102" s="106">
        <f>+IF('Tarifs 2028'!$M$45="v",0,'Tarifs 2028'!$M$45)</f>
        <v>0</v>
      </c>
      <c r="M102" s="58">
        <f>L102*L$7</f>
        <v>0</v>
      </c>
      <c r="N102" s="106">
        <f>+IF('Tarifs 2028'!$N$45="v",0,'Tarifs 2028'!$N$45)</f>
        <v>0</v>
      </c>
      <c r="O102" s="58">
        <f>N102*N$7</f>
        <v>0</v>
      </c>
      <c r="P102" s="106">
        <f>+IF('Tarifs 2028'!$O$45="v",0,'Tarifs 2028'!$O$45)</f>
        <v>0</v>
      </c>
      <c r="Q102" s="58">
        <f>P102*P$7</f>
        <v>0</v>
      </c>
      <c r="R102" s="106">
        <f>+IF('Tarifs 2028'!$P$45="v",0,'Tarifs 2028'!$P$45)</f>
        <v>0</v>
      </c>
      <c r="S102" s="58">
        <f>R102*R$7</f>
        <v>0</v>
      </c>
      <c r="U102" s="57">
        <f t="shared" si="40"/>
        <v>7</v>
      </c>
    </row>
    <row r="103" spans="1:21" x14ac:dyDescent="0.3">
      <c r="A103" s="115" t="s">
        <v>49</v>
      </c>
      <c r="B103" s="106"/>
      <c r="C103" s="58">
        <f>SUM(C104:C106)</f>
        <v>0</v>
      </c>
      <c r="D103" s="106"/>
      <c r="E103" s="58">
        <f>SUM(E104:E106)</f>
        <v>0</v>
      </c>
      <c r="F103" s="106"/>
      <c r="G103" s="58">
        <f>SUM(G104:G106)</f>
        <v>0</v>
      </c>
      <c r="H103" s="106"/>
      <c r="I103" s="58">
        <f>SUM(I104:I106)</f>
        <v>0</v>
      </c>
      <c r="J103" s="106"/>
      <c r="K103" s="58">
        <f>SUM(K104:K106)</f>
        <v>0</v>
      </c>
      <c r="L103" s="106"/>
      <c r="M103" s="58">
        <f>SUM(M104:M106)</f>
        <v>0</v>
      </c>
      <c r="N103" s="106"/>
      <c r="O103" s="58">
        <f>SUM(O104:O106)</f>
        <v>0</v>
      </c>
      <c r="P103" s="106"/>
      <c r="Q103" s="58">
        <f>SUM(Q104:Q106)</f>
        <v>0</v>
      </c>
      <c r="R103" s="106"/>
      <c r="S103" s="58">
        <f>SUM(S104:S106)</f>
        <v>0</v>
      </c>
      <c r="U103" s="57">
        <f t="shared" si="40"/>
        <v>8</v>
      </c>
    </row>
    <row r="104" spans="1:21" x14ac:dyDescent="0.3">
      <c r="A104" s="59" t="s">
        <v>50</v>
      </c>
      <c r="B104" s="106">
        <f>+IF('Tarifs 2028'!$K$48="v",0,'Tarifs 2028'!$K$48)</f>
        <v>0</v>
      </c>
      <c r="C104" s="58">
        <f>B104*B$7</f>
        <v>0</v>
      </c>
      <c r="D104" s="106">
        <f>+IF('Tarifs 2028'!$K$48="v",0,'Tarifs 2028'!$K$48)</f>
        <v>0</v>
      </c>
      <c r="E104" s="58">
        <f t="shared" ref="E104:E107" si="41">D104*D$7</f>
        <v>0</v>
      </c>
      <c r="F104" s="106">
        <f>+IF('Tarifs 2028'!$L$48="v",0,'Tarifs 2028'!$L$48)</f>
        <v>0</v>
      </c>
      <c r="G104" s="58">
        <f t="shared" ref="G104:G107" si="42">F104*F$7</f>
        <v>0</v>
      </c>
      <c r="H104" s="106">
        <f>+IF('Tarifs 2028'!$L$48="v",0,'Tarifs 2028'!$L$48)</f>
        <v>0</v>
      </c>
      <c r="I104" s="58">
        <f t="shared" ref="I104:I107" si="43">H104*H$7</f>
        <v>0</v>
      </c>
      <c r="J104" s="106">
        <f>+IF('Tarifs 2028'!$L$48="v",0,'Tarifs 2028'!$L$48)</f>
        <v>0</v>
      </c>
      <c r="K104" s="58">
        <f t="shared" ref="K104:K107" si="44">J104*J$7</f>
        <v>0</v>
      </c>
      <c r="L104" s="106">
        <f>+IF('Tarifs 2028'!$M$48="v",0,'Tarifs 2028'!$M$48)</f>
        <v>0</v>
      </c>
      <c r="M104" s="58">
        <f t="shared" ref="M104:M107" si="45">L104*L$7</f>
        <v>0</v>
      </c>
      <c r="N104" s="106">
        <f>+IF('Tarifs 2028'!$N$48="v",0,'Tarifs 2028'!$N$48)</f>
        <v>0</v>
      </c>
      <c r="O104" s="58">
        <f t="shared" ref="O104:O107" si="46">N104*N$7</f>
        <v>0</v>
      </c>
      <c r="P104" s="106">
        <f>+IF('Tarifs 2028'!$O$48="v",0,'Tarifs 2028'!$O$48)</f>
        <v>0</v>
      </c>
      <c r="Q104" s="58">
        <f t="shared" ref="Q104:Q107" si="47">P104*P$7</f>
        <v>0</v>
      </c>
      <c r="R104" s="106">
        <f>+IF('Tarifs 2028'!$P$48="v",0,'Tarifs 2028'!$P$48)</f>
        <v>0</v>
      </c>
      <c r="S104" s="58">
        <f t="shared" ref="S104:S107" si="48">R104*R$7</f>
        <v>0</v>
      </c>
      <c r="U104" s="57">
        <f t="shared" si="40"/>
        <v>9</v>
      </c>
    </row>
    <row r="105" spans="1:21" x14ac:dyDescent="0.3">
      <c r="A105" s="59" t="s">
        <v>51</v>
      </c>
      <c r="B105" s="106">
        <f>+IF('Tarifs 2028'!$K$49="v",0,'Tarifs 2028'!$K$49)</f>
        <v>0</v>
      </c>
      <c r="C105" s="58">
        <f t="shared" ref="C105:C107" si="49">B105*B$7</f>
        <v>0</v>
      </c>
      <c r="D105" s="106">
        <f>+IF('Tarifs 2028'!$K$49="v",0,'Tarifs 2028'!$K$49)</f>
        <v>0</v>
      </c>
      <c r="E105" s="58">
        <f t="shared" si="41"/>
        <v>0</v>
      </c>
      <c r="F105" s="106">
        <f>+IF('Tarifs 2028'!$L$49="v",0,'Tarifs 2028'!$L$49)</f>
        <v>0</v>
      </c>
      <c r="G105" s="58">
        <f t="shared" si="42"/>
        <v>0</v>
      </c>
      <c r="H105" s="106">
        <f>+IF('Tarifs 2028'!$L$49="v",0,'Tarifs 2028'!$L$49)</f>
        <v>0</v>
      </c>
      <c r="I105" s="58">
        <f t="shared" si="43"/>
        <v>0</v>
      </c>
      <c r="J105" s="106">
        <f>+IF('Tarifs 2028'!$L$49="v",0,'Tarifs 2028'!$L$49)</f>
        <v>0</v>
      </c>
      <c r="K105" s="58">
        <f t="shared" si="44"/>
        <v>0</v>
      </c>
      <c r="L105" s="106">
        <f>+IF('Tarifs 2028'!$M$49="v",0,'Tarifs 2028'!$M$49)</f>
        <v>0</v>
      </c>
      <c r="M105" s="58">
        <f t="shared" si="45"/>
        <v>0</v>
      </c>
      <c r="N105" s="106">
        <f>+IF('Tarifs 2028'!$N$49="v",0,'Tarifs 2028'!$N$49)</f>
        <v>0</v>
      </c>
      <c r="O105" s="58">
        <f t="shared" si="46"/>
        <v>0</v>
      </c>
      <c r="P105" s="106">
        <f>+IF('Tarifs 2028'!$O$49="v",0,'Tarifs 2028'!$O$49)</f>
        <v>0</v>
      </c>
      <c r="Q105" s="58">
        <f t="shared" si="47"/>
        <v>0</v>
      </c>
      <c r="R105" s="106">
        <f>+IF('Tarifs 2028'!$P$49="v",0,'Tarifs 2028'!$P$49)</f>
        <v>0</v>
      </c>
      <c r="S105" s="58">
        <f t="shared" si="48"/>
        <v>0</v>
      </c>
      <c r="U105" s="57">
        <f t="shared" si="40"/>
        <v>10</v>
      </c>
    </row>
    <row r="106" spans="1:21" x14ac:dyDescent="0.3">
      <c r="A106" s="59" t="s">
        <v>52</v>
      </c>
      <c r="B106" s="106">
        <f>+IF('Tarifs 2028'!$K$50="v",0,'Tarifs 2028'!$K$50)</f>
        <v>0</v>
      </c>
      <c r="C106" s="58">
        <f t="shared" si="49"/>
        <v>0</v>
      </c>
      <c r="D106" s="106">
        <f>+IF('Tarifs 2028'!$K$50="v",0,'Tarifs 2028'!$K$50)</f>
        <v>0</v>
      </c>
      <c r="E106" s="58">
        <f t="shared" si="41"/>
        <v>0</v>
      </c>
      <c r="F106" s="106">
        <f>+IF('Tarifs 2028'!$L$50="v",0,'Tarifs 2028'!$L$50)</f>
        <v>0</v>
      </c>
      <c r="G106" s="58">
        <f t="shared" si="42"/>
        <v>0</v>
      </c>
      <c r="H106" s="106">
        <f>+IF('Tarifs 2028'!$L$50="v",0,'Tarifs 2028'!$L$50)</f>
        <v>0</v>
      </c>
      <c r="I106" s="58">
        <f t="shared" si="43"/>
        <v>0</v>
      </c>
      <c r="J106" s="106">
        <f>+IF('Tarifs 2028'!$L$50="v",0,'Tarifs 2028'!$L$50)</f>
        <v>0</v>
      </c>
      <c r="K106" s="58">
        <f t="shared" si="44"/>
        <v>0</v>
      </c>
      <c r="L106" s="106">
        <f>+IF('Tarifs 2028'!$M$50="v",0,'Tarifs 2028'!$M$50)</f>
        <v>0</v>
      </c>
      <c r="M106" s="58">
        <f t="shared" si="45"/>
        <v>0</v>
      </c>
      <c r="N106" s="106">
        <f>+IF('Tarifs 2028'!$N$50="v",0,'Tarifs 2028'!$N$50)</f>
        <v>0</v>
      </c>
      <c r="O106" s="58">
        <f t="shared" si="46"/>
        <v>0</v>
      </c>
      <c r="P106" s="106">
        <f>+IF('Tarifs 2028'!$O$50="v",0,'Tarifs 2028'!$O$50)</f>
        <v>0</v>
      </c>
      <c r="Q106" s="58">
        <f t="shared" si="47"/>
        <v>0</v>
      </c>
      <c r="R106" s="106">
        <f>+IF('Tarifs 2028'!$P$50="v",0,'Tarifs 2028'!$P$50)</f>
        <v>0</v>
      </c>
      <c r="S106" s="58">
        <f t="shared" si="48"/>
        <v>0</v>
      </c>
      <c r="U106" s="57">
        <f t="shared" si="40"/>
        <v>11</v>
      </c>
    </row>
    <row r="107" spans="1:21" x14ac:dyDescent="0.3">
      <c r="A107" s="115" t="s">
        <v>53</v>
      </c>
      <c r="B107" s="106">
        <f>+IF('Tarifs 2028'!$K$52="v",0,'Tarifs 2028'!$K$52)</f>
        <v>0</v>
      </c>
      <c r="C107" s="58">
        <f t="shared" si="49"/>
        <v>0</v>
      </c>
      <c r="D107" s="106">
        <f>+IF('Tarifs 2028'!$K$52="v",0,'Tarifs 2028'!$K$52)</f>
        <v>0</v>
      </c>
      <c r="E107" s="58">
        <f t="shared" si="41"/>
        <v>0</v>
      </c>
      <c r="F107" s="106">
        <f>+IF('Tarifs 2028'!$L$52="v",0,'Tarifs 2028'!$L$52)</f>
        <v>0</v>
      </c>
      <c r="G107" s="58">
        <f t="shared" si="42"/>
        <v>0</v>
      </c>
      <c r="H107" s="106">
        <f>+IF('Tarifs 2028'!$L$52="v",0,'Tarifs 2028'!$L$52)</f>
        <v>0</v>
      </c>
      <c r="I107" s="58">
        <f t="shared" si="43"/>
        <v>0</v>
      </c>
      <c r="J107" s="106">
        <f>+IF('Tarifs 2028'!$L$52="v",0,'Tarifs 2028'!$L$52)</f>
        <v>0</v>
      </c>
      <c r="K107" s="58">
        <f t="shared" si="44"/>
        <v>0</v>
      </c>
      <c r="L107" s="106">
        <f>+IF('Tarifs 2028'!$M$52="v",0,'Tarifs 2028'!$M$52)</f>
        <v>0</v>
      </c>
      <c r="M107" s="58">
        <f t="shared" si="45"/>
        <v>0</v>
      </c>
      <c r="N107" s="106">
        <f>+IF('Tarifs 2028'!$N$52="v",0,'Tarifs 2028'!$N$52)</f>
        <v>0</v>
      </c>
      <c r="O107" s="58">
        <f t="shared" si="46"/>
        <v>0</v>
      </c>
      <c r="P107" s="106">
        <f>+IF('Tarifs 2028'!$O$52="v",0,'Tarifs 2028'!$O$52)</f>
        <v>0</v>
      </c>
      <c r="Q107" s="58">
        <f t="shared" si="47"/>
        <v>0</v>
      </c>
      <c r="R107" s="106">
        <f>+IF('Tarifs 2028'!$P$52="v",0,'Tarifs 2028'!$P$52)</f>
        <v>0</v>
      </c>
      <c r="S107" s="58">
        <f t="shared" si="48"/>
        <v>0</v>
      </c>
      <c r="U107" s="57">
        <f t="shared" si="40"/>
        <v>12</v>
      </c>
    </row>
    <row r="108" spans="1:21" x14ac:dyDescent="0.3">
      <c r="A108" s="117" t="s">
        <v>54</v>
      </c>
      <c r="B108" s="118"/>
      <c r="C108" s="119">
        <f>SUM(C98,C102:C103,C107)</f>
        <v>0</v>
      </c>
      <c r="D108" s="118"/>
      <c r="E108" s="119">
        <f>SUM(E98,E102:E103,E107)</f>
        <v>0</v>
      </c>
      <c r="F108" s="118"/>
      <c r="G108" s="119">
        <f>SUM(G98,G102:G103,G107)</f>
        <v>0</v>
      </c>
      <c r="H108" s="118"/>
      <c r="I108" s="119">
        <f>SUM(I98,I102:I103,I107)</f>
        <v>0</v>
      </c>
      <c r="J108" s="118"/>
      <c r="K108" s="119">
        <f>SUM(K98,K102:K103,K107)</f>
        <v>0</v>
      </c>
      <c r="L108" s="118"/>
      <c r="M108" s="119">
        <f>SUM(M98,M102:M103,M107)</f>
        <v>0</v>
      </c>
      <c r="N108" s="118"/>
      <c r="O108" s="119">
        <f>SUM(O98,O102:O103,O107)</f>
        <v>0</v>
      </c>
      <c r="P108" s="118"/>
      <c r="Q108" s="119">
        <f>SUM(Q98,Q102:Q103,Q107)</f>
        <v>0</v>
      </c>
      <c r="R108" s="118"/>
      <c r="S108" s="119">
        <f>SUM(S98,S102:S103,S107)</f>
        <v>0</v>
      </c>
      <c r="U108" s="57">
        <f t="shared" si="40"/>
        <v>13</v>
      </c>
    </row>
    <row r="109" spans="1:21" x14ac:dyDescent="0.3">
      <c r="A109" s="60" t="s">
        <v>96</v>
      </c>
      <c r="B109" s="1"/>
      <c r="C109" s="130"/>
      <c r="D109" s="1"/>
      <c r="E109" s="130"/>
      <c r="F109" s="1"/>
      <c r="G109" s="130"/>
      <c r="H109" s="1"/>
      <c r="I109" s="130"/>
      <c r="J109" s="1"/>
      <c r="K109" s="130"/>
      <c r="L109" s="1"/>
      <c r="M109" s="130"/>
      <c r="N109" s="1"/>
      <c r="O109" s="130"/>
      <c r="P109" s="1"/>
      <c r="Q109" s="130"/>
      <c r="R109" s="1"/>
      <c r="S109" s="130"/>
      <c r="U109" s="57">
        <f>V88</f>
        <v>0</v>
      </c>
    </row>
    <row r="110" spans="1:21" x14ac:dyDescent="0.3">
      <c r="A110" s="122" t="s">
        <v>97</v>
      </c>
      <c r="B110" s="123"/>
      <c r="C110" s="124">
        <f>C108-C109</f>
        <v>0</v>
      </c>
      <c r="D110" s="123"/>
      <c r="E110" s="124">
        <f>E108-E109</f>
        <v>0</v>
      </c>
      <c r="F110" s="123"/>
      <c r="G110" s="124">
        <f>G108-G109</f>
        <v>0</v>
      </c>
      <c r="H110" s="123"/>
      <c r="I110" s="124">
        <f>I108-I109</f>
        <v>0</v>
      </c>
      <c r="J110" s="123"/>
      <c r="K110" s="124">
        <f>K108-K109</f>
        <v>0</v>
      </c>
      <c r="L110" s="123"/>
      <c r="M110" s="124">
        <f>M108-M109</f>
        <v>0</v>
      </c>
      <c r="N110" s="123"/>
      <c r="O110" s="124">
        <f>O108-O109</f>
        <v>0</v>
      </c>
      <c r="P110" s="123"/>
      <c r="Q110" s="124">
        <f>Q108-Q109</f>
        <v>0</v>
      </c>
      <c r="R110" s="123"/>
      <c r="S110" s="124">
        <f>S108-S109</f>
        <v>0</v>
      </c>
      <c r="U110" s="57"/>
    </row>
    <row r="111" spans="1:21" ht="15.75" thickBot="1" x14ac:dyDescent="0.35">
      <c r="A111" s="126" t="s">
        <v>98</v>
      </c>
      <c r="B111" s="127"/>
      <c r="C111" s="128" t="str">
        <f>IFERROR((C110/C109)," ")</f>
        <v xml:space="preserve"> </v>
      </c>
      <c r="D111" s="127"/>
      <c r="E111" s="128" t="str">
        <f>IFERROR((E110/E109)," ")</f>
        <v xml:space="preserve"> </v>
      </c>
      <c r="F111" s="127"/>
      <c r="G111" s="128" t="str">
        <f>IFERROR((G110/G109)," ")</f>
        <v xml:space="preserve"> </v>
      </c>
      <c r="H111" s="127"/>
      <c r="I111" s="128" t="str">
        <f>IFERROR((I110/I109)," ")</f>
        <v xml:space="preserve"> </v>
      </c>
      <c r="J111" s="127"/>
      <c r="K111" s="128" t="str">
        <f>IFERROR((K110/K109)," ")</f>
        <v xml:space="preserve"> </v>
      </c>
      <c r="L111" s="127"/>
      <c r="M111" s="128" t="str">
        <f>IFERROR((M110/M109)," ")</f>
        <v xml:space="preserve"> </v>
      </c>
      <c r="N111" s="127"/>
      <c r="O111" s="128" t="str">
        <f>IFERROR((O110/O109)," ")</f>
        <v xml:space="preserve"> </v>
      </c>
      <c r="P111" s="127"/>
      <c r="Q111" s="128" t="str">
        <f>IFERROR((Q110/Q109)," ")</f>
        <v xml:space="preserve"> </v>
      </c>
      <c r="R111" s="127"/>
      <c r="S111" s="128" t="str">
        <f>IFERROR((S110/S109)," ")</f>
        <v xml:space="preserve"> </v>
      </c>
      <c r="U111" s="57"/>
    </row>
    <row r="112" spans="1:21" ht="15.75" thickTop="1" x14ac:dyDescent="0.3">
      <c r="A112" s="107"/>
      <c r="B112" s="1"/>
      <c r="C112" s="108"/>
      <c r="D112" s="1"/>
      <c r="E112" s="108"/>
      <c r="F112" s="1"/>
      <c r="G112" s="108"/>
      <c r="H112" s="1"/>
      <c r="I112" s="108"/>
      <c r="J112" s="1"/>
      <c r="K112" s="108"/>
      <c r="L112" s="1"/>
      <c r="M112" s="108"/>
      <c r="N112" s="1"/>
      <c r="O112" s="108"/>
      <c r="P112" s="1"/>
      <c r="Q112" s="108"/>
      <c r="R112" s="1"/>
      <c r="S112" s="108"/>
    </row>
    <row r="113" spans="1:22" x14ac:dyDescent="0.3">
      <c r="A113" s="116" t="s">
        <v>86</v>
      </c>
      <c r="B113" s="106">
        <f>+IF('Tarifs 2028'!$K$43="v",0,'Tarifs 2028'!$K$43)</f>
        <v>0</v>
      </c>
      <c r="C113" s="58">
        <f>B113*B$7</f>
        <v>0</v>
      </c>
      <c r="D113" s="106">
        <f>+IF('Tarifs 2028'!$K$43="v",0,'Tarifs 2028'!$K$43)</f>
        <v>0</v>
      </c>
      <c r="E113" s="58">
        <f>D113*D$7</f>
        <v>0</v>
      </c>
      <c r="F113" s="106">
        <f>+IF('Tarifs 2028'!$L$43="v",0,'Tarifs 2028'!$L$43)</f>
        <v>0</v>
      </c>
      <c r="G113" s="58">
        <f>F113*F$7</f>
        <v>0</v>
      </c>
      <c r="H113" s="106">
        <f>+IF('Tarifs 2028'!$L$43="v",0,'Tarifs 2028'!$L$43)</f>
        <v>0</v>
      </c>
      <c r="I113" s="58">
        <f>H113*H$7</f>
        <v>0</v>
      </c>
      <c r="J113" s="106">
        <f>+IF('Tarifs 2028'!$L$43="v",0,'Tarifs 2028'!$L$43)</f>
        <v>0</v>
      </c>
      <c r="K113" s="58">
        <f>J113*J$7</f>
        <v>0</v>
      </c>
      <c r="L113" s="106">
        <f>+IF('Tarifs 2028'!$M$43="v",0,'Tarifs 2028'!$M$43)</f>
        <v>0</v>
      </c>
      <c r="M113" s="58">
        <f>L113*L$7</f>
        <v>0</v>
      </c>
      <c r="N113" s="106">
        <f>+IF('Tarifs 2028'!$N$43="v",0,'Tarifs 2028'!$N$43)</f>
        <v>0</v>
      </c>
      <c r="O113" s="58">
        <f>N113*N$7</f>
        <v>0</v>
      </c>
      <c r="P113" s="106">
        <f>+IF('Tarifs 2028'!$O$43="v",0,'Tarifs 2028'!$O$43)</f>
        <v>0</v>
      </c>
      <c r="Q113" s="58">
        <f>P113*P$7</f>
        <v>0</v>
      </c>
      <c r="R113" s="106">
        <f>+IF('Tarifs 2028'!$P$43="v",0,'Tarifs 2028'!$P$43)</f>
        <v>0</v>
      </c>
      <c r="S113" s="58">
        <f>R113*R$7</f>
        <v>0</v>
      </c>
      <c r="V113" s="57"/>
    </row>
    <row r="114" spans="1:22" s="109" customFormat="1" x14ac:dyDescent="0.3">
      <c r="B114" s="110"/>
      <c r="C114" s="110">
        <f>IFERROR(C113/C108,0)</f>
        <v>0</v>
      </c>
      <c r="D114" s="110"/>
      <c r="E114" s="110">
        <f>IFERROR(E113/E108,0)</f>
        <v>0</v>
      </c>
      <c r="F114" s="110"/>
      <c r="G114" s="110">
        <f>IFERROR(G113/G108,0)</f>
        <v>0</v>
      </c>
      <c r="H114" s="110"/>
      <c r="I114" s="110">
        <f>IFERROR(I113/I108,0)</f>
        <v>0</v>
      </c>
      <c r="J114" s="110"/>
      <c r="K114" s="110">
        <f>IFERROR(K113/K108,0)</f>
        <v>0</v>
      </c>
      <c r="L114" s="110"/>
      <c r="M114" s="110">
        <f>IFERROR(M113/M108,0)</f>
        <v>0</v>
      </c>
      <c r="N114" s="110"/>
      <c r="O114" s="110">
        <f>IFERROR(O113/O108,0)</f>
        <v>0</v>
      </c>
      <c r="P114" s="110"/>
      <c r="Q114" s="110">
        <f>IFERROR(Q113/Q108,0)</f>
        <v>0</v>
      </c>
      <c r="R114" s="110"/>
      <c r="S114" s="110">
        <f>IFERROR(S113/S108,0)</f>
        <v>0</v>
      </c>
      <c r="V114" s="111"/>
    </row>
    <row r="116" spans="1:22" ht="21" x14ac:dyDescent="0.35">
      <c r="A116" s="162">
        <v>2029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4"/>
    </row>
    <row r="117" spans="1:22" x14ac:dyDescent="0.3">
      <c r="A117" s="165" t="s">
        <v>44</v>
      </c>
      <c r="B117" s="167" t="str">
        <f>B$5&amp;" | "&amp;B27</f>
        <v xml:space="preserve">T1 | </v>
      </c>
      <c r="C117" s="168"/>
      <c r="D117" s="167" t="str">
        <f>D$5&amp;" | "&amp;D27</f>
        <v xml:space="preserve">T1 | </v>
      </c>
      <c r="E117" s="168"/>
      <c r="F117" s="167" t="str">
        <f>F$5&amp;" | "&amp;F27</f>
        <v xml:space="preserve">T2 | </v>
      </c>
      <c r="G117" s="168"/>
      <c r="H117" s="167" t="str">
        <f>H$5&amp;" | "&amp;H27</f>
        <v xml:space="preserve">T2 | </v>
      </c>
      <c r="I117" s="168"/>
      <c r="J117" s="167" t="str">
        <f>J$5&amp;" | "&amp;J27</f>
        <v xml:space="preserve">T2 | </v>
      </c>
      <c r="K117" s="168"/>
      <c r="L117" s="167" t="str">
        <f>L$5&amp;" | "&amp;L27</f>
        <v xml:space="preserve">T3 | </v>
      </c>
      <c r="M117" s="168"/>
      <c r="N117" s="167" t="str">
        <f>N$5&amp;" | "&amp;N27</f>
        <v xml:space="preserve">T4 | </v>
      </c>
      <c r="O117" s="168"/>
      <c r="P117" s="167" t="str">
        <f>P$5&amp;" | "&amp;P27</f>
        <v xml:space="preserve">T5 | </v>
      </c>
      <c r="Q117" s="169"/>
      <c r="R117" s="170" t="str">
        <f>R$5&amp;" | "&amp;R27</f>
        <v xml:space="preserve">T6 | </v>
      </c>
      <c r="S117" s="170"/>
    </row>
    <row r="118" spans="1:22" x14ac:dyDescent="0.3">
      <c r="A118" s="166"/>
      <c r="B118" s="120" t="s">
        <v>45</v>
      </c>
      <c r="C118" s="120" t="s">
        <v>46</v>
      </c>
      <c r="D118" s="120" t="s">
        <v>45</v>
      </c>
      <c r="E118" s="120" t="s">
        <v>46</v>
      </c>
      <c r="F118" s="120" t="s">
        <v>45</v>
      </c>
      <c r="G118" s="120" t="s">
        <v>46</v>
      </c>
      <c r="H118" s="120" t="s">
        <v>45</v>
      </c>
      <c r="I118" s="120" t="s">
        <v>46</v>
      </c>
      <c r="J118" s="120" t="s">
        <v>45</v>
      </c>
      <c r="K118" s="120" t="s">
        <v>46</v>
      </c>
      <c r="L118" s="120" t="s">
        <v>45</v>
      </c>
      <c r="M118" s="120" t="s">
        <v>46</v>
      </c>
      <c r="N118" s="120" t="s">
        <v>45</v>
      </c>
      <c r="O118" s="120" t="s">
        <v>46</v>
      </c>
      <c r="P118" s="120" t="s">
        <v>45</v>
      </c>
      <c r="Q118" s="120" t="s">
        <v>46</v>
      </c>
      <c r="R118" s="121" t="s">
        <v>45</v>
      </c>
      <c r="S118" s="121" t="s">
        <v>46</v>
      </c>
    </row>
    <row r="119" spans="1:22" x14ac:dyDescent="0.3">
      <c r="A119" s="115" t="s">
        <v>19</v>
      </c>
      <c r="B119" s="105"/>
      <c r="C119" s="58">
        <f>SUM(C120:C122)</f>
        <v>0</v>
      </c>
      <c r="D119" s="58"/>
      <c r="E119" s="58">
        <f>SUM(E120:E122)</f>
        <v>0</v>
      </c>
      <c r="F119" s="58"/>
      <c r="G119" s="58">
        <f>SUM(G120:G122)</f>
        <v>0</v>
      </c>
      <c r="H119" s="58"/>
      <c r="I119" s="58">
        <f>SUM(I120:I122)</f>
        <v>0</v>
      </c>
      <c r="J119" s="58"/>
      <c r="K119" s="58">
        <f>SUM(K120:K122)</f>
        <v>0</v>
      </c>
      <c r="L119" s="58"/>
      <c r="M119" s="58">
        <f>SUM(M120:M122)</f>
        <v>0</v>
      </c>
      <c r="N119" s="58"/>
      <c r="O119" s="58">
        <f>SUM(O120:O122)</f>
        <v>0</v>
      </c>
      <c r="P119" s="58"/>
      <c r="Q119" s="58">
        <f>SUM(Q120:Q122)</f>
        <v>0</v>
      </c>
      <c r="R119" s="58"/>
      <c r="S119" s="58">
        <f>SUM(S120:S122)</f>
        <v>0</v>
      </c>
    </row>
    <row r="120" spans="1:22" x14ac:dyDescent="0.3">
      <c r="A120" s="59" t="s">
        <v>20</v>
      </c>
      <c r="B120" s="160"/>
      <c r="C120" s="161"/>
      <c r="D120" s="160"/>
      <c r="E120" s="161"/>
      <c r="F120" s="160"/>
      <c r="G120" s="161"/>
      <c r="H120" s="160"/>
      <c r="I120" s="161"/>
      <c r="J120" s="160"/>
      <c r="K120" s="161"/>
      <c r="L120" s="160"/>
      <c r="M120" s="161"/>
      <c r="N120" s="160"/>
      <c r="O120" s="161"/>
      <c r="P120" s="58">
        <f>+IF('Tarifs 2029'!$O$39="v",0,'Tarifs 2029'!$O$39)</f>
        <v>0</v>
      </c>
      <c r="Q120" s="58">
        <f>P120*P$8</f>
        <v>0</v>
      </c>
      <c r="R120" s="58">
        <f>+IF('Tarifs 2029'!$P$39="v",0,'Tarifs 2029'!$P$39)</f>
        <v>0</v>
      </c>
      <c r="S120" s="58">
        <f>R120*R$8</f>
        <v>0</v>
      </c>
    </row>
    <row r="121" spans="1:22" x14ac:dyDescent="0.3">
      <c r="A121" s="59" t="s">
        <v>47</v>
      </c>
      <c r="B121" s="58">
        <f>+IF('Tarifs 2029'!$K$40="v",0,'Tarifs 2029'!$K$40)</f>
        <v>0</v>
      </c>
      <c r="C121" s="58">
        <f>B121*1</f>
        <v>0</v>
      </c>
      <c r="D121" s="58">
        <f>+IF('Tarifs 2029'!$K$40="v",0,'Tarifs 2029'!$K$40)</f>
        <v>0</v>
      </c>
      <c r="E121" s="58">
        <f>D121*1</f>
        <v>0</v>
      </c>
      <c r="F121" s="58">
        <f>+IF('Tarifs 2029'!$L$40="v",0,'Tarifs 2029'!$L$40)</f>
        <v>0</v>
      </c>
      <c r="G121" s="58">
        <f>F121*1</f>
        <v>0</v>
      </c>
      <c r="H121" s="58">
        <f>+IF('Tarifs 2029'!$L$40="v",0,'Tarifs 2029'!$L$40)</f>
        <v>0</v>
      </c>
      <c r="I121" s="58">
        <f>H121*1</f>
        <v>0</v>
      </c>
      <c r="J121" s="58">
        <f>+IF('Tarifs 2029'!$L$40="v",0,'Tarifs 2029'!$L$40)</f>
        <v>0</v>
      </c>
      <c r="K121" s="58">
        <f>J121*1</f>
        <v>0</v>
      </c>
      <c r="L121" s="58">
        <f>+IF('Tarifs 2029'!$M$40="v",0,'Tarifs 2029'!$M$40)</f>
        <v>0</v>
      </c>
      <c r="M121" s="58">
        <f>L121*1</f>
        <v>0</v>
      </c>
      <c r="N121" s="58">
        <f>+IF('Tarifs 2029'!$N$40="v",0,'Tarifs 2029'!$N$40)</f>
        <v>0</v>
      </c>
      <c r="O121" s="58">
        <f>N121*1</f>
        <v>0</v>
      </c>
      <c r="P121" s="58">
        <f>+IF('Tarifs 2029'!$O$40="v",0,'Tarifs 2029'!$O$40)</f>
        <v>0</v>
      </c>
      <c r="Q121" s="58">
        <f>P121*1</f>
        <v>0</v>
      </c>
      <c r="R121" s="58">
        <f>+IF('Tarifs 2029'!$P$40="v",0,'Tarifs 2029'!$P$40)</f>
        <v>0</v>
      </c>
      <c r="S121" s="58">
        <f>R121*1</f>
        <v>0</v>
      </c>
    </row>
    <row r="122" spans="1:22" x14ac:dyDescent="0.3">
      <c r="A122" s="59" t="s">
        <v>26</v>
      </c>
      <c r="B122" s="106">
        <f>+IF('Tarifs 2029'!$K$42="v",0,'Tarifs 2029'!$K$42)</f>
        <v>0</v>
      </c>
      <c r="C122" s="58">
        <f>B122*B$7</f>
        <v>0</v>
      </c>
      <c r="D122" s="106">
        <f>+IF('Tarifs 2029'!$K$42="v",0,'Tarifs 2029'!$K$42)</f>
        <v>0</v>
      </c>
      <c r="E122" s="58">
        <f>D122*D$7</f>
        <v>0</v>
      </c>
      <c r="F122" s="106">
        <f>+IF('Tarifs 2029'!$L$42="v",0,'Tarifs 2029'!$L$42)</f>
        <v>0</v>
      </c>
      <c r="G122" s="58">
        <f>F122*F$7</f>
        <v>0</v>
      </c>
      <c r="H122" s="106">
        <f>+IF('Tarifs 2029'!$L$42="v",0,'Tarifs 2029'!$L$42)</f>
        <v>0</v>
      </c>
      <c r="I122" s="58">
        <f>H122*H$7</f>
        <v>0</v>
      </c>
      <c r="J122" s="106">
        <f>+IF('Tarifs 2029'!$L$42="v",0,'Tarifs 2029'!$L$42)</f>
        <v>0</v>
      </c>
      <c r="K122" s="58">
        <f>J122*J$7</f>
        <v>0</v>
      </c>
      <c r="L122" s="106">
        <f>+IF('Tarifs 2029'!$M$42="v",0,'Tarifs 2029'!$M$42)</f>
        <v>0</v>
      </c>
      <c r="M122" s="58">
        <f>L122*L$7</f>
        <v>0</v>
      </c>
      <c r="N122" s="106">
        <f>+IF('Tarifs 2029'!$N$42="v",0,'Tarifs 2029'!$N$42)</f>
        <v>0</v>
      </c>
      <c r="O122" s="58">
        <f>N122*N$7</f>
        <v>0</v>
      </c>
      <c r="P122" s="106">
        <f>+IF('Tarifs 2029'!$O$42="v",0,'Tarifs 2029'!$O$42)</f>
        <v>0</v>
      </c>
      <c r="Q122" s="58">
        <f>P122*P$7</f>
        <v>0</v>
      </c>
      <c r="R122" s="106">
        <f>+IF('Tarifs 2029'!$P$42="v",0,'Tarifs 2029'!$P$42)</f>
        <v>0</v>
      </c>
      <c r="S122" s="58">
        <f>R122*R$7</f>
        <v>0</v>
      </c>
    </row>
    <row r="123" spans="1:22" x14ac:dyDescent="0.3">
      <c r="A123" s="115" t="s">
        <v>48</v>
      </c>
      <c r="B123" s="106">
        <f>+IF('Tarifs 2029'!$K$45="v",0,'Tarifs 2029'!$K$45)</f>
        <v>0</v>
      </c>
      <c r="C123" s="58">
        <f>B123*B$7</f>
        <v>0</v>
      </c>
      <c r="D123" s="106">
        <f>+IF('Tarifs 2029'!$K$45="v",0,'Tarifs 2029'!$K$45)</f>
        <v>0</v>
      </c>
      <c r="E123" s="58">
        <f>D123*D$7</f>
        <v>0</v>
      </c>
      <c r="F123" s="106">
        <f>+IF('Tarifs 2029'!$L$45="v",0,'Tarifs 2029'!$L$45)</f>
        <v>0</v>
      </c>
      <c r="G123" s="58">
        <f>F123*F$7</f>
        <v>0</v>
      </c>
      <c r="H123" s="106">
        <f>+IF('Tarifs 2029'!$L$45="v",0,'Tarifs 2029'!$L$45)</f>
        <v>0</v>
      </c>
      <c r="I123" s="58">
        <f>H123*H$7</f>
        <v>0</v>
      </c>
      <c r="J123" s="106">
        <f>+IF('Tarifs 2029'!$L$45="v",0,'Tarifs 2029'!$L$45)</f>
        <v>0</v>
      </c>
      <c r="K123" s="58">
        <f>J123*J$7</f>
        <v>0</v>
      </c>
      <c r="L123" s="106">
        <f>+IF('Tarifs 2029'!$M$45="v",0,'Tarifs 2029'!$M$45)</f>
        <v>0</v>
      </c>
      <c r="M123" s="58">
        <f>L123*L$7</f>
        <v>0</v>
      </c>
      <c r="N123" s="106">
        <f>+IF('Tarifs 2029'!$N$45="v",0,'Tarifs 2029'!$N$45)</f>
        <v>0</v>
      </c>
      <c r="O123" s="58">
        <f>N123*N$7</f>
        <v>0</v>
      </c>
      <c r="P123" s="106">
        <f>+IF('Tarifs 2029'!$O$45="v",0,'Tarifs 2029'!$O$45)</f>
        <v>0</v>
      </c>
      <c r="Q123" s="58">
        <f>P123*P$7</f>
        <v>0</v>
      </c>
      <c r="R123" s="106">
        <f>+IF('Tarifs 2029'!$P$45="v",0,'Tarifs 2029'!$P$45)</f>
        <v>0</v>
      </c>
      <c r="S123" s="58">
        <f>R123*R$7</f>
        <v>0</v>
      </c>
    </row>
    <row r="124" spans="1:22" x14ac:dyDescent="0.3">
      <c r="A124" s="115" t="s">
        <v>49</v>
      </c>
      <c r="B124" s="106"/>
      <c r="C124" s="58">
        <f>SUM(C125:C127)</f>
        <v>0</v>
      </c>
      <c r="D124" s="106"/>
      <c r="E124" s="58">
        <f>SUM(E125:E127)</f>
        <v>0</v>
      </c>
      <c r="F124" s="106"/>
      <c r="G124" s="58">
        <f>SUM(G125:G127)</f>
        <v>0</v>
      </c>
      <c r="H124" s="106"/>
      <c r="I124" s="58">
        <f>SUM(I125:I127)</f>
        <v>0</v>
      </c>
      <c r="J124" s="106"/>
      <c r="K124" s="58">
        <f>SUM(K125:K127)</f>
        <v>0</v>
      </c>
      <c r="L124" s="106"/>
      <c r="M124" s="58">
        <f>SUM(M125:M127)</f>
        <v>0</v>
      </c>
      <c r="N124" s="106"/>
      <c r="O124" s="58">
        <f>SUM(O125:O127)</f>
        <v>0</v>
      </c>
      <c r="P124" s="106"/>
      <c r="Q124" s="58">
        <f>SUM(Q125:Q127)</f>
        <v>0</v>
      </c>
      <c r="R124" s="106"/>
      <c r="S124" s="58">
        <f>SUM(S125:S127)</f>
        <v>0</v>
      </c>
    </row>
    <row r="125" spans="1:22" x14ac:dyDescent="0.3">
      <c r="A125" s="59" t="s">
        <v>50</v>
      </c>
      <c r="B125" s="106">
        <f>+IF('Tarifs 2029'!$K$48="v",0,'Tarifs 2029'!$K$48)</f>
        <v>0</v>
      </c>
      <c r="C125" s="58">
        <f>B125*B$7</f>
        <v>0</v>
      </c>
      <c r="D125" s="106">
        <f>+IF('Tarifs 2029'!$K$48="v",0,'Tarifs 2029'!$K$48)</f>
        <v>0</v>
      </c>
      <c r="E125" s="58">
        <f t="shared" ref="E125:E128" si="50">D125*D$7</f>
        <v>0</v>
      </c>
      <c r="F125" s="106">
        <f>+IF('Tarifs 2029'!$L$48="v",0,'Tarifs 2029'!$L$48)</f>
        <v>0</v>
      </c>
      <c r="G125" s="58">
        <f t="shared" ref="G125:G128" si="51">F125*F$7</f>
        <v>0</v>
      </c>
      <c r="H125" s="106">
        <f>+IF('Tarifs 2029'!$L$48="v",0,'Tarifs 2029'!$L$48)</f>
        <v>0</v>
      </c>
      <c r="I125" s="58">
        <f t="shared" ref="I125:I128" si="52">H125*H$7</f>
        <v>0</v>
      </c>
      <c r="J125" s="106">
        <f>+IF('Tarifs 2029'!$L$48="v",0,'Tarifs 2029'!$L$48)</f>
        <v>0</v>
      </c>
      <c r="K125" s="58">
        <f t="shared" ref="K125:K128" si="53">J125*J$7</f>
        <v>0</v>
      </c>
      <c r="L125" s="106">
        <f>+IF('Tarifs 2029'!$M$48="v",0,'Tarifs 2029'!$M$48)</f>
        <v>0</v>
      </c>
      <c r="M125" s="58">
        <f t="shared" ref="M125:M128" si="54">L125*L$7</f>
        <v>0</v>
      </c>
      <c r="N125" s="106">
        <f>+IF('Tarifs 2029'!$N$48="v",0,'Tarifs 2029'!$N$48)</f>
        <v>0</v>
      </c>
      <c r="O125" s="58">
        <f t="shared" ref="O125:O128" si="55">N125*N$7</f>
        <v>0</v>
      </c>
      <c r="P125" s="106">
        <f>+IF('Tarifs 2029'!$O$48="v",0,'Tarifs 2029'!$O$48)</f>
        <v>0</v>
      </c>
      <c r="Q125" s="58">
        <f t="shared" ref="Q125:Q128" si="56">P125*P$7</f>
        <v>0</v>
      </c>
      <c r="R125" s="106">
        <f>+IF('Tarifs 2029'!$P$48="v",0,'Tarifs 2029'!$P$48)</f>
        <v>0</v>
      </c>
      <c r="S125" s="58">
        <f t="shared" ref="S125:S128" si="57">R125*R$7</f>
        <v>0</v>
      </c>
    </row>
    <row r="126" spans="1:22" x14ac:dyDescent="0.3">
      <c r="A126" s="59" t="s">
        <v>51</v>
      </c>
      <c r="B126" s="106">
        <f>+IF('Tarifs 2029'!$K$49="v",0,'Tarifs 2029'!$K$49)</f>
        <v>0</v>
      </c>
      <c r="C126" s="58">
        <f t="shared" ref="C126:C128" si="58">B126*B$7</f>
        <v>0</v>
      </c>
      <c r="D126" s="106">
        <f>+IF('Tarifs 2029'!$K$49="v",0,'Tarifs 2029'!$K$49)</f>
        <v>0</v>
      </c>
      <c r="E126" s="58">
        <f t="shared" si="50"/>
        <v>0</v>
      </c>
      <c r="F126" s="106">
        <f>+IF('Tarifs 2029'!$L$49="v",0,'Tarifs 2029'!$L$49)</f>
        <v>0</v>
      </c>
      <c r="G126" s="58">
        <f t="shared" si="51"/>
        <v>0</v>
      </c>
      <c r="H126" s="106">
        <f>+IF('Tarifs 2029'!$L$49="v",0,'Tarifs 2029'!$L$49)</f>
        <v>0</v>
      </c>
      <c r="I126" s="58">
        <f t="shared" si="52"/>
        <v>0</v>
      </c>
      <c r="J126" s="106">
        <f>+IF('Tarifs 2029'!$L$49="v",0,'Tarifs 2029'!$L$49)</f>
        <v>0</v>
      </c>
      <c r="K126" s="58">
        <f t="shared" si="53"/>
        <v>0</v>
      </c>
      <c r="L126" s="106">
        <f>+IF('Tarifs 2029'!$M$49="v",0,'Tarifs 2029'!$M$49)</f>
        <v>0</v>
      </c>
      <c r="M126" s="58">
        <f t="shared" si="54"/>
        <v>0</v>
      </c>
      <c r="N126" s="106">
        <f>+IF('Tarifs 2029'!$N$49="v",0,'Tarifs 2029'!$N$49)</f>
        <v>0</v>
      </c>
      <c r="O126" s="58">
        <f t="shared" si="55"/>
        <v>0</v>
      </c>
      <c r="P126" s="106">
        <f>+IF('Tarifs 2029'!$O$49="v",0,'Tarifs 2029'!$O$49)</f>
        <v>0</v>
      </c>
      <c r="Q126" s="58">
        <f>P126*P$7</f>
        <v>0</v>
      </c>
      <c r="R126" s="106">
        <f>+IF('Tarifs 2029'!$P$49="v",0,'Tarifs 2029'!$P$49)</f>
        <v>0</v>
      </c>
      <c r="S126" s="58">
        <f t="shared" si="57"/>
        <v>0</v>
      </c>
    </row>
    <row r="127" spans="1:22" x14ac:dyDescent="0.3">
      <c r="A127" s="59" t="s">
        <v>52</v>
      </c>
      <c r="B127" s="106">
        <f>+IF('Tarifs 2029'!$K$50="v",0,'Tarifs 2029'!$K$50)</f>
        <v>0</v>
      </c>
      <c r="C127" s="58">
        <f t="shared" si="58"/>
        <v>0</v>
      </c>
      <c r="D127" s="106">
        <f>+IF('Tarifs 2029'!$K$50="v",0,'Tarifs 2029'!$K$50)</f>
        <v>0</v>
      </c>
      <c r="E127" s="58">
        <f t="shared" si="50"/>
        <v>0</v>
      </c>
      <c r="F127" s="106">
        <f>+IF('Tarifs 2029'!$L$50="v",0,'Tarifs 2029'!$L$50)</f>
        <v>0</v>
      </c>
      <c r="G127" s="58">
        <f t="shared" si="51"/>
        <v>0</v>
      </c>
      <c r="H127" s="106">
        <f>+IF('Tarifs 2029'!$L$50="v",0,'Tarifs 2029'!$L$50)</f>
        <v>0</v>
      </c>
      <c r="I127" s="58">
        <f t="shared" si="52"/>
        <v>0</v>
      </c>
      <c r="J127" s="106">
        <f>+IF('Tarifs 2029'!$L$50="v",0,'Tarifs 2029'!$L$50)</f>
        <v>0</v>
      </c>
      <c r="K127" s="58">
        <f t="shared" si="53"/>
        <v>0</v>
      </c>
      <c r="L127" s="106">
        <f>+IF('Tarifs 2029'!$M$50="v",0,'Tarifs 2029'!$M$50)</f>
        <v>0</v>
      </c>
      <c r="M127" s="58">
        <f t="shared" si="54"/>
        <v>0</v>
      </c>
      <c r="N127" s="106">
        <f>+IF('Tarifs 2029'!$N$50="v",0,'Tarifs 2029'!$N$50)</f>
        <v>0</v>
      </c>
      <c r="O127" s="58">
        <f t="shared" si="55"/>
        <v>0</v>
      </c>
      <c r="P127" s="106">
        <f>+IF('Tarifs 2029'!$O$50="v",0,'Tarifs 2029'!$O$50)</f>
        <v>0</v>
      </c>
      <c r="Q127" s="58">
        <f t="shared" si="56"/>
        <v>0</v>
      </c>
      <c r="R127" s="106">
        <f>+IF('Tarifs 2029'!$P$50="v",0,'Tarifs 2029'!$P$50)</f>
        <v>0</v>
      </c>
      <c r="S127" s="58">
        <f t="shared" si="57"/>
        <v>0</v>
      </c>
    </row>
    <row r="128" spans="1:22" x14ac:dyDescent="0.3">
      <c r="A128" s="115" t="s">
        <v>53</v>
      </c>
      <c r="B128" s="106">
        <f>+IF('Tarifs 2029'!$K$52="v",0,'Tarifs 2029'!$K$52)</f>
        <v>0</v>
      </c>
      <c r="C128" s="58">
        <f t="shared" si="58"/>
        <v>0</v>
      </c>
      <c r="D128" s="106">
        <f>+IF('Tarifs 2029'!$K$52="v",0,'Tarifs 2029'!$K$52)</f>
        <v>0</v>
      </c>
      <c r="E128" s="58">
        <f t="shared" si="50"/>
        <v>0</v>
      </c>
      <c r="F128" s="106">
        <f>+IF('Tarifs 2029'!$L$52="v",0,'Tarifs 2029'!$L$52)</f>
        <v>0</v>
      </c>
      <c r="G128" s="58">
        <f t="shared" si="51"/>
        <v>0</v>
      </c>
      <c r="H128" s="106">
        <f>+IF('Tarifs 2029'!$L$52="v",0,'Tarifs 2029'!$L$52)</f>
        <v>0</v>
      </c>
      <c r="I128" s="58">
        <f t="shared" si="52"/>
        <v>0</v>
      </c>
      <c r="J128" s="106">
        <f>+IF('Tarifs 2029'!$L$52="v",0,'Tarifs 2029'!$L$52)</f>
        <v>0</v>
      </c>
      <c r="K128" s="58">
        <f t="shared" si="53"/>
        <v>0</v>
      </c>
      <c r="L128" s="106">
        <f>+IF('Tarifs 2029'!$M$52="v",0,'Tarifs 2029'!$M$52)</f>
        <v>0</v>
      </c>
      <c r="M128" s="58">
        <f t="shared" si="54"/>
        <v>0</v>
      </c>
      <c r="N128" s="106">
        <f>+IF('Tarifs 2029'!$N$52="v",0,'Tarifs 2029'!$N$52)</f>
        <v>0</v>
      </c>
      <c r="O128" s="58">
        <f t="shared" si="55"/>
        <v>0</v>
      </c>
      <c r="P128" s="106">
        <f>+IF('Tarifs 2029'!$O$52="v",0,'Tarifs 2029'!$O$52)</f>
        <v>0</v>
      </c>
      <c r="Q128" s="58">
        <f t="shared" si="56"/>
        <v>0</v>
      </c>
      <c r="R128" s="106">
        <f>+IF('Tarifs 2029'!$P$52="v",0,'Tarifs 2029'!$P$52)</f>
        <v>0</v>
      </c>
      <c r="S128" s="58">
        <f t="shared" si="57"/>
        <v>0</v>
      </c>
    </row>
    <row r="129" spans="1:19" x14ac:dyDescent="0.3">
      <c r="A129" s="117" t="s">
        <v>54</v>
      </c>
      <c r="B129" s="118"/>
      <c r="C129" s="119">
        <f>SUM(C119,C123:C124,C128)</f>
        <v>0</v>
      </c>
      <c r="D129" s="118"/>
      <c r="E129" s="119">
        <f>SUM(E119,E123:E124,E128)</f>
        <v>0</v>
      </c>
      <c r="F129" s="118"/>
      <c r="G129" s="119">
        <f>SUM(G119,G123:G124,G128)</f>
        <v>0</v>
      </c>
      <c r="H129" s="118"/>
      <c r="I129" s="119">
        <f>SUM(I119,I123:I124,I128)</f>
        <v>0</v>
      </c>
      <c r="J129" s="118"/>
      <c r="K129" s="119">
        <f>SUM(K119,K123:K124,K128)</f>
        <v>0</v>
      </c>
      <c r="L129" s="118"/>
      <c r="M129" s="119">
        <f>SUM(M119,M123:M124,M128)</f>
        <v>0</v>
      </c>
      <c r="N129" s="118"/>
      <c r="O129" s="119">
        <f>SUM(O119,O123:O124,O128)</f>
        <v>0</v>
      </c>
      <c r="P129" s="118"/>
      <c r="Q129" s="119">
        <f>SUM(Q119,Q123:Q124,Q128)</f>
        <v>0</v>
      </c>
      <c r="R129" s="118"/>
      <c r="S129" s="119">
        <f>SUM(S119,S123:S124,S128)</f>
        <v>0</v>
      </c>
    </row>
    <row r="130" spans="1:19" x14ac:dyDescent="0.3">
      <c r="A130" s="60" t="s">
        <v>96</v>
      </c>
      <c r="B130" s="1"/>
      <c r="C130" s="130"/>
      <c r="D130" s="1"/>
      <c r="E130" s="130"/>
      <c r="F130" s="1"/>
      <c r="G130" s="130"/>
      <c r="H130" s="1"/>
      <c r="I130" s="130"/>
      <c r="J130" s="1"/>
      <c r="K130" s="130"/>
      <c r="L130" s="1"/>
      <c r="M130" s="130"/>
      <c r="N130" s="1"/>
      <c r="O130" s="130"/>
      <c r="P130" s="1"/>
      <c r="Q130" s="130"/>
      <c r="R130" s="1"/>
      <c r="S130" s="130"/>
    </row>
    <row r="131" spans="1:19" x14ac:dyDescent="0.3">
      <c r="A131" s="122" t="s">
        <v>97</v>
      </c>
      <c r="B131" s="123"/>
      <c r="C131" s="124">
        <f>C129-C130</f>
        <v>0</v>
      </c>
      <c r="D131" s="123"/>
      <c r="E131" s="124">
        <f>E129-E130</f>
        <v>0</v>
      </c>
      <c r="F131" s="123"/>
      <c r="G131" s="124">
        <f>G129-G130</f>
        <v>0</v>
      </c>
      <c r="H131" s="123"/>
      <c r="I131" s="124">
        <f>I129-I130</f>
        <v>0</v>
      </c>
      <c r="J131" s="123"/>
      <c r="K131" s="124">
        <f>K129-K130</f>
        <v>0</v>
      </c>
      <c r="L131" s="123"/>
      <c r="M131" s="124">
        <f>M129-M130</f>
        <v>0</v>
      </c>
      <c r="N131" s="123"/>
      <c r="O131" s="124">
        <f>O129-O130</f>
        <v>0</v>
      </c>
      <c r="P131" s="123"/>
      <c r="Q131" s="124">
        <f>Q129-Q130</f>
        <v>0</v>
      </c>
      <c r="R131" s="123"/>
      <c r="S131" s="124">
        <f>S129-S130</f>
        <v>0</v>
      </c>
    </row>
    <row r="132" spans="1:19" ht="15.75" thickBot="1" x14ac:dyDescent="0.35">
      <c r="A132" s="126" t="s">
        <v>98</v>
      </c>
      <c r="B132" s="127"/>
      <c r="C132" s="128" t="str">
        <f>IFERROR((C131/C130)," ")</f>
        <v xml:space="preserve"> </v>
      </c>
      <c r="D132" s="127"/>
      <c r="E132" s="128" t="str">
        <f>IFERROR((E131/E130)," ")</f>
        <v xml:space="preserve"> </v>
      </c>
      <c r="F132" s="127"/>
      <c r="G132" s="128" t="str">
        <f>IFERROR((G131/G130)," ")</f>
        <v xml:space="preserve"> </v>
      </c>
      <c r="H132" s="127"/>
      <c r="I132" s="128" t="str">
        <f>IFERROR((I131/I130)," ")</f>
        <v xml:space="preserve"> </v>
      </c>
      <c r="J132" s="127"/>
      <c r="K132" s="128" t="str">
        <f>IFERROR((K131/K130)," ")</f>
        <v xml:space="preserve"> </v>
      </c>
      <c r="L132" s="127"/>
      <c r="M132" s="128" t="str">
        <f>IFERROR((M131/M130)," ")</f>
        <v xml:space="preserve"> </v>
      </c>
      <c r="N132" s="127"/>
      <c r="O132" s="128" t="str">
        <f>IFERROR((O131/O130)," ")</f>
        <v xml:space="preserve"> </v>
      </c>
      <c r="P132" s="127"/>
      <c r="Q132" s="128" t="str">
        <f>IFERROR((Q131/Q130)," ")</f>
        <v xml:space="preserve"> </v>
      </c>
      <c r="R132" s="127"/>
      <c r="S132" s="128" t="str">
        <f>IFERROR((S131/S130)," ")</f>
        <v xml:space="preserve"> </v>
      </c>
    </row>
    <row r="133" spans="1:19" ht="15.75" thickTop="1" x14ac:dyDescent="0.3">
      <c r="A133" s="107"/>
      <c r="B133" s="1"/>
      <c r="C133" s="108"/>
      <c r="D133" s="1"/>
      <c r="E133" s="108"/>
      <c r="F133" s="1"/>
      <c r="G133" s="108"/>
      <c r="H133" s="1"/>
      <c r="I133" s="108"/>
      <c r="J133" s="1"/>
      <c r="K133" s="108"/>
      <c r="L133" s="1"/>
      <c r="M133" s="108"/>
      <c r="N133" s="1"/>
      <c r="O133" s="108"/>
      <c r="P133" s="1"/>
      <c r="Q133" s="108"/>
      <c r="R133" s="1"/>
      <c r="S133" s="108"/>
    </row>
    <row r="134" spans="1:19" x14ac:dyDescent="0.3">
      <c r="A134" s="116" t="s">
        <v>86</v>
      </c>
      <c r="B134" s="106">
        <f>+IF('Tarifs 2029'!$K$43="v",0,'Tarifs 2029'!$K$43)</f>
        <v>0</v>
      </c>
      <c r="C134" s="58">
        <f>B134*B$7</f>
        <v>0</v>
      </c>
      <c r="D134" s="106">
        <f>+IF('Tarifs 2029'!$K$43="v",0,'Tarifs 2029'!$K$43)</f>
        <v>0</v>
      </c>
      <c r="E134" s="58">
        <f>D134*D$7</f>
        <v>0</v>
      </c>
      <c r="F134" s="106">
        <f>+IF('Tarifs 2029'!$L$43="v",0,'Tarifs 2029'!$L$43)</f>
        <v>0</v>
      </c>
      <c r="G134" s="58">
        <f>F134*F$7</f>
        <v>0</v>
      </c>
      <c r="H134" s="106">
        <f>+IF('Tarifs 2029'!$L$43="v",0,'Tarifs 2029'!$L$43)</f>
        <v>0</v>
      </c>
      <c r="I134" s="58">
        <f>H134*H$7</f>
        <v>0</v>
      </c>
      <c r="J134" s="106">
        <f>+IF('Tarifs 2029'!$L$43="v",0,'Tarifs 2029'!$L$43)</f>
        <v>0</v>
      </c>
      <c r="K134" s="58">
        <f>J134*J$7</f>
        <v>0</v>
      </c>
      <c r="L134" s="106">
        <f>+IF('Tarifs 2029'!$M$43="v",0,'Tarifs 2029'!$M$43)</f>
        <v>0</v>
      </c>
      <c r="M134" s="58">
        <f>L134*L$7</f>
        <v>0</v>
      </c>
      <c r="N134" s="106">
        <f>+IF('Tarifs 2029'!$N$43="v",0,'Tarifs 2029'!$N$43)</f>
        <v>0</v>
      </c>
      <c r="O134" s="58">
        <f>N134*N$7</f>
        <v>0</v>
      </c>
      <c r="P134" s="106">
        <f>+IF('Tarifs 2029'!$O$43="v",0,'Tarifs 2029'!$O$43)</f>
        <v>0</v>
      </c>
      <c r="Q134" s="58">
        <f>P134*P$7</f>
        <v>0</v>
      </c>
      <c r="R134" s="106">
        <f>+IF('Tarifs 2029'!$P$43="v",0,'Tarifs 2029'!$P$43)</f>
        <v>0</v>
      </c>
      <c r="S134" s="58">
        <f>R134*R$7</f>
        <v>0</v>
      </c>
    </row>
    <row r="135" spans="1:19" x14ac:dyDescent="0.3">
      <c r="A135" s="109"/>
      <c r="B135" s="110"/>
      <c r="C135" s="110">
        <f>IFERROR(C134/C129,0)</f>
        <v>0</v>
      </c>
      <c r="D135" s="110"/>
      <c r="E135" s="110">
        <f>IFERROR(E134/E129,0)</f>
        <v>0</v>
      </c>
      <c r="F135" s="110"/>
      <c r="G135" s="110">
        <f>IFERROR(G134/G129,0)</f>
        <v>0</v>
      </c>
      <c r="H135" s="110"/>
      <c r="I135" s="110">
        <f>IFERROR(I134/I129,0)</f>
        <v>0</v>
      </c>
      <c r="J135" s="110"/>
      <c r="K135" s="110">
        <f>IFERROR(K134/K129,0)</f>
        <v>0</v>
      </c>
      <c r="L135" s="110"/>
      <c r="M135" s="110">
        <f>IFERROR(M134/M129,0)</f>
        <v>0</v>
      </c>
      <c r="N135" s="110"/>
      <c r="O135" s="110">
        <f>IFERROR(O134/O129,0)</f>
        <v>0</v>
      </c>
      <c r="P135" s="110"/>
      <c r="Q135" s="110">
        <f>IFERROR(Q134/Q129,0)</f>
        <v>0</v>
      </c>
      <c r="R135" s="110"/>
      <c r="S135" s="110">
        <f>IFERROR(S134/S129,0)</f>
        <v>0</v>
      </c>
    </row>
  </sheetData>
  <mergeCells count="144">
    <mergeCell ref="R96:S96"/>
    <mergeCell ref="B99:C99"/>
    <mergeCell ref="D99:E99"/>
    <mergeCell ref="F99:G99"/>
    <mergeCell ref="H99:I99"/>
    <mergeCell ref="J99:K99"/>
    <mergeCell ref="L99:M99"/>
    <mergeCell ref="N99:O99"/>
    <mergeCell ref="A95:S95"/>
    <mergeCell ref="A96:A97"/>
    <mergeCell ref="B96:C96"/>
    <mergeCell ref="D96:E96"/>
    <mergeCell ref="F96:G96"/>
    <mergeCell ref="H96:I96"/>
    <mergeCell ref="J96:K96"/>
    <mergeCell ref="L96:M96"/>
    <mergeCell ref="N96:O96"/>
    <mergeCell ref="P96:Q96"/>
    <mergeCell ref="R75:S75"/>
    <mergeCell ref="B78:C78"/>
    <mergeCell ref="D78:E78"/>
    <mergeCell ref="F78:G78"/>
    <mergeCell ref="H78:I78"/>
    <mergeCell ref="J78:K78"/>
    <mergeCell ref="L78:M78"/>
    <mergeCell ref="N78:O78"/>
    <mergeCell ref="A74:S74"/>
    <mergeCell ref="A75:A76"/>
    <mergeCell ref="B75:C75"/>
    <mergeCell ref="D75:E75"/>
    <mergeCell ref="F75:G75"/>
    <mergeCell ref="H75:I75"/>
    <mergeCell ref="J75:K75"/>
    <mergeCell ref="L75:M75"/>
    <mergeCell ref="N75:O75"/>
    <mergeCell ref="P75:Q75"/>
    <mergeCell ref="R54:S54"/>
    <mergeCell ref="B57:C57"/>
    <mergeCell ref="D57:E57"/>
    <mergeCell ref="F57:G57"/>
    <mergeCell ref="H57:I57"/>
    <mergeCell ref="J57:K57"/>
    <mergeCell ref="L57:M57"/>
    <mergeCell ref="N57:O57"/>
    <mergeCell ref="A53:S53"/>
    <mergeCell ref="A54:A55"/>
    <mergeCell ref="B54:C54"/>
    <mergeCell ref="D54:E54"/>
    <mergeCell ref="F54:G54"/>
    <mergeCell ref="H54:I54"/>
    <mergeCell ref="J54:K54"/>
    <mergeCell ref="L54:M54"/>
    <mergeCell ref="N54:O54"/>
    <mergeCell ref="P54:Q54"/>
    <mergeCell ref="R33:S33"/>
    <mergeCell ref="B36:C36"/>
    <mergeCell ref="D36:E36"/>
    <mergeCell ref="F36:G36"/>
    <mergeCell ref="H36:I36"/>
    <mergeCell ref="J36:K36"/>
    <mergeCell ref="L36:M36"/>
    <mergeCell ref="N36:O36"/>
    <mergeCell ref="A32:S32"/>
    <mergeCell ref="A33:A34"/>
    <mergeCell ref="B33:C33"/>
    <mergeCell ref="D33:E33"/>
    <mergeCell ref="F33:G33"/>
    <mergeCell ref="H33:I33"/>
    <mergeCell ref="J33:K33"/>
    <mergeCell ref="L33:M33"/>
    <mergeCell ref="N33:O33"/>
    <mergeCell ref="P33:Q33"/>
    <mergeCell ref="R12:S12"/>
    <mergeCell ref="B15:C15"/>
    <mergeCell ref="D15:E15"/>
    <mergeCell ref="F15:G15"/>
    <mergeCell ref="H15:I15"/>
    <mergeCell ref="J15:K15"/>
    <mergeCell ref="L15:M15"/>
    <mergeCell ref="N15:O15"/>
    <mergeCell ref="A11:S11"/>
    <mergeCell ref="A12:A13"/>
    <mergeCell ref="B12:C12"/>
    <mergeCell ref="D12:E12"/>
    <mergeCell ref="F12:G12"/>
    <mergeCell ref="H12:I12"/>
    <mergeCell ref="J12:K12"/>
    <mergeCell ref="L12:M12"/>
    <mergeCell ref="N12:O12"/>
    <mergeCell ref="P12:Q12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B5:C5"/>
    <mergeCell ref="D5:E5"/>
    <mergeCell ref="F5:G5"/>
    <mergeCell ref="H5:I5"/>
    <mergeCell ref="J5:K5"/>
    <mergeCell ref="L5:M5"/>
    <mergeCell ref="P6:Q6"/>
    <mergeCell ref="R6:S6"/>
    <mergeCell ref="B120:C120"/>
    <mergeCell ref="D120:E120"/>
    <mergeCell ref="F120:G120"/>
    <mergeCell ref="H120:I120"/>
    <mergeCell ref="J120:K120"/>
    <mergeCell ref="L120:M120"/>
    <mergeCell ref="N120:O120"/>
    <mergeCell ref="A116:S116"/>
    <mergeCell ref="A117:A118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</mergeCells>
  <conditionalFormatting sqref="C25 E25">
    <cfRule type="containsText" dxfId="95" priority="159" operator="containsText" text="ntitulé">
      <formula>NOT(ISERROR(SEARCH("ntitulé",C25)))</formula>
    </cfRule>
    <cfRule type="containsBlanks" dxfId="94" priority="160">
      <formula>LEN(TRIM(C25))=0</formula>
    </cfRule>
  </conditionalFormatting>
  <conditionalFormatting sqref="G25">
    <cfRule type="containsText" dxfId="93" priority="157" operator="containsText" text="ntitulé">
      <formula>NOT(ISERROR(SEARCH("ntitulé",G25)))</formula>
    </cfRule>
    <cfRule type="containsBlanks" dxfId="92" priority="158">
      <formula>LEN(TRIM(G25))=0</formula>
    </cfRule>
  </conditionalFormatting>
  <conditionalFormatting sqref="I25">
    <cfRule type="containsText" dxfId="91" priority="155" operator="containsText" text="ntitulé">
      <formula>NOT(ISERROR(SEARCH("ntitulé",I25)))</formula>
    </cfRule>
    <cfRule type="containsBlanks" dxfId="90" priority="156">
      <formula>LEN(TRIM(I25))=0</formula>
    </cfRule>
  </conditionalFormatting>
  <conditionalFormatting sqref="K25">
    <cfRule type="containsText" dxfId="89" priority="153" operator="containsText" text="ntitulé">
      <formula>NOT(ISERROR(SEARCH("ntitulé",K25)))</formula>
    </cfRule>
    <cfRule type="containsBlanks" dxfId="88" priority="154">
      <formula>LEN(TRIM(K25))=0</formula>
    </cfRule>
  </conditionalFormatting>
  <conditionalFormatting sqref="M25">
    <cfRule type="containsText" dxfId="87" priority="151" operator="containsText" text="ntitulé">
      <formula>NOT(ISERROR(SEARCH("ntitulé",M25)))</formula>
    </cfRule>
    <cfRule type="containsBlanks" dxfId="86" priority="152">
      <formula>LEN(TRIM(M25))=0</formula>
    </cfRule>
  </conditionalFormatting>
  <conditionalFormatting sqref="O25">
    <cfRule type="containsText" dxfId="85" priority="149" operator="containsText" text="ntitulé">
      <formula>NOT(ISERROR(SEARCH("ntitulé",O25)))</formula>
    </cfRule>
    <cfRule type="containsBlanks" dxfId="84" priority="150">
      <formula>LEN(TRIM(O25))=0</formula>
    </cfRule>
  </conditionalFormatting>
  <conditionalFormatting sqref="Q25">
    <cfRule type="containsText" dxfId="83" priority="147" operator="containsText" text="ntitulé">
      <formula>NOT(ISERROR(SEARCH("ntitulé",Q25)))</formula>
    </cfRule>
    <cfRule type="containsBlanks" dxfId="82" priority="148">
      <formula>LEN(TRIM(Q25))=0</formula>
    </cfRule>
  </conditionalFormatting>
  <conditionalFormatting sqref="S25">
    <cfRule type="containsText" dxfId="81" priority="145" operator="containsText" text="ntitulé">
      <formula>NOT(ISERROR(SEARCH("ntitulé",S25)))</formula>
    </cfRule>
    <cfRule type="containsBlanks" dxfId="80" priority="146">
      <formula>LEN(TRIM(S25))=0</formula>
    </cfRule>
  </conditionalFormatting>
  <conditionalFormatting sqref="C46 E46">
    <cfRule type="containsText" dxfId="79" priority="79" operator="containsText" text="ntitulé">
      <formula>NOT(ISERROR(SEARCH("ntitulé",C46)))</formula>
    </cfRule>
    <cfRule type="containsBlanks" dxfId="78" priority="80">
      <formula>LEN(TRIM(C46))=0</formula>
    </cfRule>
  </conditionalFormatting>
  <conditionalFormatting sqref="G46">
    <cfRule type="containsText" dxfId="77" priority="77" operator="containsText" text="ntitulé">
      <formula>NOT(ISERROR(SEARCH("ntitulé",G46)))</formula>
    </cfRule>
    <cfRule type="containsBlanks" dxfId="76" priority="78">
      <formula>LEN(TRIM(G46))=0</formula>
    </cfRule>
  </conditionalFormatting>
  <conditionalFormatting sqref="I46">
    <cfRule type="containsText" dxfId="75" priority="75" operator="containsText" text="ntitulé">
      <formula>NOT(ISERROR(SEARCH("ntitulé",I46)))</formula>
    </cfRule>
    <cfRule type="containsBlanks" dxfId="74" priority="76">
      <formula>LEN(TRIM(I46))=0</formula>
    </cfRule>
  </conditionalFormatting>
  <conditionalFormatting sqref="K46">
    <cfRule type="containsText" dxfId="73" priority="73" operator="containsText" text="ntitulé">
      <formula>NOT(ISERROR(SEARCH("ntitulé",K46)))</formula>
    </cfRule>
    <cfRule type="containsBlanks" dxfId="72" priority="74">
      <formula>LEN(TRIM(K46))=0</formula>
    </cfRule>
  </conditionalFormatting>
  <conditionalFormatting sqref="M46">
    <cfRule type="containsText" dxfId="71" priority="71" operator="containsText" text="ntitulé">
      <formula>NOT(ISERROR(SEARCH("ntitulé",M46)))</formula>
    </cfRule>
    <cfRule type="containsBlanks" dxfId="70" priority="72">
      <formula>LEN(TRIM(M46))=0</formula>
    </cfRule>
  </conditionalFormatting>
  <conditionalFormatting sqref="O46">
    <cfRule type="containsText" dxfId="69" priority="69" operator="containsText" text="ntitulé">
      <formula>NOT(ISERROR(SEARCH("ntitulé",O46)))</formula>
    </cfRule>
    <cfRule type="containsBlanks" dxfId="68" priority="70">
      <formula>LEN(TRIM(O46))=0</formula>
    </cfRule>
  </conditionalFormatting>
  <conditionalFormatting sqref="Q46">
    <cfRule type="containsText" dxfId="67" priority="67" operator="containsText" text="ntitulé">
      <formula>NOT(ISERROR(SEARCH("ntitulé",Q46)))</formula>
    </cfRule>
    <cfRule type="containsBlanks" dxfId="66" priority="68">
      <formula>LEN(TRIM(Q46))=0</formula>
    </cfRule>
  </conditionalFormatting>
  <conditionalFormatting sqref="S46">
    <cfRule type="containsText" dxfId="65" priority="65" operator="containsText" text="ntitulé">
      <formula>NOT(ISERROR(SEARCH("ntitulé",S46)))</formula>
    </cfRule>
    <cfRule type="containsBlanks" dxfId="64" priority="66">
      <formula>LEN(TRIM(S46))=0</formula>
    </cfRule>
  </conditionalFormatting>
  <conditionalFormatting sqref="C67 E67">
    <cfRule type="containsText" dxfId="63" priority="63" operator="containsText" text="ntitulé">
      <formula>NOT(ISERROR(SEARCH("ntitulé",C67)))</formula>
    </cfRule>
    <cfRule type="containsBlanks" dxfId="62" priority="64">
      <formula>LEN(TRIM(C67))=0</formula>
    </cfRule>
  </conditionalFormatting>
  <conditionalFormatting sqref="G67">
    <cfRule type="containsText" dxfId="61" priority="61" operator="containsText" text="ntitulé">
      <formula>NOT(ISERROR(SEARCH("ntitulé",G67)))</formula>
    </cfRule>
    <cfRule type="containsBlanks" dxfId="60" priority="62">
      <formula>LEN(TRIM(G67))=0</formula>
    </cfRule>
  </conditionalFormatting>
  <conditionalFormatting sqref="I67">
    <cfRule type="containsText" dxfId="59" priority="59" operator="containsText" text="ntitulé">
      <formula>NOT(ISERROR(SEARCH("ntitulé",I67)))</formula>
    </cfRule>
    <cfRule type="containsBlanks" dxfId="58" priority="60">
      <formula>LEN(TRIM(I67))=0</formula>
    </cfRule>
  </conditionalFormatting>
  <conditionalFormatting sqref="K67">
    <cfRule type="containsText" dxfId="57" priority="57" operator="containsText" text="ntitulé">
      <formula>NOT(ISERROR(SEARCH("ntitulé",K67)))</formula>
    </cfRule>
    <cfRule type="containsBlanks" dxfId="56" priority="58">
      <formula>LEN(TRIM(K67))=0</formula>
    </cfRule>
  </conditionalFormatting>
  <conditionalFormatting sqref="M67">
    <cfRule type="containsText" dxfId="55" priority="55" operator="containsText" text="ntitulé">
      <formula>NOT(ISERROR(SEARCH("ntitulé",M67)))</formula>
    </cfRule>
    <cfRule type="containsBlanks" dxfId="54" priority="56">
      <formula>LEN(TRIM(M67))=0</formula>
    </cfRule>
  </conditionalFormatting>
  <conditionalFormatting sqref="O67">
    <cfRule type="containsText" dxfId="53" priority="53" operator="containsText" text="ntitulé">
      <formula>NOT(ISERROR(SEARCH("ntitulé",O67)))</formula>
    </cfRule>
    <cfRule type="containsBlanks" dxfId="52" priority="54">
      <formula>LEN(TRIM(O67))=0</formula>
    </cfRule>
  </conditionalFormatting>
  <conditionalFormatting sqref="Q67">
    <cfRule type="containsText" dxfId="51" priority="51" operator="containsText" text="ntitulé">
      <formula>NOT(ISERROR(SEARCH("ntitulé",Q67)))</formula>
    </cfRule>
    <cfRule type="containsBlanks" dxfId="50" priority="52">
      <formula>LEN(TRIM(Q67))=0</formula>
    </cfRule>
  </conditionalFormatting>
  <conditionalFormatting sqref="S67">
    <cfRule type="containsText" dxfId="49" priority="49" operator="containsText" text="ntitulé">
      <formula>NOT(ISERROR(SEARCH("ntitulé",S67)))</formula>
    </cfRule>
    <cfRule type="containsBlanks" dxfId="48" priority="50">
      <formula>LEN(TRIM(S67))=0</formula>
    </cfRule>
  </conditionalFormatting>
  <conditionalFormatting sqref="C88 E88">
    <cfRule type="containsText" dxfId="47" priority="47" operator="containsText" text="ntitulé">
      <formula>NOT(ISERROR(SEARCH("ntitulé",C88)))</formula>
    </cfRule>
    <cfRule type="containsBlanks" dxfId="46" priority="48">
      <formula>LEN(TRIM(C88))=0</formula>
    </cfRule>
  </conditionalFormatting>
  <conditionalFormatting sqref="G88">
    <cfRule type="containsText" dxfId="45" priority="45" operator="containsText" text="ntitulé">
      <formula>NOT(ISERROR(SEARCH("ntitulé",G88)))</formula>
    </cfRule>
    <cfRule type="containsBlanks" dxfId="44" priority="46">
      <formula>LEN(TRIM(G88))=0</formula>
    </cfRule>
  </conditionalFormatting>
  <conditionalFormatting sqref="I88">
    <cfRule type="containsText" dxfId="43" priority="43" operator="containsText" text="ntitulé">
      <formula>NOT(ISERROR(SEARCH("ntitulé",I88)))</formula>
    </cfRule>
    <cfRule type="containsBlanks" dxfId="42" priority="44">
      <formula>LEN(TRIM(I88))=0</formula>
    </cfRule>
  </conditionalFormatting>
  <conditionalFormatting sqref="K88">
    <cfRule type="containsText" dxfId="41" priority="41" operator="containsText" text="ntitulé">
      <formula>NOT(ISERROR(SEARCH("ntitulé",K88)))</formula>
    </cfRule>
    <cfRule type="containsBlanks" dxfId="40" priority="42">
      <formula>LEN(TRIM(K88))=0</formula>
    </cfRule>
  </conditionalFormatting>
  <conditionalFormatting sqref="M88">
    <cfRule type="containsText" dxfId="39" priority="39" operator="containsText" text="ntitulé">
      <formula>NOT(ISERROR(SEARCH("ntitulé",M88)))</formula>
    </cfRule>
    <cfRule type="containsBlanks" dxfId="38" priority="40">
      <formula>LEN(TRIM(M88))=0</formula>
    </cfRule>
  </conditionalFormatting>
  <conditionalFormatting sqref="O88">
    <cfRule type="containsText" dxfId="37" priority="37" operator="containsText" text="ntitulé">
      <formula>NOT(ISERROR(SEARCH("ntitulé",O88)))</formula>
    </cfRule>
    <cfRule type="containsBlanks" dxfId="36" priority="38">
      <formula>LEN(TRIM(O88))=0</formula>
    </cfRule>
  </conditionalFormatting>
  <conditionalFormatting sqref="Q88">
    <cfRule type="containsText" dxfId="35" priority="35" operator="containsText" text="ntitulé">
      <formula>NOT(ISERROR(SEARCH("ntitulé",Q88)))</formula>
    </cfRule>
    <cfRule type="containsBlanks" dxfId="34" priority="36">
      <formula>LEN(TRIM(Q88))=0</formula>
    </cfRule>
  </conditionalFormatting>
  <conditionalFormatting sqref="S88">
    <cfRule type="containsText" dxfId="33" priority="33" operator="containsText" text="ntitulé">
      <formula>NOT(ISERROR(SEARCH("ntitulé",S88)))</formula>
    </cfRule>
    <cfRule type="containsBlanks" dxfId="32" priority="34">
      <formula>LEN(TRIM(S88))=0</formula>
    </cfRule>
  </conditionalFormatting>
  <conditionalFormatting sqref="C109 E109">
    <cfRule type="containsText" dxfId="31" priority="31" operator="containsText" text="ntitulé">
      <formula>NOT(ISERROR(SEARCH("ntitulé",C109)))</formula>
    </cfRule>
    <cfRule type="containsBlanks" dxfId="30" priority="32">
      <formula>LEN(TRIM(C109))=0</formula>
    </cfRule>
  </conditionalFormatting>
  <conditionalFormatting sqref="G109">
    <cfRule type="containsText" dxfId="29" priority="29" operator="containsText" text="ntitulé">
      <formula>NOT(ISERROR(SEARCH("ntitulé",G109)))</formula>
    </cfRule>
    <cfRule type="containsBlanks" dxfId="28" priority="30">
      <formula>LEN(TRIM(G109))=0</formula>
    </cfRule>
  </conditionalFormatting>
  <conditionalFormatting sqref="I109">
    <cfRule type="containsText" dxfId="27" priority="27" operator="containsText" text="ntitulé">
      <formula>NOT(ISERROR(SEARCH("ntitulé",I109)))</formula>
    </cfRule>
    <cfRule type="containsBlanks" dxfId="26" priority="28">
      <formula>LEN(TRIM(I109))=0</formula>
    </cfRule>
  </conditionalFormatting>
  <conditionalFormatting sqref="K109">
    <cfRule type="containsText" dxfId="25" priority="25" operator="containsText" text="ntitulé">
      <formula>NOT(ISERROR(SEARCH("ntitulé",K109)))</formula>
    </cfRule>
    <cfRule type="containsBlanks" dxfId="24" priority="26">
      <formula>LEN(TRIM(K109))=0</formula>
    </cfRule>
  </conditionalFormatting>
  <conditionalFormatting sqref="M109">
    <cfRule type="containsText" dxfId="23" priority="23" operator="containsText" text="ntitulé">
      <formula>NOT(ISERROR(SEARCH("ntitulé",M109)))</formula>
    </cfRule>
    <cfRule type="containsBlanks" dxfId="22" priority="24">
      <formula>LEN(TRIM(M109))=0</formula>
    </cfRule>
  </conditionalFormatting>
  <conditionalFormatting sqref="O109">
    <cfRule type="containsText" dxfId="21" priority="21" operator="containsText" text="ntitulé">
      <formula>NOT(ISERROR(SEARCH("ntitulé",O109)))</formula>
    </cfRule>
    <cfRule type="containsBlanks" dxfId="20" priority="22">
      <formula>LEN(TRIM(O109))=0</formula>
    </cfRule>
  </conditionalFormatting>
  <conditionalFormatting sqref="Q109">
    <cfRule type="containsText" dxfId="19" priority="19" operator="containsText" text="ntitulé">
      <formula>NOT(ISERROR(SEARCH("ntitulé",Q109)))</formula>
    </cfRule>
    <cfRule type="containsBlanks" dxfId="18" priority="20">
      <formula>LEN(TRIM(Q109))=0</formula>
    </cfRule>
  </conditionalFormatting>
  <conditionalFormatting sqref="S109">
    <cfRule type="containsText" dxfId="17" priority="17" operator="containsText" text="ntitulé">
      <formula>NOT(ISERROR(SEARCH("ntitulé",S109)))</formula>
    </cfRule>
    <cfRule type="containsBlanks" dxfId="16" priority="18">
      <formula>LEN(TRIM(S109))=0</formula>
    </cfRule>
  </conditionalFormatting>
  <conditionalFormatting sqref="C130 E130">
    <cfRule type="containsText" dxfId="15" priority="15" operator="containsText" text="ntitulé">
      <formula>NOT(ISERROR(SEARCH("ntitulé",C130)))</formula>
    </cfRule>
    <cfRule type="containsBlanks" dxfId="14" priority="16">
      <formula>LEN(TRIM(C130))=0</formula>
    </cfRule>
  </conditionalFormatting>
  <conditionalFormatting sqref="G130">
    <cfRule type="containsText" dxfId="13" priority="13" operator="containsText" text="ntitulé">
      <formula>NOT(ISERROR(SEARCH("ntitulé",G130)))</formula>
    </cfRule>
    <cfRule type="containsBlanks" dxfId="12" priority="14">
      <formula>LEN(TRIM(G130))=0</formula>
    </cfRule>
  </conditionalFormatting>
  <conditionalFormatting sqref="I130">
    <cfRule type="containsText" dxfId="11" priority="11" operator="containsText" text="ntitulé">
      <formula>NOT(ISERROR(SEARCH("ntitulé",I130)))</formula>
    </cfRule>
    <cfRule type="containsBlanks" dxfId="10" priority="12">
      <formula>LEN(TRIM(I130))=0</formula>
    </cfRule>
  </conditionalFormatting>
  <conditionalFormatting sqref="K130">
    <cfRule type="containsText" dxfId="9" priority="9" operator="containsText" text="ntitulé">
      <formula>NOT(ISERROR(SEARCH("ntitulé",K130)))</formula>
    </cfRule>
    <cfRule type="containsBlanks" dxfId="8" priority="10">
      <formula>LEN(TRIM(K130))=0</formula>
    </cfRule>
  </conditionalFormatting>
  <conditionalFormatting sqref="M130">
    <cfRule type="containsText" dxfId="7" priority="7" operator="containsText" text="ntitulé">
      <formula>NOT(ISERROR(SEARCH("ntitulé",M130)))</formula>
    </cfRule>
    <cfRule type="containsBlanks" dxfId="6" priority="8">
      <formula>LEN(TRIM(M130))=0</formula>
    </cfRule>
  </conditionalFormatting>
  <conditionalFormatting sqref="O130">
    <cfRule type="containsText" dxfId="5" priority="5" operator="containsText" text="ntitulé">
      <formula>NOT(ISERROR(SEARCH("ntitulé",O130)))</formula>
    </cfRule>
    <cfRule type="containsBlanks" dxfId="4" priority="6">
      <formula>LEN(TRIM(O130))=0</formula>
    </cfRule>
  </conditionalFormatting>
  <conditionalFormatting sqref="Q130">
    <cfRule type="containsText" dxfId="3" priority="3" operator="containsText" text="ntitulé">
      <formula>NOT(ISERROR(SEARCH("ntitulé",Q130)))</formula>
    </cfRule>
    <cfRule type="containsBlanks" dxfId="2" priority="4">
      <formula>LEN(TRIM(Q130))=0</formula>
    </cfRule>
  </conditionalFormatting>
  <conditionalFormatting sqref="S130">
    <cfRule type="containsText" dxfId="1" priority="1" operator="containsText" text="ntitulé">
      <formula>NOT(ISERROR(SEARCH("ntitulé",S130)))</formula>
    </cfRule>
    <cfRule type="containsBlanks" dxfId="0" priority="2">
      <formula>LEN(TRIM(S130))=0</formula>
    </cfRule>
  </conditionalFormatting>
  <pageMargins left="0.7" right="0.7" top="0.75" bottom="0.75" header="0.3" footer="0.3"/>
  <pageSetup paperSize="9" scale="64" orientation="landscape" verticalDpi="300" r:id="rId1"/>
  <rowBreaks count="1" manualBreakCount="1">
    <brk id="1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41E5-7424-47D5-B12A-53A20C390419}">
  <dimension ref="B1:S27"/>
  <sheetViews>
    <sheetView showGridLines="0" workbookViewId="0">
      <selection activeCell="C13" sqref="C13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54" t="s">
        <v>70</v>
      </c>
      <c r="D3" s="154"/>
      <c r="E3" s="154"/>
      <c r="F3" s="154"/>
      <c r="G3" s="154"/>
      <c r="H3" s="154"/>
      <c r="I3" s="154"/>
      <c r="J3" s="154"/>
      <c r="K3" s="155" t="s">
        <v>0</v>
      </c>
      <c r="L3" s="155"/>
      <c r="M3" s="155"/>
      <c r="N3" s="155"/>
      <c r="O3" s="156" t="s">
        <v>71</v>
      </c>
      <c r="P3" s="156"/>
      <c r="Q3" s="156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57" t="s">
        <v>1</v>
      </c>
      <c r="D5" s="157"/>
      <c r="E5" s="157"/>
      <c r="F5" s="157"/>
      <c r="G5" s="158" t="s">
        <v>75</v>
      </c>
      <c r="H5" s="158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52"/>
      <c r="D6" s="152"/>
      <c r="E6" s="152"/>
      <c r="F6" s="152"/>
      <c r="G6" s="152"/>
      <c r="H6" s="152"/>
      <c r="I6" s="15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1"/>
      <c r="D7" s="142"/>
      <c r="E7" s="142"/>
      <c r="F7" s="142"/>
      <c r="G7" s="142"/>
      <c r="H7" s="142"/>
      <c r="I7" s="142"/>
      <c r="J7" s="143" t="s">
        <v>2</v>
      </c>
      <c r="K7" s="146" t="s">
        <v>3</v>
      </c>
      <c r="L7" s="147"/>
      <c r="M7" s="147"/>
      <c r="N7" s="147"/>
      <c r="O7" s="146" t="s">
        <v>4</v>
      </c>
      <c r="P7" s="148"/>
      <c r="Q7" s="7"/>
      <c r="R7" s="6"/>
      <c r="S7" s="4"/>
    </row>
    <row r="8" spans="2:19" x14ac:dyDescent="0.3">
      <c r="B8" s="5"/>
      <c r="C8" s="149"/>
      <c r="D8" s="150"/>
      <c r="E8" s="150"/>
      <c r="F8" s="150"/>
      <c r="G8" s="150"/>
      <c r="H8" s="150"/>
      <c r="I8" s="150"/>
      <c r="J8" s="144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1"/>
      <c r="D9" s="152"/>
      <c r="E9" s="152"/>
      <c r="F9" s="152"/>
      <c r="G9" s="152"/>
      <c r="H9" s="152"/>
      <c r="I9" s="152"/>
      <c r="J9" s="144"/>
      <c r="K9" s="151" t="s">
        <v>12</v>
      </c>
      <c r="L9" s="152"/>
      <c r="M9" s="152"/>
      <c r="N9" s="152"/>
      <c r="O9" s="151"/>
      <c r="P9" s="153"/>
      <c r="Q9" s="10"/>
      <c r="R9" s="6"/>
      <c r="S9" s="4"/>
    </row>
    <row r="10" spans="2:19" ht="15.75" thickBot="1" x14ac:dyDescent="0.35">
      <c r="B10" s="5"/>
      <c r="C10" s="151"/>
      <c r="D10" s="152"/>
      <c r="E10" s="152"/>
      <c r="F10" s="152"/>
      <c r="G10" s="152"/>
      <c r="H10" s="152"/>
      <c r="I10" s="152"/>
      <c r="J10" s="145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</sheetData>
  <mergeCells count="15">
    <mergeCell ref="C6:I6"/>
    <mergeCell ref="C3:J3"/>
    <mergeCell ref="K3:N3"/>
    <mergeCell ref="O3:Q3"/>
    <mergeCell ref="C5:F5"/>
    <mergeCell ref="G5:H5"/>
    <mergeCell ref="C7:I7"/>
    <mergeCell ref="J7:J10"/>
    <mergeCell ref="K7:N7"/>
    <mergeCell ref="O7:P7"/>
    <mergeCell ref="C8:I8"/>
    <mergeCell ref="C9:I9"/>
    <mergeCell ref="K9:N9"/>
    <mergeCell ref="O9:P9"/>
    <mergeCell ref="C10:I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A2EE-3F55-46F1-9FF0-2CCAEC161CD0}">
  <sheetPr codeName="Feuil2">
    <pageSetUpPr fitToPage="1"/>
  </sheetPr>
  <dimension ref="B1:T83"/>
  <sheetViews>
    <sheetView showGridLines="0" workbookViewId="0">
      <selection activeCell="C13" sqref="C13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54" t="s">
        <v>70</v>
      </c>
      <c r="D3" s="154"/>
      <c r="E3" s="154"/>
      <c r="F3" s="154"/>
      <c r="G3" s="154"/>
      <c r="H3" s="154"/>
      <c r="I3" s="154"/>
      <c r="J3" s="154"/>
      <c r="K3" s="155" t="s">
        <v>0</v>
      </c>
      <c r="L3" s="155"/>
      <c r="M3" s="155"/>
      <c r="N3" s="155"/>
      <c r="O3" s="156" t="s">
        <v>71</v>
      </c>
      <c r="P3" s="156"/>
      <c r="Q3" s="156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57" t="s">
        <v>1</v>
      </c>
      <c r="D5" s="157"/>
      <c r="E5" s="157"/>
      <c r="F5" s="157"/>
      <c r="G5" s="158" t="s">
        <v>76</v>
      </c>
      <c r="H5" s="158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52"/>
      <c r="D6" s="152"/>
      <c r="E6" s="152"/>
      <c r="F6" s="152"/>
      <c r="G6" s="152"/>
      <c r="H6" s="152"/>
      <c r="I6" s="15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1"/>
      <c r="D7" s="142"/>
      <c r="E7" s="142"/>
      <c r="F7" s="142"/>
      <c r="G7" s="142"/>
      <c r="H7" s="142"/>
      <c r="I7" s="142"/>
      <c r="J7" s="143" t="s">
        <v>2</v>
      </c>
      <c r="K7" s="146" t="s">
        <v>3</v>
      </c>
      <c r="L7" s="147"/>
      <c r="M7" s="147"/>
      <c r="N7" s="147"/>
      <c r="O7" s="146" t="s">
        <v>4</v>
      </c>
      <c r="P7" s="148"/>
      <c r="Q7" s="7"/>
      <c r="R7" s="6"/>
      <c r="S7" s="4"/>
    </row>
    <row r="8" spans="2:19" x14ac:dyDescent="0.3">
      <c r="B8" s="5"/>
      <c r="C8" s="149"/>
      <c r="D8" s="150"/>
      <c r="E8" s="150"/>
      <c r="F8" s="150"/>
      <c r="G8" s="150"/>
      <c r="H8" s="150"/>
      <c r="I8" s="150"/>
      <c r="J8" s="144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1"/>
      <c r="D9" s="152"/>
      <c r="E9" s="152"/>
      <c r="F9" s="152"/>
      <c r="G9" s="152"/>
      <c r="H9" s="152"/>
      <c r="I9" s="152"/>
      <c r="J9" s="144"/>
      <c r="K9" s="151" t="s">
        <v>12</v>
      </c>
      <c r="L9" s="152"/>
      <c r="M9" s="152"/>
      <c r="N9" s="152"/>
      <c r="O9" s="151"/>
      <c r="P9" s="153"/>
      <c r="Q9" s="10"/>
      <c r="R9" s="6"/>
      <c r="S9" s="4"/>
    </row>
    <row r="10" spans="2:19" ht="15.75" thickBot="1" x14ac:dyDescent="0.35">
      <c r="B10" s="5"/>
      <c r="C10" s="151"/>
      <c r="D10" s="152"/>
      <c r="E10" s="152"/>
      <c r="F10" s="152"/>
      <c r="G10" s="152"/>
      <c r="H10" s="152"/>
      <c r="I10" s="152"/>
      <c r="J10" s="145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54" t="s">
        <v>70</v>
      </c>
      <c r="D30" s="154"/>
      <c r="E30" s="154"/>
      <c r="F30" s="154"/>
      <c r="G30" s="154"/>
      <c r="H30" s="154"/>
      <c r="I30" s="154"/>
      <c r="J30" s="154"/>
      <c r="K30" s="155" t="s">
        <v>106</v>
      </c>
      <c r="L30" s="155"/>
      <c r="M30" s="155"/>
      <c r="N30" s="155"/>
      <c r="O30" s="156" t="s">
        <v>71</v>
      </c>
      <c r="P30" s="156"/>
      <c r="Q30" s="156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57" t="s">
        <v>1</v>
      </c>
      <c r="D32" s="157"/>
      <c r="E32" s="157"/>
      <c r="F32" s="157"/>
      <c r="G32" s="158" t="s">
        <v>76</v>
      </c>
      <c r="H32" s="158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52"/>
      <c r="D33" s="152"/>
      <c r="E33" s="152"/>
      <c r="F33" s="152"/>
      <c r="G33" s="152"/>
      <c r="H33" s="152"/>
      <c r="I33" s="15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1"/>
      <c r="D34" s="142"/>
      <c r="E34" s="142"/>
      <c r="F34" s="142"/>
      <c r="G34" s="142"/>
      <c r="H34" s="142"/>
      <c r="I34" s="142"/>
      <c r="J34" s="143" t="s">
        <v>2</v>
      </c>
      <c r="K34" s="146" t="s">
        <v>3</v>
      </c>
      <c r="L34" s="147"/>
      <c r="M34" s="147"/>
      <c r="N34" s="147"/>
      <c r="O34" s="146" t="s">
        <v>4</v>
      </c>
      <c r="P34" s="148"/>
      <c r="Q34" s="7"/>
      <c r="R34" s="6"/>
    </row>
    <row r="35" spans="2:18" x14ac:dyDescent="0.3">
      <c r="B35" s="5"/>
      <c r="C35" s="149"/>
      <c r="D35" s="150"/>
      <c r="E35" s="150"/>
      <c r="F35" s="150"/>
      <c r="G35" s="150"/>
      <c r="H35" s="150"/>
      <c r="I35" s="150"/>
      <c r="J35" s="144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1"/>
      <c r="D36" s="152"/>
      <c r="E36" s="152"/>
      <c r="F36" s="152"/>
      <c r="G36" s="152"/>
      <c r="H36" s="152"/>
      <c r="I36" s="152"/>
      <c r="J36" s="144"/>
      <c r="K36" s="151" t="s">
        <v>12</v>
      </c>
      <c r="L36" s="152"/>
      <c r="M36" s="152"/>
      <c r="N36" s="152"/>
      <c r="O36" s="151"/>
      <c r="P36" s="153"/>
      <c r="Q36" s="10"/>
      <c r="R36" s="6"/>
    </row>
    <row r="37" spans="2:18" ht="15.75" thickBot="1" x14ac:dyDescent="0.35">
      <c r="B37" s="5"/>
      <c r="C37" s="151"/>
      <c r="D37" s="152"/>
      <c r="E37" s="152"/>
      <c r="F37" s="152"/>
      <c r="G37" s="152"/>
      <c r="H37" s="152"/>
      <c r="I37" s="152"/>
      <c r="J37" s="145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3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si="1"/>
        <v>V</v>
      </c>
      <c r="L43" s="26" t="str">
        <f t="shared" si="1"/>
        <v>V</v>
      </c>
      <c r="M43" s="26" t="str">
        <f t="shared" si="1"/>
        <v>V</v>
      </c>
      <c r="N43" s="27" t="str">
        <f t="shared" si="1"/>
        <v>V</v>
      </c>
      <c r="O43" s="26" t="str">
        <f t="shared" si="1"/>
        <v>V</v>
      </c>
      <c r="P43" s="26" t="str">
        <f t="shared" si="1"/>
        <v>V</v>
      </c>
      <c r="Q43" s="28" t="str">
        <f t="shared" si="1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2">+K18</f>
        <v>V</v>
      </c>
      <c r="L45" s="26" t="str">
        <f t="shared" si="2"/>
        <v>V</v>
      </c>
      <c r="M45" s="26" t="str">
        <f t="shared" si="2"/>
        <v>V</v>
      </c>
      <c r="N45" s="27" t="str">
        <f t="shared" si="2"/>
        <v>V</v>
      </c>
      <c r="O45" s="26" t="str">
        <f t="shared" si="2"/>
        <v>V</v>
      </c>
      <c r="P45" s="26" t="str">
        <f t="shared" si="2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50" si="3">+K21</f>
        <v>V</v>
      </c>
      <c r="L48" s="26" t="str">
        <f t="shared" si="3"/>
        <v>V</v>
      </c>
      <c r="M48" s="26" t="str">
        <f t="shared" si="3"/>
        <v>V</v>
      </c>
      <c r="N48" s="27" t="str">
        <f t="shared" si="3"/>
        <v>V</v>
      </c>
      <c r="O48" s="26" t="str">
        <f t="shared" si="3"/>
        <v>V</v>
      </c>
      <c r="P48" s="26" t="str">
        <f t="shared" si="3"/>
        <v>V</v>
      </c>
      <c r="Q48" s="28" t="str">
        <f t="shared" si="3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si="3"/>
        <v>V</v>
      </c>
      <c r="L49" s="26" t="str">
        <f t="shared" si="3"/>
        <v>V</v>
      </c>
      <c r="M49" s="26" t="str">
        <f t="shared" si="3"/>
        <v>V</v>
      </c>
      <c r="N49" s="27" t="str">
        <f t="shared" si="3"/>
        <v>V</v>
      </c>
      <c r="O49" s="26" t="str">
        <f t="shared" si="3"/>
        <v>V</v>
      </c>
      <c r="P49" s="26" t="str">
        <f t="shared" si="3"/>
        <v>V</v>
      </c>
      <c r="Q49" s="28" t="str">
        <f t="shared" si="3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si="3"/>
        <v>V</v>
      </c>
      <c r="L50" s="94" t="str">
        <f t="shared" si="3"/>
        <v>V</v>
      </c>
      <c r="M50" s="94" t="str">
        <f t="shared" si="3"/>
        <v>V</v>
      </c>
      <c r="N50" s="95" t="str">
        <f t="shared" si="3"/>
        <v>V</v>
      </c>
      <c r="O50" s="94" t="str">
        <f t="shared" si="3"/>
        <v>V</v>
      </c>
      <c r="P50" s="94" t="str">
        <f t="shared" si="3"/>
        <v>V</v>
      </c>
      <c r="Q50" s="96" t="str">
        <f t="shared" si="3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54" t="s">
        <v>70</v>
      </c>
      <c r="D57" s="154"/>
      <c r="E57" s="154"/>
      <c r="F57" s="154"/>
      <c r="G57" s="154"/>
      <c r="H57" s="154"/>
      <c r="I57" s="154"/>
      <c r="J57" s="154"/>
      <c r="K57" s="155" t="s">
        <v>107</v>
      </c>
      <c r="L57" s="155"/>
      <c r="M57" s="155"/>
      <c r="N57" s="155"/>
      <c r="O57" s="156" t="s">
        <v>71</v>
      </c>
      <c r="P57" s="156"/>
      <c r="Q57" s="156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57" t="s">
        <v>1</v>
      </c>
      <c r="D59" s="157"/>
      <c r="E59" s="157"/>
      <c r="F59" s="157"/>
      <c r="G59" s="158" t="s">
        <v>76</v>
      </c>
      <c r="H59" s="158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52"/>
      <c r="D60" s="152"/>
      <c r="E60" s="152"/>
      <c r="F60" s="152"/>
      <c r="G60" s="152"/>
      <c r="H60" s="152"/>
      <c r="I60" s="15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1"/>
      <c r="D61" s="142"/>
      <c r="E61" s="142"/>
      <c r="F61" s="142"/>
      <c r="G61" s="142"/>
      <c r="H61" s="142"/>
      <c r="I61" s="142"/>
      <c r="J61" s="143" t="s">
        <v>2</v>
      </c>
      <c r="K61" s="146" t="s">
        <v>3</v>
      </c>
      <c r="L61" s="147"/>
      <c r="M61" s="147"/>
      <c r="N61" s="147"/>
      <c r="O61" s="146" t="s">
        <v>4</v>
      </c>
      <c r="P61" s="148"/>
      <c r="Q61" s="7"/>
      <c r="R61" s="6"/>
    </row>
    <row r="62" spans="2:18" x14ac:dyDescent="0.3">
      <c r="B62" s="5"/>
      <c r="C62" s="149"/>
      <c r="D62" s="150"/>
      <c r="E62" s="150"/>
      <c r="F62" s="150"/>
      <c r="G62" s="150"/>
      <c r="H62" s="150"/>
      <c r="I62" s="150"/>
      <c r="J62" s="144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1"/>
      <c r="D63" s="152"/>
      <c r="E63" s="152"/>
      <c r="F63" s="152"/>
      <c r="G63" s="152"/>
      <c r="H63" s="152"/>
      <c r="I63" s="152"/>
      <c r="J63" s="144"/>
      <c r="K63" s="151" t="s">
        <v>12</v>
      </c>
      <c r="L63" s="152"/>
      <c r="M63" s="152"/>
      <c r="N63" s="152"/>
      <c r="O63" s="151"/>
      <c r="P63" s="153"/>
      <c r="Q63" s="10"/>
      <c r="R63" s="6"/>
    </row>
    <row r="64" spans="2:18" ht="15.75" thickBot="1" x14ac:dyDescent="0.35">
      <c r="B64" s="5"/>
      <c r="C64" s="151"/>
      <c r="D64" s="152"/>
      <c r="E64" s="152"/>
      <c r="F64" s="152"/>
      <c r="G64" s="152"/>
      <c r="H64" s="152"/>
      <c r="I64" s="152"/>
      <c r="J64" s="145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>+O39-O12</f>
        <v>#VALUE!</v>
      </c>
      <c r="P66" s="26" t="e">
        <f t="shared" ref="P66" si="4">+P39-P12</f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5">+L40-L13</f>
        <v>#VALUE!</v>
      </c>
      <c r="M67" s="26" t="e">
        <f t="shared" si="5"/>
        <v>#VALUE!</v>
      </c>
      <c r="N67" s="27" t="e">
        <f t="shared" si="5"/>
        <v>#VALUE!</v>
      </c>
      <c r="O67" s="26" t="e">
        <f t="shared" si="5"/>
        <v>#VALUE!</v>
      </c>
      <c r="P67" s="26" t="e">
        <f t="shared" si="5"/>
        <v>#VALUE!</v>
      </c>
      <c r="Q67" s="28" t="e">
        <f t="shared" si="5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70" si="6">+K42-K15</f>
        <v>#VALUE!</v>
      </c>
      <c r="L69" s="26" t="e">
        <f t="shared" si="6"/>
        <v>#VALUE!</v>
      </c>
      <c r="M69" s="26" t="e">
        <f t="shared" si="6"/>
        <v>#VALUE!</v>
      </c>
      <c r="N69" s="27" t="e">
        <f t="shared" si="6"/>
        <v>#VALUE!</v>
      </c>
      <c r="O69" s="26" t="e">
        <f t="shared" si="6"/>
        <v>#VALUE!</v>
      </c>
      <c r="P69" s="26" t="e">
        <f t="shared" si="6"/>
        <v>#VALUE!</v>
      </c>
      <c r="Q69" s="28" t="e">
        <f t="shared" si="6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si="6"/>
        <v>#VALUE!</v>
      </c>
      <c r="L70" s="26" t="e">
        <f t="shared" si="6"/>
        <v>#VALUE!</v>
      </c>
      <c r="M70" s="26" t="e">
        <f t="shared" si="6"/>
        <v>#VALUE!</v>
      </c>
      <c r="N70" s="27" t="e">
        <f t="shared" si="6"/>
        <v>#VALUE!</v>
      </c>
      <c r="O70" s="26" t="e">
        <f t="shared" si="6"/>
        <v>#VALUE!</v>
      </c>
      <c r="P70" s="26" t="e">
        <f t="shared" si="6"/>
        <v>#VALUE!</v>
      </c>
      <c r="Q70" s="28" t="e">
        <f t="shared" si="6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7">+K45-K18</f>
        <v>#VALUE!</v>
      </c>
      <c r="L72" s="26" t="e">
        <f t="shared" si="7"/>
        <v>#VALUE!</v>
      </c>
      <c r="M72" s="26" t="e">
        <f t="shared" si="7"/>
        <v>#VALUE!</v>
      </c>
      <c r="N72" s="27" t="e">
        <f t="shared" si="7"/>
        <v>#VALUE!</v>
      </c>
      <c r="O72" s="26" t="e">
        <f t="shared" si="7"/>
        <v>#VALUE!</v>
      </c>
      <c r="P72" s="26" t="e">
        <f t="shared" si="7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7" si="8">+K48-K21</f>
        <v>#VALUE!</v>
      </c>
      <c r="L75" s="26" t="e">
        <f t="shared" si="8"/>
        <v>#VALUE!</v>
      </c>
      <c r="M75" s="26" t="e">
        <f t="shared" si="8"/>
        <v>#VALUE!</v>
      </c>
      <c r="N75" s="27" t="e">
        <f t="shared" si="8"/>
        <v>#VALUE!</v>
      </c>
      <c r="O75" s="26" t="e">
        <f t="shared" si="8"/>
        <v>#VALUE!</v>
      </c>
      <c r="P75" s="26" t="e">
        <f t="shared" si="8"/>
        <v>#VALUE!</v>
      </c>
      <c r="Q75" s="28" t="e">
        <f t="shared" si="8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si="8"/>
        <v>#VALUE!</v>
      </c>
      <c r="L76" s="26" t="e">
        <f t="shared" si="8"/>
        <v>#VALUE!</v>
      </c>
      <c r="M76" s="26" t="e">
        <f t="shared" si="8"/>
        <v>#VALUE!</v>
      </c>
      <c r="N76" s="27" t="e">
        <f t="shared" si="8"/>
        <v>#VALUE!</v>
      </c>
      <c r="O76" s="26" t="e">
        <f t="shared" si="8"/>
        <v>#VALUE!</v>
      </c>
      <c r="P76" s="26" t="e">
        <f t="shared" si="8"/>
        <v>#VALUE!</v>
      </c>
      <c r="Q76" s="28" t="e">
        <f t="shared" si="8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si="8"/>
        <v>#VALUE!</v>
      </c>
      <c r="L77" s="94" t="e">
        <f t="shared" si="8"/>
        <v>#VALUE!</v>
      </c>
      <c r="M77" s="94" t="e">
        <f t="shared" si="8"/>
        <v>#VALUE!</v>
      </c>
      <c r="N77" s="95" t="e">
        <f t="shared" si="8"/>
        <v>#VALUE!</v>
      </c>
      <c r="O77" s="94" t="e">
        <f t="shared" si="8"/>
        <v>#VALUE!</v>
      </c>
      <c r="P77" s="94" t="e">
        <f t="shared" si="8"/>
        <v>#VALUE!</v>
      </c>
      <c r="Q77" s="96" t="e">
        <f t="shared" si="8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9">+K52-K25</f>
        <v>#VALUE!</v>
      </c>
      <c r="L79" s="44" t="e">
        <f t="shared" si="9"/>
        <v>#VALUE!</v>
      </c>
      <c r="M79" s="44" t="e">
        <f t="shared" si="9"/>
        <v>#VALUE!</v>
      </c>
      <c r="N79" s="44" t="e">
        <f t="shared" si="9"/>
        <v>#VALUE!</v>
      </c>
      <c r="O79" s="98" t="e">
        <f t="shared" si="9"/>
        <v>#VALUE!</v>
      </c>
      <c r="P79" s="97" t="e">
        <f t="shared" si="9"/>
        <v>#VALUE!</v>
      </c>
      <c r="Q79" s="99" t="e">
        <f t="shared" si="9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80</v>
      </c>
      <c r="K83" s="104" t="e">
        <f>+K79/K25</f>
        <v>#VALUE!</v>
      </c>
      <c r="L83" s="104" t="e">
        <f t="shared" ref="L83:Q83" si="10">+L79/L25</f>
        <v>#VALUE!</v>
      </c>
      <c r="M83" s="104" t="e">
        <f t="shared" si="10"/>
        <v>#VALUE!</v>
      </c>
      <c r="N83" s="104" t="e">
        <f t="shared" si="10"/>
        <v>#VALUE!</v>
      </c>
      <c r="O83" s="104" t="e">
        <f t="shared" si="10"/>
        <v>#VALUE!</v>
      </c>
      <c r="P83" s="104" t="e">
        <f t="shared" si="10"/>
        <v>#VALUE!</v>
      </c>
      <c r="Q83" s="104" t="e">
        <f t="shared" si="10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25" right="0.25" top="0.75" bottom="0.75" header="0.3" footer="0.3"/>
  <pageSetup paperSize="8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FB2A-8C0F-455C-955F-7AE617719B31}">
  <sheetPr codeName="Feuil5"/>
  <dimension ref="B1:T83"/>
  <sheetViews>
    <sheetView showGridLines="0" workbookViewId="0">
      <selection activeCell="K57" sqref="K57:N57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54" t="s">
        <v>70</v>
      </c>
      <c r="D3" s="154"/>
      <c r="E3" s="154"/>
      <c r="F3" s="154"/>
      <c r="G3" s="154"/>
      <c r="H3" s="154"/>
      <c r="I3" s="154"/>
      <c r="J3" s="154"/>
      <c r="K3" s="155" t="s">
        <v>0</v>
      </c>
      <c r="L3" s="155"/>
      <c r="M3" s="155"/>
      <c r="N3" s="155"/>
      <c r="O3" s="156" t="s">
        <v>71</v>
      </c>
      <c r="P3" s="156"/>
      <c r="Q3" s="156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57" t="s">
        <v>1</v>
      </c>
      <c r="D5" s="157"/>
      <c r="E5" s="157"/>
      <c r="F5" s="157"/>
      <c r="G5" s="158" t="s">
        <v>77</v>
      </c>
      <c r="H5" s="158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52"/>
      <c r="D6" s="152"/>
      <c r="E6" s="152"/>
      <c r="F6" s="152"/>
      <c r="G6" s="152"/>
      <c r="H6" s="152"/>
      <c r="I6" s="15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1"/>
      <c r="D7" s="142"/>
      <c r="E7" s="142"/>
      <c r="F7" s="142"/>
      <c r="G7" s="142"/>
      <c r="H7" s="142"/>
      <c r="I7" s="142"/>
      <c r="J7" s="143" t="s">
        <v>2</v>
      </c>
      <c r="K7" s="146" t="s">
        <v>3</v>
      </c>
      <c r="L7" s="147"/>
      <c r="M7" s="147"/>
      <c r="N7" s="147"/>
      <c r="O7" s="146" t="s">
        <v>4</v>
      </c>
      <c r="P7" s="148"/>
      <c r="Q7" s="7"/>
      <c r="R7" s="6"/>
      <c r="S7" s="4"/>
    </row>
    <row r="8" spans="2:19" x14ac:dyDescent="0.3">
      <c r="B8" s="5"/>
      <c r="C8" s="149"/>
      <c r="D8" s="150"/>
      <c r="E8" s="150"/>
      <c r="F8" s="150"/>
      <c r="G8" s="150"/>
      <c r="H8" s="150"/>
      <c r="I8" s="150"/>
      <c r="J8" s="144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1"/>
      <c r="D9" s="152"/>
      <c r="E9" s="152"/>
      <c r="F9" s="152"/>
      <c r="G9" s="152"/>
      <c r="H9" s="152"/>
      <c r="I9" s="152"/>
      <c r="J9" s="144"/>
      <c r="K9" s="151" t="s">
        <v>12</v>
      </c>
      <c r="L9" s="152"/>
      <c r="M9" s="152"/>
      <c r="N9" s="152"/>
      <c r="O9" s="151"/>
      <c r="P9" s="153"/>
      <c r="Q9" s="10"/>
      <c r="R9" s="6"/>
      <c r="S9" s="4"/>
    </row>
    <row r="10" spans="2:19" ht="15.75" thickBot="1" x14ac:dyDescent="0.35">
      <c r="B10" s="5"/>
      <c r="C10" s="151"/>
      <c r="D10" s="152"/>
      <c r="E10" s="152"/>
      <c r="F10" s="152"/>
      <c r="G10" s="152"/>
      <c r="H10" s="152"/>
      <c r="I10" s="152"/>
      <c r="J10" s="145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54" t="s">
        <v>70</v>
      </c>
      <c r="D30" s="154"/>
      <c r="E30" s="154"/>
      <c r="F30" s="154"/>
      <c r="G30" s="154"/>
      <c r="H30" s="154"/>
      <c r="I30" s="154"/>
      <c r="J30" s="154"/>
      <c r="K30" s="155" t="s">
        <v>106</v>
      </c>
      <c r="L30" s="155"/>
      <c r="M30" s="155"/>
      <c r="N30" s="155"/>
      <c r="O30" s="156" t="s">
        <v>71</v>
      </c>
      <c r="P30" s="156"/>
      <c r="Q30" s="156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57" t="s">
        <v>1</v>
      </c>
      <c r="D32" s="157"/>
      <c r="E32" s="157"/>
      <c r="F32" s="157"/>
      <c r="G32" s="158" t="s">
        <v>77</v>
      </c>
      <c r="H32" s="158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52"/>
      <c r="D33" s="152"/>
      <c r="E33" s="152"/>
      <c r="F33" s="152"/>
      <c r="G33" s="152"/>
      <c r="H33" s="152"/>
      <c r="I33" s="15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1"/>
      <c r="D34" s="142"/>
      <c r="E34" s="142"/>
      <c r="F34" s="142"/>
      <c r="G34" s="142"/>
      <c r="H34" s="142"/>
      <c r="I34" s="142"/>
      <c r="J34" s="143" t="s">
        <v>2</v>
      </c>
      <c r="K34" s="146" t="s">
        <v>3</v>
      </c>
      <c r="L34" s="147"/>
      <c r="M34" s="147"/>
      <c r="N34" s="147"/>
      <c r="O34" s="146" t="s">
        <v>4</v>
      </c>
      <c r="P34" s="148"/>
      <c r="Q34" s="7"/>
      <c r="R34" s="6"/>
    </row>
    <row r="35" spans="2:18" x14ac:dyDescent="0.3">
      <c r="B35" s="5"/>
      <c r="C35" s="149"/>
      <c r="D35" s="150"/>
      <c r="E35" s="150"/>
      <c r="F35" s="150"/>
      <c r="G35" s="150"/>
      <c r="H35" s="150"/>
      <c r="I35" s="150"/>
      <c r="J35" s="144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1"/>
      <c r="D36" s="152"/>
      <c r="E36" s="152"/>
      <c r="F36" s="152"/>
      <c r="G36" s="152"/>
      <c r="H36" s="152"/>
      <c r="I36" s="152"/>
      <c r="J36" s="144"/>
      <c r="K36" s="151" t="s">
        <v>12</v>
      </c>
      <c r="L36" s="152"/>
      <c r="M36" s="152"/>
      <c r="N36" s="152"/>
      <c r="O36" s="151"/>
      <c r="P36" s="153"/>
      <c r="Q36" s="10"/>
      <c r="R36" s="6"/>
    </row>
    <row r="37" spans="2:18" ht="15.75" thickBot="1" x14ac:dyDescent="0.35">
      <c r="B37" s="5"/>
      <c r="C37" s="151"/>
      <c r="D37" s="152"/>
      <c r="E37" s="152"/>
      <c r="F37" s="152"/>
      <c r="G37" s="152"/>
      <c r="H37" s="152"/>
      <c r="I37" s="152"/>
      <c r="J37" s="145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3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si="1"/>
        <v>V</v>
      </c>
      <c r="L43" s="26" t="str">
        <f t="shared" si="1"/>
        <v>V</v>
      </c>
      <c r="M43" s="26" t="str">
        <f t="shared" si="1"/>
        <v>V</v>
      </c>
      <c r="N43" s="27" t="str">
        <f t="shared" si="1"/>
        <v>V</v>
      </c>
      <c r="O43" s="26" t="str">
        <f t="shared" si="1"/>
        <v>V</v>
      </c>
      <c r="P43" s="26" t="str">
        <f t="shared" si="1"/>
        <v>V</v>
      </c>
      <c r="Q43" s="28" t="str">
        <f t="shared" si="1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2">+K18</f>
        <v>V</v>
      </c>
      <c r="L45" s="26" t="str">
        <f t="shared" si="2"/>
        <v>V</v>
      </c>
      <c r="M45" s="26" t="str">
        <f t="shared" si="2"/>
        <v>V</v>
      </c>
      <c r="N45" s="27" t="str">
        <f t="shared" si="2"/>
        <v>V</v>
      </c>
      <c r="O45" s="26" t="str">
        <f t="shared" si="2"/>
        <v>V</v>
      </c>
      <c r="P45" s="26" t="str">
        <f t="shared" si="2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50" si="3">+K21</f>
        <v>V</v>
      </c>
      <c r="L48" s="26" t="str">
        <f t="shared" si="3"/>
        <v>V</v>
      </c>
      <c r="M48" s="26" t="str">
        <f t="shared" si="3"/>
        <v>V</v>
      </c>
      <c r="N48" s="27" t="str">
        <f t="shared" si="3"/>
        <v>V</v>
      </c>
      <c r="O48" s="26" t="str">
        <f t="shared" si="3"/>
        <v>V</v>
      </c>
      <c r="P48" s="26" t="str">
        <f t="shared" si="3"/>
        <v>V</v>
      </c>
      <c r="Q48" s="28" t="str">
        <f t="shared" si="3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si="3"/>
        <v>V</v>
      </c>
      <c r="L49" s="26" t="str">
        <f t="shared" si="3"/>
        <v>V</v>
      </c>
      <c r="M49" s="26" t="str">
        <f t="shared" si="3"/>
        <v>V</v>
      </c>
      <c r="N49" s="27" t="str">
        <f t="shared" si="3"/>
        <v>V</v>
      </c>
      <c r="O49" s="26" t="str">
        <f t="shared" si="3"/>
        <v>V</v>
      </c>
      <c r="P49" s="26" t="str">
        <f t="shared" si="3"/>
        <v>V</v>
      </c>
      <c r="Q49" s="28" t="str">
        <f t="shared" si="3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si="3"/>
        <v>V</v>
      </c>
      <c r="L50" s="94" t="str">
        <f t="shared" si="3"/>
        <v>V</v>
      </c>
      <c r="M50" s="94" t="str">
        <f t="shared" si="3"/>
        <v>V</v>
      </c>
      <c r="N50" s="95" t="str">
        <f t="shared" si="3"/>
        <v>V</v>
      </c>
      <c r="O50" s="94" t="str">
        <f t="shared" si="3"/>
        <v>V</v>
      </c>
      <c r="P50" s="94" t="str">
        <f t="shared" si="3"/>
        <v>V</v>
      </c>
      <c r="Q50" s="96" t="str">
        <f t="shared" si="3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54" t="s">
        <v>70</v>
      </c>
      <c r="D57" s="154"/>
      <c r="E57" s="154"/>
      <c r="F57" s="154"/>
      <c r="G57" s="154"/>
      <c r="H57" s="154"/>
      <c r="I57" s="154"/>
      <c r="J57" s="154"/>
      <c r="K57" s="155" t="s">
        <v>107</v>
      </c>
      <c r="L57" s="155"/>
      <c r="M57" s="155"/>
      <c r="N57" s="155"/>
      <c r="O57" s="156" t="s">
        <v>71</v>
      </c>
      <c r="P57" s="156"/>
      <c r="Q57" s="156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57" t="s">
        <v>1</v>
      </c>
      <c r="D59" s="157"/>
      <c r="E59" s="157"/>
      <c r="F59" s="157"/>
      <c r="G59" s="158" t="s">
        <v>77</v>
      </c>
      <c r="H59" s="158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52"/>
      <c r="D60" s="152"/>
      <c r="E60" s="152"/>
      <c r="F60" s="152"/>
      <c r="G60" s="152"/>
      <c r="H60" s="152"/>
      <c r="I60" s="15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1"/>
      <c r="D61" s="142"/>
      <c r="E61" s="142"/>
      <c r="F61" s="142"/>
      <c r="G61" s="142"/>
      <c r="H61" s="142"/>
      <c r="I61" s="142"/>
      <c r="J61" s="143" t="s">
        <v>2</v>
      </c>
      <c r="K61" s="146" t="s">
        <v>3</v>
      </c>
      <c r="L61" s="147"/>
      <c r="M61" s="147"/>
      <c r="N61" s="147"/>
      <c r="O61" s="146" t="s">
        <v>4</v>
      </c>
      <c r="P61" s="148"/>
      <c r="Q61" s="7"/>
      <c r="R61" s="6"/>
    </row>
    <row r="62" spans="2:18" x14ac:dyDescent="0.3">
      <c r="B62" s="5"/>
      <c r="C62" s="149"/>
      <c r="D62" s="150"/>
      <c r="E62" s="150"/>
      <c r="F62" s="150"/>
      <c r="G62" s="150"/>
      <c r="H62" s="150"/>
      <c r="I62" s="150"/>
      <c r="J62" s="144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1"/>
      <c r="D63" s="152"/>
      <c r="E63" s="152"/>
      <c r="F63" s="152"/>
      <c r="G63" s="152"/>
      <c r="H63" s="152"/>
      <c r="I63" s="152"/>
      <c r="J63" s="144"/>
      <c r="K63" s="151" t="s">
        <v>12</v>
      </c>
      <c r="L63" s="152"/>
      <c r="M63" s="152"/>
      <c r="N63" s="152"/>
      <c r="O63" s="151"/>
      <c r="P63" s="153"/>
      <c r="Q63" s="10"/>
      <c r="R63" s="6"/>
    </row>
    <row r="64" spans="2:18" ht="15.75" thickBot="1" x14ac:dyDescent="0.35">
      <c r="B64" s="5"/>
      <c r="C64" s="151"/>
      <c r="D64" s="152"/>
      <c r="E64" s="152"/>
      <c r="F64" s="152"/>
      <c r="G64" s="152"/>
      <c r="H64" s="152"/>
      <c r="I64" s="152"/>
      <c r="J64" s="145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4">+O39-O12</f>
        <v>#VALUE!</v>
      </c>
      <c r="P66" s="26" t="e">
        <f t="shared" si="4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5">+L40-L13</f>
        <v>#VALUE!</v>
      </c>
      <c r="M67" s="26" t="e">
        <f t="shared" si="5"/>
        <v>#VALUE!</v>
      </c>
      <c r="N67" s="27" t="e">
        <f t="shared" si="5"/>
        <v>#VALUE!</v>
      </c>
      <c r="O67" s="26" t="e">
        <f t="shared" si="5"/>
        <v>#VALUE!</v>
      </c>
      <c r="P67" s="26" t="e">
        <f t="shared" si="5"/>
        <v>#VALUE!</v>
      </c>
      <c r="Q67" s="28" t="e">
        <f t="shared" si="5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70" si="6">+K42-K15</f>
        <v>#VALUE!</v>
      </c>
      <c r="L69" s="26" t="e">
        <f t="shared" si="6"/>
        <v>#VALUE!</v>
      </c>
      <c r="M69" s="26" t="e">
        <f t="shared" si="6"/>
        <v>#VALUE!</v>
      </c>
      <c r="N69" s="27" t="e">
        <f t="shared" si="6"/>
        <v>#VALUE!</v>
      </c>
      <c r="O69" s="26" t="e">
        <f t="shared" si="6"/>
        <v>#VALUE!</v>
      </c>
      <c r="P69" s="26" t="e">
        <f t="shared" si="6"/>
        <v>#VALUE!</v>
      </c>
      <c r="Q69" s="28" t="e">
        <f t="shared" si="6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si="6"/>
        <v>#VALUE!</v>
      </c>
      <c r="L70" s="26" t="e">
        <f t="shared" si="6"/>
        <v>#VALUE!</v>
      </c>
      <c r="M70" s="26" t="e">
        <f t="shared" si="6"/>
        <v>#VALUE!</v>
      </c>
      <c r="N70" s="27" t="e">
        <f t="shared" si="6"/>
        <v>#VALUE!</v>
      </c>
      <c r="O70" s="26" t="e">
        <f t="shared" si="6"/>
        <v>#VALUE!</v>
      </c>
      <c r="P70" s="26" t="e">
        <f t="shared" si="6"/>
        <v>#VALUE!</v>
      </c>
      <c r="Q70" s="28" t="e">
        <f t="shared" si="6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7">+K45-K18</f>
        <v>#VALUE!</v>
      </c>
      <c r="L72" s="26" t="e">
        <f t="shared" si="7"/>
        <v>#VALUE!</v>
      </c>
      <c r="M72" s="26" t="e">
        <f t="shared" si="7"/>
        <v>#VALUE!</v>
      </c>
      <c r="N72" s="27" t="e">
        <f t="shared" si="7"/>
        <v>#VALUE!</v>
      </c>
      <c r="O72" s="26" t="e">
        <f t="shared" si="7"/>
        <v>#VALUE!</v>
      </c>
      <c r="P72" s="26" t="e">
        <f t="shared" si="7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7" si="8">+K48-K21</f>
        <v>#VALUE!</v>
      </c>
      <c r="L75" s="26" t="e">
        <f t="shared" si="8"/>
        <v>#VALUE!</v>
      </c>
      <c r="M75" s="26" t="e">
        <f t="shared" si="8"/>
        <v>#VALUE!</v>
      </c>
      <c r="N75" s="27" t="e">
        <f t="shared" si="8"/>
        <v>#VALUE!</v>
      </c>
      <c r="O75" s="26" t="e">
        <f t="shared" si="8"/>
        <v>#VALUE!</v>
      </c>
      <c r="P75" s="26" t="e">
        <f t="shared" si="8"/>
        <v>#VALUE!</v>
      </c>
      <c r="Q75" s="28" t="e">
        <f t="shared" si="8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si="8"/>
        <v>#VALUE!</v>
      </c>
      <c r="L76" s="26" t="e">
        <f t="shared" si="8"/>
        <v>#VALUE!</v>
      </c>
      <c r="M76" s="26" t="e">
        <f t="shared" si="8"/>
        <v>#VALUE!</v>
      </c>
      <c r="N76" s="27" t="e">
        <f t="shared" si="8"/>
        <v>#VALUE!</v>
      </c>
      <c r="O76" s="26" t="e">
        <f t="shared" si="8"/>
        <v>#VALUE!</v>
      </c>
      <c r="P76" s="26" t="e">
        <f t="shared" si="8"/>
        <v>#VALUE!</v>
      </c>
      <c r="Q76" s="28" t="e">
        <f t="shared" si="8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si="8"/>
        <v>#VALUE!</v>
      </c>
      <c r="L77" s="94" t="e">
        <f t="shared" si="8"/>
        <v>#VALUE!</v>
      </c>
      <c r="M77" s="94" t="e">
        <f t="shared" si="8"/>
        <v>#VALUE!</v>
      </c>
      <c r="N77" s="95" t="e">
        <f t="shared" si="8"/>
        <v>#VALUE!</v>
      </c>
      <c r="O77" s="94" t="e">
        <f t="shared" si="8"/>
        <v>#VALUE!</v>
      </c>
      <c r="P77" s="94" t="e">
        <f t="shared" si="8"/>
        <v>#VALUE!</v>
      </c>
      <c r="Q77" s="96" t="e">
        <f t="shared" si="8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9">+K52-K25</f>
        <v>#VALUE!</v>
      </c>
      <c r="L79" s="44" t="e">
        <f t="shared" si="9"/>
        <v>#VALUE!</v>
      </c>
      <c r="M79" s="44" t="e">
        <f t="shared" si="9"/>
        <v>#VALUE!</v>
      </c>
      <c r="N79" s="44" t="e">
        <f t="shared" si="9"/>
        <v>#VALUE!</v>
      </c>
      <c r="O79" s="98" t="e">
        <f t="shared" si="9"/>
        <v>#VALUE!</v>
      </c>
      <c r="P79" s="97" t="e">
        <f t="shared" si="9"/>
        <v>#VALUE!</v>
      </c>
      <c r="Q79" s="99" t="e">
        <f t="shared" si="9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80</v>
      </c>
      <c r="K83" s="104" t="e">
        <f>+K79/K25</f>
        <v>#VALUE!</v>
      </c>
      <c r="L83" s="104" t="e">
        <f t="shared" ref="L83:Q83" si="10">+L79/L25</f>
        <v>#VALUE!</v>
      </c>
      <c r="M83" s="104" t="e">
        <f t="shared" si="10"/>
        <v>#VALUE!</v>
      </c>
      <c r="N83" s="104" t="e">
        <f t="shared" si="10"/>
        <v>#VALUE!</v>
      </c>
      <c r="O83" s="104" t="e">
        <f t="shared" si="10"/>
        <v>#VALUE!</v>
      </c>
      <c r="P83" s="104" t="e">
        <f t="shared" si="10"/>
        <v>#VALUE!</v>
      </c>
      <c r="Q83" s="104" t="e">
        <f t="shared" si="10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5203-C94D-4BB9-AAB5-07727AFBE0F8}">
  <sheetPr codeName="Feuil6"/>
  <dimension ref="B1:T83"/>
  <sheetViews>
    <sheetView showGridLines="0" workbookViewId="0">
      <selection activeCell="K57" sqref="K57:N57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54" t="s">
        <v>70</v>
      </c>
      <c r="D3" s="154"/>
      <c r="E3" s="154"/>
      <c r="F3" s="154"/>
      <c r="G3" s="154"/>
      <c r="H3" s="154"/>
      <c r="I3" s="154"/>
      <c r="J3" s="154"/>
      <c r="K3" s="155" t="s">
        <v>0</v>
      </c>
      <c r="L3" s="155"/>
      <c r="M3" s="155"/>
      <c r="N3" s="155"/>
      <c r="O3" s="156" t="s">
        <v>71</v>
      </c>
      <c r="P3" s="156"/>
      <c r="Q3" s="156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57" t="s">
        <v>1</v>
      </c>
      <c r="D5" s="157"/>
      <c r="E5" s="157"/>
      <c r="F5" s="157"/>
      <c r="G5" s="158" t="s">
        <v>78</v>
      </c>
      <c r="H5" s="158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52"/>
      <c r="D6" s="152"/>
      <c r="E6" s="152"/>
      <c r="F6" s="152"/>
      <c r="G6" s="152"/>
      <c r="H6" s="152"/>
      <c r="I6" s="15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1"/>
      <c r="D7" s="142"/>
      <c r="E7" s="142"/>
      <c r="F7" s="142"/>
      <c r="G7" s="142"/>
      <c r="H7" s="142"/>
      <c r="I7" s="142"/>
      <c r="J7" s="143" t="s">
        <v>2</v>
      </c>
      <c r="K7" s="146" t="s">
        <v>3</v>
      </c>
      <c r="L7" s="147"/>
      <c r="M7" s="147"/>
      <c r="N7" s="147"/>
      <c r="O7" s="146" t="s">
        <v>4</v>
      </c>
      <c r="P7" s="148"/>
      <c r="Q7" s="7"/>
      <c r="R7" s="6"/>
      <c r="S7" s="4"/>
    </row>
    <row r="8" spans="2:19" x14ac:dyDescent="0.3">
      <c r="B8" s="5"/>
      <c r="C8" s="149"/>
      <c r="D8" s="150"/>
      <c r="E8" s="150"/>
      <c r="F8" s="150"/>
      <c r="G8" s="150"/>
      <c r="H8" s="150"/>
      <c r="I8" s="150"/>
      <c r="J8" s="144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1"/>
      <c r="D9" s="152"/>
      <c r="E9" s="152"/>
      <c r="F9" s="152"/>
      <c r="G9" s="152"/>
      <c r="H9" s="152"/>
      <c r="I9" s="152"/>
      <c r="J9" s="144"/>
      <c r="K9" s="151" t="s">
        <v>12</v>
      </c>
      <c r="L9" s="152"/>
      <c r="M9" s="152"/>
      <c r="N9" s="152"/>
      <c r="O9" s="151"/>
      <c r="P9" s="153"/>
      <c r="Q9" s="10"/>
      <c r="R9" s="6"/>
      <c r="S9" s="4"/>
    </row>
    <row r="10" spans="2:19" ht="15.75" thickBot="1" x14ac:dyDescent="0.35">
      <c r="B10" s="5"/>
      <c r="C10" s="151"/>
      <c r="D10" s="152"/>
      <c r="E10" s="152"/>
      <c r="F10" s="152"/>
      <c r="G10" s="152"/>
      <c r="H10" s="152"/>
      <c r="I10" s="152"/>
      <c r="J10" s="145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54" t="s">
        <v>70</v>
      </c>
      <c r="D30" s="154"/>
      <c r="E30" s="154"/>
      <c r="F30" s="154"/>
      <c r="G30" s="154"/>
      <c r="H30" s="154"/>
      <c r="I30" s="154"/>
      <c r="J30" s="154"/>
      <c r="K30" s="155" t="s">
        <v>106</v>
      </c>
      <c r="L30" s="155"/>
      <c r="M30" s="155"/>
      <c r="N30" s="155"/>
      <c r="O30" s="156" t="s">
        <v>71</v>
      </c>
      <c r="P30" s="156"/>
      <c r="Q30" s="156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57" t="s">
        <v>1</v>
      </c>
      <c r="D32" s="157"/>
      <c r="E32" s="157"/>
      <c r="F32" s="157"/>
      <c r="G32" s="158" t="s">
        <v>78</v>
      </c>
      <c r="H32" s="158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52"/>
      <c r="D33" s="152"/>
      <c r="E33" s="152"/>
      <c r="F33" s="152"/>
      <c r="G33" s="152"/>
      <c r="H33" s="152"/>
      <c r="I33" s="15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1"/>
      <c r="D34" s="142"/>
      <c r="E34" s="142"/>
      <c r="F34" s="142"/>
      <c r="G34" s="142"/>
      <c r="H34" s="142"/>
      <c r="I34" s="142"/>
      <c r="J34" s="143" t="s">
        <v>2</v>
      </c>
      <c r="K34" s="146" t="s">
        <v>3</v>
      </c>
      <c r="L34" s="147"/>
      <c r="M34" s="147"/>
      <c r="N34" s="147"/>
      <c r="O34" s="146" t="s">
        <v>4</v>
      </c>
      <c r="P34" s="148"/>
      <c r="Q34" s="7"/>
      <c r="R34" s="6"/>
    </row>
    <row r="35" spans="2:18" x14ac:dyDescent="0.3">
      <c r="B35" s="5"/>
      <c r="C35" s="149"/>
      <c r="D35" s="150"/>
      <c r="E35" s="150"/>
      <c r="F35" s="150"/>
      <c r="G35" s="150"/>
      <c r="H35" s="150"/>
      <c r="I35" s="150"/>
      <c r="J35" s="144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1"/>
      <c r="D36" s="152"/>
      <c r="E36" s="152"/>
      <c r="F36" s="152"/>
      <c r="G36" s="152"/>
      <c r="H36" s="152"/>
      <c r="I36" s="152"/>
      <c r="J36" s="144"/>
      <c r="K36" s="151" t="s">
        <v>12</v>
      </c>
      <c r="L36" s="152"/>
      <c r="M36" s="152"/>
      <c r="N36" s="152"/>
      <c r="O36" s="151"/>
      <c r="P36" s="153"/>
      <c r="Q36" s="10"/>
      <c r="R36" s="6"/>
    </row>
    <row r="37" spans="2:18" ht="15.75" thickBot="1" x14ac:dyDescent="0.35">
      <c r="B37" s="5"/>
      <c r="C37" s="151"/>
      <c r="D37" s="152"/>
      <c r="E37" s="152"/>
      <c r="F37" s="152"/>
      <c r="G37" s="152"/>
      <c r="H37" s="152"/>
      <c r="I37" s="152"/>
      <c r="J37" s="145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3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si="1"/>
        <v>V</v>
      </c>
      <c r="L43" s="26" t="str">
        <f t="shared" si="1"/>
        <v>V</v>
      </c>
      <c r="M43" s="26" t="str">
        <f t="shared" si="1"/>
        <v>V</v>
      </c>
      <c r="N43" s="27" t="str">
        <f t="shared" si="1"/>
        <v>V</v>
      </c>
      <c r="O43" s="26" t="str">
        <f t="shared" si="1"/>
        <v>V</v>
      </c>
      <c r="P43" s="26" t="str">
        <f t="shared" si="1"/>
        <v>V</v>
      </c>
      <c r="Q43" s="28" t="str">
        <f t="shared" si="1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2">+K18</f>
        <v>V</v>
      </c>
      <c r="L45" s="26" t="str">
        <f t="shared" si="2"/>
        <v>V</v>
      </c>
      <c r="M45" s="26" t="str">
        <f t="shared" si="2"/>
        <v>V</v>
      </c>
      <c r="N45" s="27" t="str">
        <f t="shared" si="2"/>
        <v>V</v>
      </c>
      <c r="O45" s="26" t="str">
        <f t="shared" si="2"/>
        <v>V</v>
      </c>
      <c r="P45" s="26" t="str">
        <f t="shared" si="2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50" si="3">+K21</f>
        <v>V</v>
      </c>
      <c r="L48" s="26" t="str">
        <f t="shared" si="3"/>
        <v>V</v>
      </c>
      <c r="M48" s="26" t="str">
        <f t="shared" si="3"/>
        <v>V</v>
      </c>
      <c r="N48" s="27" t="str">
        <f t="shared" si="3"/>
        <v>V</v>
      </c>
      <c r="O48" s="26" t="str">
        <f t="shared" si="3"/>
        <v>V</v>
      </c>
      <c r="P48" s="26" t="str">
        <f t="shared" si="3"/>
        <v>V</v>
      </c>
      <c r="Q48" s="28" t="str">
        <f t="shared" si="3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si="3"/>
        <v>V</v>
      </c>
      <c r="L49" s="26" t="str">
        <f t="shared" si="3"/>
        <v>V</v>
      </c>
      <c r="M49" s="26" t="str">
        <f t="shared" si="3"/>
        <v>V</v>
      </c>
      <c r="N49" s="27" t="str">
        <f t="shared" si="3"/>
        <v>V</v>
      </c>
      <c r="O49" s="26" t="str">
        <f t="shared" si="3"/>
        <v>V</v>
      </c>
      <c r="P49" s="26" t="str">
        <f t="shared" si="3"/>
        <v>V</v>
      </c>
      <c r="Q49" s="28" t="str">
        <f t="shared" si="3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si="3"/>
        <v>V</v>
      </c>
      <c r="L50" s="94" t="str">
        <f t="shared" si="3"/>
        <v>V</v>
      </c>
      <c r="M50" s="94" t="str">
        <f t="shared" si="3"/>
        <v>V</v>
      </c>
      <c r="N50" s="95" t="str">
        <f t="shared" si="3"/>
        <v>V</v>
      </c>
      <c r="O50" s="94" t="str">
        <f t="shared" si="3"/>
        <v>V</v>
      </c>
      <c r="P50" s="94" t="str">
        <f t="shared" si="3"/>
        <v>V</v>
      </c>
      <c r="Q50" s="96" t="str">
        <f t="shared" si="3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54" t="s">
        <v>70</v>
      </c>
      <c r="D57" s="154"/>
      <c r="E57" s="154"/>
      <c r="F57" s="154"/>
      <c r="G57" s="154"/>
      <c r="H57" s="154"/>
      <c r="I57" s="154"/>
      <c r="J57" s="154"/>
      <c r="K57" s="155" t="s">
        <v>107</v>
      </c>
      <c r="L57" s="155"/>
      <c r="M57" s="155"/>
      <c r="N57" s="155"/>
      <c r="O57" s="156" t="s">
        <v>71</v>
      </c>
      <c r="P57" s="156"/>
      <c r="Q57" s="156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57" t="s">
        <v>1</v>
      </c>
      <c r="D59" s="157"/>
      <c r="E59" s="157"/>
      <c r="F59" s="157"/>
      <c r="G59" s="158" t="s">
        <v>78</v>
      </c>
      <c r="H59" s="158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52"/>
      <c r="D60" s="152"/>
      <c r="E60" s="152"/>
      <c r="F60" s="152"/>
      <c r="G60" s="152"/>
      <c r="H60" s="152"/>
      <c r="I60" s="15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1"/>
      <c r="D61" s="142"/>
      <c r="E61" s="142"/>
      <c r="F61" s="142"/>
      <c r="G61" s="142"/>
      <c r="H61" s="142"/>
      <c r="I61" s="142"/>
      <c r="J61" s="143" t="s">
        <v>2</v>
      </c>
      <c r="K61" s="146" t="s">
        <v>3</v>
      </c>
      <c r="L61" s="147"/>
      <c r="M61" s="147"/>
      <c r="N61" s="147"/>
      <c r="O61" s="146" t="s">
        <v>4</v>
      </c>
      <c r="P61" s="148"/>
      <c r="Q61" s="7"/>
      <c r="R61" s="6"/>
    </row>
    <row r="62" spans="2:18" x14ac:dyDescent="0.3">
      <c r="B62" s="5"/>
      <c r="C62" s="149"/>
      <c r="D62" s="150"/>
      <c r="E62" s="150"/>
      <c r="F62" s="150"/>
      <c r="G62" s="150"/>
      <c r="H62" s="150"/>
      <c r="I62" s="150"/>
      <c r="J62" s="144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1"/>
      <c r="D63" s="152"/>
      <c r="E63" s="152"/>
      <c r="F63" s="152"/>
      <c r="G63" s="152"/>
      <c r="H63" s="152"/>
      <c r="I63" s="152"/>
      <c r="J63" s="144"/>
      <c r="K63" s="151" t="s">
        <v>12</v>
      </c>
      <c r="L63" s="152"/>
      <c r="M63" s="152"/>
      <c r="N63" s="152"/>
      <c r="O63" s="151"/>
      <c r="P63" s="153"/>
      <c r="Q63" s="10"/>
      <c r="R63" s="6"/>
    </row>
    <row r="64" spans="2:18" ht="15.75" thickBot="1" x14ac:dyDescent="0.35">
      <c r="B64" s="5"/>
      <c r="C64" s="151"/>
      <c r="D64" s="152"/>
      <c r="E64" s="152"/>
      <c r="F64" s="152"/>
      <c r="G64" s="152"/>
      <c r="H64" s="152"/>
      <c r="I64" s="152"/>
      <c r="J64" s="145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4">+O39-O12</f>
        <v>#VALUE!</v>
      </c>
      <c r="P66" s="26" t="e">
        <f t="shared" si="4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5">+L40-L13</f>
        <v>#VALUE!</v>
      </c>
      <c r="M67" s="26" t="e">
        <f t="shared" si="5"/>
        <v>#VALUE!</v>
      </c>
      <c r="N67" s="27" t="e">
        <f t="shared" si="5"/>
        <v>#VALUE!</v>
      </c>
      <c r="O67" s="26" t="e">
        <f t="shared" si="5"/>
        <v>#VALUE!</v>
      </c>
      <c r="P67" s="26" t="e">
        <f t="shared" si="5"/>
        <v>#VALUE!</v>
      </c>
      <c r="Q67" s="28" t="e">
        <f t="shared" si="5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70" si="6">+K42-K15</f>
        <v>#VALUE!</v>
      </c>
      <c r="L69" s="26" t="e">
        <f t="shared" si="6"/>
        <v>#VALUE!</v>
      </c>
      <c r="M69" s="26" t="e">
        <f t="shared" si="6"/>
        <v>#VALUE!</v>
      </c>
      <c r="N69" s="27" t="e">
        <f t="shared" si="6"/>
        <v>#VALUE!</v>
      </c>
      <c r="O69" s="26" t="e">
        <f t="shared" si="6"/>
        <v>#VALUE!</v>
      </c>
      <c r="P69" s="26" t="e">
        <f t="shared" si="6"/>
        <v>#VALUE!</v>
      </c>
      <c r="Q69" s="28" t="e">
        <f t="shared" si="6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si="6"/>
        <v>#VALUE!</v>
      </c>
      <c r="L70" s="26" t="e">
        <f t="shared" si="6"/>
        <v>#VALUE!</v>
      </c>
      <c r="M70" s="26" t="e">
        <f t="shared" si="6"/>
        <v>#VALUE!</v>
      </c>
      <c r="N70" s="27" t="e">
        <f t="shared" si="6"/>
        <v>#VALUE!</v>
      </c>
      <c r="O70" s="26" t="e">
        <f t="shared" si="6"/>
        <v>#VALUE!</v>
      </c>
      <c r="P70" s="26" t="e">
        <f t="shared" si="6"/>
        <v>#VALUE!</v>
      </c>
      <c r="Q70" s="28" t="e">
        <f t="shared" si="6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7">+K45-K18</f>
        <v>#VALUE!</v>
      </c>
      <c r="L72" s="26" t="e">
        <f t="shared" si="7"/>
        <v>#VALUE!</v>
      </c>
      <c r="M72" s="26" t="e">
        <f t="shared" si="7"/>
        <v>#VALUE!</v>
      </c>
      <c r="N72" s="27" t="e">
        <f t="shared" si="7"/>
        <v>#VALUE!</v>
      </c>
      <c r="O72" s="26" t="e">
        <f t="shared" si="7"/>
        <v>#VALUE!</v>
      </c>
      <c r="P72" s="26" t="e">
        <f t="shared" si="7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7" si="8">+K48-K21</f>
        <v>#VALUE!</v>
      </c>
      <c r="L75" s="26" t="e">
        <f t="shared" si="8"/>
        <v>#VALUE!</v>
      </c>
      <c r="M75" s="26" t="e">
        <f t="shared" si="8"/>
        <v>#VALUE!</v>
      </c>
      <c r="N75" s="27" t="e">
        <f t="shared" si="8"/>
        <v>#VALUE!</v>
      </c>
      <c r="O75" s="26" t="e">
        <f t="shared" si="8"/>
        <v>#VALUE!</v>
      </c>
      <c r="P75" s="26" t="e">
        <f t="shared" si="8"/>
        <v>#VALUE!</v>
      </c>
      <c r="Q75" s="28" t="e">
        <f t="shared" si="8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si="8"/>
        <v>#VALUE!</v>
      </c>
      <c r="L76" s="26" t="e">
        <f t="shared" si="8"/>
        <v>#VALUE!</v>
      </c>
      <c r="M76" s="26" t="e">
        <f t="shared" si="8"/>
        <v>#VALUE!</v>
      </c>
      <c r="N76" s="27" t="e">
        <f t="shared" si="8"/>
        <v>#VALUE!</v>
      </c>
      <c r="O76" s="26" t="e">
        <f t="shared" si="8"/>
        <v>#VALUE!</v>
      </c>
      <c r="P76" s="26" t="e">
        <f t="shared" si="8"/>
        <v>#VALUE!</v>
      </c>
      <c r="Q76" s="28" t="e">
        <f t="shared" si="8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si="8"/>
        <v>#VALUE!</v>
      </c>
      <c r="L77" s="94" t="e">
        <f t="shared" si="8"/>
        <v>#VALUE!</v>
      </c>
      <c r="M77" s="94" t="e">
        <f t="shared" si="8"/>
        <v>#VALUE!</v>
      </c>
      <c r="N77" s="95" t="e">
        <f t="shared" si="8"/>
        <v>#VALUE!</v>
      </c>
      <c r="O77" s="94" t="e">
        <f t="shared" si="8"/>
        <v>#VALUE!</v>
      </c>
      <c r="P77" s="94" t="e">
        <f t="shared" si="8"/>
        <v>#VALUE!</v>
      </c>
      <c r="Q77" s="96" t="e">
        <f t="shared" si="8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9">+K52-K25</f>
        <v>#VALUE!</v>
      </c>
      <c r="L79" s="44" t="e">
        <f t="shared" si="9"/>
        <v>#VALUE!</v>
      </c>
      <c r="M79" s="44" t="e">
        <f t="shared" si="9"/>
        <v>#VALUE!</v>
      </c>
      <c r="N79" s="44" t="e">
        <f t="shared" si="9"/>
        <v>#VALUE!</v>
      </c>
      <c r="O79" s="98" t="e">
        <f t="shared" si="9"/>
        <v>#VALUE!</v>
      </c>
      <c r="P79" s="97" t="e">
        <f t="shared" si="9"/>
        <v>#VALUE!</v>
      </c>
      <c r="Q79" s="99" t="e">
        <f t="shared" si="9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80</v>
      </c>
      <c r="K83" s="104" t="e">
        <f>+K79/K25</f>
        <v>#VALUE!</v>
      </c>
      <c r="L83" s="104" t="e">
        <f t="shared" ref="L83:Q83" si="10">+L79/L25</f>
        <v>#VALUE!</v>
      </c>
      <c r="M83" s="104" t="e">
        <f t="shared" si="10"/>
        <v>#VALUE!</v>
      </c>
      <c r="N83" s="104" t="e">
        <f t="shared" si="10"/>
        <v>#VALUE!</v>
      </c>
      <c r="O83" s="104" t="e">
        <f t="shared" si="10"/>
        <v>#VALUE!</v>
      </c>
      <c r="P83" s="104" t="e">
        <f t="shared" si="10"/>
        <v>#VALUE!</v>
      </c>
      <c r="Q83" s="104" t="e">
        <f t="shared" si="10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20916-BD4E-4606-8F13-D0FA2ED4226C}">
  <sheetPr codeName="Feuil7"/>
  <dimension ref="B1:T83"/>
  <sheetViews>
    <sheetView showGridLines="0" workbookViewId="0">
      <selection activeCell="K57" sqref="K57:N57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54" t="s">
        <v>70</v>
      </c>
      <c r="D3" s="154"/>
      <c r="E3" s="154"/>
      <c r="F3" s="154"/>
      <c r="G3" s="154"/>
      <c r="H3" s="154"/>
      <c r="I3" s="154"/>
      <c r="J3" s="154"/>
      <c r="K3" s="155" t="s">
        <v>0</v>
      </c>
      <c r="L3" s="155"/>
      <c r="M3" s="155"/>
      <c r="N3" s="155"/>
      <c r="O3" s="156" t="s">
        <v>71</v>
      </c>
      <c r="P3" s="156"/>
      <c r="Q3" s="156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57" t="s">
        <v>1</v>
      </c>
      <c r="D5" s="157"/>
      <c r="E5" s="157"/>
      <c r="F5" s="157"/>
      <c r="G5" s="158" t="s">
        <v>79</v>
      </c>
      <c r="H5" s="158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52"/>
      <c r="D6" s="152"/>
      <c r="E6" s="152"/>
      <c r="F6" s="152"/>
      <c r="G6" s="152"/>
      <c r="H6" s="152"/>
      <c r="I6" s="15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1"/>
      <c r="D7" s="142"/>
      <c r="E7" s="142"/>
      <c r="F7" s="142"/>
      <c r="G7" s="142"/>
      <c r="H7" s="142"/>
      <c r="I7" s="142"/>
      <c r="J7" s="143" t="s">
        <v>2</v>
      </c>
      <c r="K7" s="146" t="s">
        <v>3</v>
      </c>
      <c r="L7" s="147"/>
      <c r="M7" s="147"/>
      <c r="N7" s="147"/>
      <c r="O7" s="146" t="s">
        <v>4</v>
      </c>
      <c r="P7" s="148"/>
      <c r="Q7" s="7"/>
      <c r="R7" s="6"/>
      <c r="S7" s="4"/>
    </row>
    <row r="8" spans="2:19" x14ac:dyDescent="0.3">
      <c r="B8" s="5"/>
      <c r="C8" s="149"/>
      <c r="D8" s="150"/>
      <c r="E8" s="150"/>
      <c r="F8" s="150"/>
      <c r="G8" s="150"/>
      <c r="H8" s="150"/>
      <c r="I8" s="150"/>
      <c r="J8" s="144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1"/>
      <c r="D9" s="152"/>
      <c r="E9" s="152"/>
      <c r="F9" s="152"/>
      <c r="G9" s="152"/>
      <c r="H9" s="152"/>
      <c r="I9" s="152"/>
      <c r="J9" s="144"/>
      <c r="K9" s="151" t="s">
        <v>12</v>
      </c>
      <c r="L9" s="152"/>
      <c r="M9" s="152"/>
      <c r="N9" s="152"/>
      <c r="O9" s="151"/>
      <c r="P9" s="153"/>
      <c r="Q9" s="10"/>
      <c r="R9" s="6"/>
      <c r="S9" s="4"/>
    </row>
    <row r="10" spans="2:19" ht="15.75" thickBot="1" x14ac:dyDescent="0.35">
      <c r="B10" s="5"/>
      <c r="C10" s="151"/>
      <c r="D10" s="152"/>
      <c r="E10" s="152"/>
      <c r="F10" s="152"/>
      <c r="G10" s="152"/>
      <c r="H10" s="152"/>
      <c r="I10" s="152"/>
      <c r="J10" s="145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54" t="s">
        <v>70</v>
      </c>
      <c r="D30" s="154"/>
      <c r="E30" s="154"/>
      <c r="F30" s="154"/>
      <c r="G30" s="154"/>
      <c r="H30" s="154"/>
      <c r="I30" s="154"/>
      <c r="J30" s="154"/>
      <c r="K30" s="155" t="s">
        <v>106</v>
      </c>
      <c r="L30" s="155"/>
      <c r="M30" s="155"/>
      <c r="N30" s="155"/>
      <c r="O30" s="156" t="s">
        <v>71</v>
      </c>
      <c r="P30" s="156"/>
      <c r="Q30" s="156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57" t="s">
        <v>1</v>
      </c>
      <c r="D32" s="157"/>
      <c r="E32" s="157"/>
      <c r="F32" s="157"/>
      <c r="G32" s="158" t="s">
        <v>79</v>
      </c>
      <c r="H32" s="158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52"/>
      <c r="D33" s="152"/>
      <c r="E33" s="152"/>
      <c r="F33" s="152"/>
      <c r="G33" s="152"/>
      <c r="H33" s="152"/>
      <c r="I33" s="15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1"/>
      <c r="D34" s="142"/>
      <c r="E34" s="142"/>
      <c r="F34" s="142"/>
      <c r="G34" s="142"/>
      <c r="H34" s="142"/>
      <c r="I34" s="142"/>
      <c r="J34" s="143" t="s">
        <v>2</v>
      </c>
      <c r="K34" s="146" t="s">
        <v>3</v>
      </c>
      <c r="L34" s="147"/>
      <c r="M34" s="147"/>
      <c r="N34" s="147"/>
      <c r="O34" s="146" t="s">
        <v>4</v>
      </c>
      <c r="P34" s="148"/>
      <c r="Q34" s="7"/>
      <c r="R34" s="6"/>
    </row>
    <row r="35" spans="2:18" x14ac:dyDescent="0.3">
      <c r="B35" s="5"/>
      <c r="C35" s="149"/>
      <c r="D35" s="150"/>
      <c r="E35" s="150"/>
      <c r="F35" s="150"/>
      <c r="G35" s="150"/>
      <c r="H35" s="150"/>
      <c r="I35" s="150"/>
      <c r="J35" s="144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1"/>
      <c r="D36" s="152"/>
      <c r="E36" s="152"/>
      <c r="F36" s="152"/>
      <c r="G36" s="152"/>
      <c r="H36" s="152"/>
      <c r="I36" s="152"/>
      <c r="J36" s="144"/>
      <c r="K36" s="151" t="s">
        <v>12</v>
      </c>
      <c r="L36" s="152"/>
      <c r="M36" s="152"/>
      <c r="N36" s="152"/>
      <c r="O36" s="151"/>
      <c r="P36" s="153"/>
      <c r="Q36" s="10"/>
      <c r="R36" s="6"/>
    </row>
    <row r="37" spans="2:18" ht="15.75" thickBot="1" x14ac:dyDescent="0.35">
      <c r="B37" s="5"/>
      <c r="C37" s="151"/>
      <c r="D37" s="152"/>
      <c r="E37" s="152"/>
      <c r="F37" s="152"/>
      <c r="G37" s="152"/>
      <c r="H37" s="152"/>
      <c r="I37" s="152"/>
      <c r="J37" s="145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3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si="1"/>
        <v>V</v>
      </c>
      <c r="L43" s="26" t="str">
        <f t="shared" si="1"/>
        <v>V</v>
      </c>
      <c r="M43" s="26" t="str">
        <f t="shared" si="1"/>
        <v>V</v>
      </c>
      <c r="N43" s="27" t="str">
        <f t="shared" si="1"/>
        <v>V</v>
      </c>
      <c r="O43" s="26" t="str">
        <f t="shared" si="1"/>
        <v>V</v>
      </c>
      <c r="P43" s="26" t="str">
        <f t="shared" si="1"/>
        <v>V</v>
      </c>
      <c r="Q43" s="28" t="str">
        <f t="shared" si="1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2">+K18</f>
        <v>V</v>
      </c>
      <c r="L45" s="26" t="str">
        <f t="shared" si="2"/>
        <v>V</v>
      </c>
      <c r="M45" s="26" t="str">
        <f t="shared" si="2"/>
        <v>V</v>
      </c>
      <c r="N45" s="27" t="str">
        <f t="shared" si="2"/>
        <v>V</v>
      </c>
      <c r="O45" s="26" t="str">
        <f t="shared" si="2"/>
        <v>V</v>
      </c>
      <c r="P45" s="26" t="str">
        <f t="shared" si="2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50" si="3">+K21</f>
        <v>V</v>
      </c>
      <c r="L48" s="26" t="str">
        <f t="shared" si="3"/>
        <v>V</v>
      </c>
      <c r="M48" s="26" t="str">
        <f t="shared" si="3"/>
        <v>V</v>
      </c>
      <c r="N48" s="27" t="str">
        <f t="shared" si="3"/>
        <v>V</v>
      </c>
      <c r="O48" s="26" t="str">
        <f t="shared" si="3"/>
        <v>V</v>
      </c>
      <c r="P48" s="26" t="str">
        <f t="shared" si="3"/>
        <v>V</v>
      </c>
      <c r="Q48" s="28" t="str">
        <f t="shared" si="3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si="3"/>
        <v>V</v>
      </c>
      <c r="L49" s="26" t="str">
        <f t="shared" si="3"/>
        <v>V</v>
      </c>
      <c r="M49" s="26" t="str">
        <f t="shared" si="3"/>
        <v>V</v>
      </c>
      <c r="N49" s="27" t="str">
        <f t="shared" si="3"/>
        <v>V</v>
      </c>
      <c r="O49" s="26" t="str">
        <f t="shared" si="3"/>
        <v>V</v>
      </c>
      <c r="P49" s="26" t="str">
        <f t="shared" si="3"/>
        <v>V</v>
      </c>
      <c r="Q49" s="28" t="str">
        <f t="shared" si="3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si="3"/>
        <v>V</v>
      </c>
      <c r="L50" s="94" t="str">
        <f t="shared" si="3"/>
        <v>V</v>
      </c>
      <c r="M50" s="94" t="str">
        <f t="shared" si="3"/>
        <v>V</v>
      </c>
      <c r="N50" s="95" t="str">
        <f t="shared" si="3"/>
        <v>V</v>
      </c>
      <c r="O50" s="94" t="str">
        <f t="shared" si="3"/>
        <v>V</v>
      </c>
      <c r="P50" s="94" t="str">
        <f t="shared" si="3"/>
        <v>V</v>
      </c>
      <c r="Q50" s="96" t="str">
        <f t="shared" si="3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54" t="s">
        <v>70</v>
      </c>
      <c r="D57" s="154"/>
      <c r="E57" s="154"/>
      <c r="F57" s="154"/>
      <c r="G57" s="154"/>
      <c r="H57" s="154"/>
      <c r="I57" s="154"/>
      <c r="J57" s="154"/>
      <c r="K57" s="155" t="s">
        <v>107</v>
      </c>
      <c r="L57" s="155"/>
      <c r="M57" s="155"/>
      <c r="N57" s="155"/>
      <c r="O57" s="156" t="s">
        <v>71</v>
      </c>
      <c r="P57" s="156"/>
      <c r="Q57" s="156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57" t="s">
        <v>1</v>
      </c>
      <c r="D59" s="157"/>
      <c r="E59" s="157"/>
      <c r="F59" s="157"/>
      <c r="G59" s="158" t="s">
        <v>79</v>
      </c>
      <c r="H59" s="158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52"/>
      <c r="D60" s="152"/>
      <c r="E60" s="152"/>
      <c r="F60" s="152"/>
      <c r="G60" s="152"/>
      <c r="H60" s="152"/>
      <c r="I60" s="15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1"/>
      <c r="D61" s="142"/>
      <c r="E61" s="142"/>
      <c r="F61" s="142"/>
      <c r="G61" s="142"/>
      <c r="H61" s="142"/>
      <c r="I61" s="142"/>
      <c r="J61" s="143" t="s">
        <v>2</v>
      </c>
      <c r="K61" s="146" t="s">
        <v>3</v>
      </c>
      <c r="L61" s="147"/>
      <c r="M61" s="147"/>
      <c r="N61" s="147"/>
      <c r="O61" s="146" t="s">
        <v>4</v>
      </c>
      <c r="P61" s="148"/>
      <c r="Q61" s="7"/>
      <c r="R61" s="6"/>
    </row>
    <row r="62" spans="2:18" x14ac:dyDescent="0.3">
      <c r="B62" s="5"/>
      <c r="C62" s="149"/>
      <c r="D62" s="150"/>
      <c r="E62" s="150"/>
      <c r="F62" s="150"/>
      <c r="G62" s="150"/>
      <c r="H62" s="150"/>
      <c r="I62" s="150"/>
      <c r="J62" s="144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1"/>
      <c r="D63" s="152"/>
      <c r="E63" s="152"/>
      <c r="F63" s="152"/>
      <c r="G63" s="152"/>
      <c r="H63" s="152"/>
      <c r="I63" s="152"/>
      <c r="J63" s="144"/>
      <c r="K63" s="151" t="s">
        <v>12</v>
      </c>
      <c r="L63" s="152"/>
      <c r="M63" s="152"/>
      <c r="N63" s="152"/>
      <c r="O63" s="151"/>
      <c r="P63" s="153"/>
      <c r="Q63" s="10"/>
      <c r="R63" s="6"/>
    </row>
    <row r="64" spans="2:18" ht="15.75" thickBot="1" x14ac:dyDescent="0.35">
      <c r="B64" s="5"/>
      <c r="C64" s="151"/>
      <c r="D64" s="152"/>
      <c r="E64" s="152"/>
      <c r="F64" s="152"/>
      <c r="G64" s="152"/>
      <c r="H64" s="152"/>
      <c r="I64" s="152"/>
      <c r="J64" s="145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4">+O39-O12</f>
        <v>#VALUE!</v>
      </c>
      <c r="P66" s="26" t="e">
        <f t="shared" si="4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5">+L40-L13</f>
        <v>#VALUE!</v>
      </c>
      <c r="M67" s="26" t="e">
        <f t="shared" si="5"/>
        <v>#VALUE!</v>
      </c>
      <c r="N67" s="27" t="e">
        <f t="shared" si="5"/>
        <v>#VALUE!</v>
      </c>
      <c r="O67" s="26" t="e">
        <f t="shared" si="5"/>
        <v>#VALUE!</v>
      </c>
      <c r="P67" s="26" t="e">
        <f t="shared" si="5"/>
        <v>#VALUE!</v>
      </c>
      <c r="Q67" s="28" t="e">
        <f t="shared" si="5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70" si="6">+K42-K15</f>
        <v>#VALUE!</v>
      </c>
      <c r="L69" s="26" t="e">
        <f t="shared" si="6"/>
        <v>#VALUE!</v>
      </c>
      <c r="M69" s="26" t="e">
        <f t="shared" si="6"/>
        <v>#VALUE!</v>
      </c>
      <c r="N69" s="27" t="e">
        <f t="shared" si="6"/>
        <v>#VALUE!</v>
      </c>
      <c r="O69" s="26" t="e">
        <f t="shared" si="6"/>
        <v>#VALUE!</v>
      </c>
      <c r="P69" s="26" t="e">
        <f t="shared" si="6"/>
        <v>#VALUE!</v>
      </c>
      <c r="Q69" s="28" t="e">
        <f t="shared" si="6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si="6"/>
        <v>#VALUE!</v>
      </c>
      <c r="L70" s="26" t="e">
        <f t="shared" si="6"/>
        <v>#VALUE!</v>
      </c>
      <c r="M70" s="26" t="e">
        <f t="shared" si="6"/>
        <v>#VALUE!</v>
      </c>
      <c r="N70" s="27" t="e">
        <f t="shared" si="6"/>
        <v>#VALUE!</v>
      </c>
      <c r="O70" s="26" t="e">
        <f t="shared" si="6"/>
        <v>#VALUE!</v>
      </c>
      <c r="P70" s="26" t="e">
        <f t="shared" si="6"/>
        <v>#VALUE!</v>
      </c>
      <c r="Q70" s="28" t="e">
        <f t="shared" si="6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7">+K45-K18</f>
        <v>#VALUE!</v>
      </c>
      <c r="L72" s="26" t="e">
        <f t="shared" si="7"/>
        <v>#VALUE!</v>
      </c>
      <c r="M72" s="26" t="e">
        <f t="shared" si="7"/>
        <v>#VALUE!</v>
      </c>
      <c r="N72" s="27" t="e">
        <f t="shared" si="7"/>
        <v>#VALUE!</v>
      </c>
      <c r="O72" s="26" t="e">
        <f t="shared" si="7"/>
        <v>#VALUE!</v>
      </c>
      <c r="P72" s="26" t="e">
        <f t="shared" si="7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7" si="8">+K48-K21</f>
        <v>#VALUE!</v>
      </c>
      <c r="L75" s="26" t="e">
        <f t="shared" si="8"/>
        <v>#VALUE!</v>
      </c>
      <c r="M75" s="26" t="e">
        <f t="shared" si="8"/>
        <v>#VALUE!</v>
      </c>
      <c r="N75" s="27" t="e">
        <f t="shared" si="8"/>
        <v>#VALUE!</v>
      </c>
      <c r="O75" s="26" t="e">
        <f t="shared" si="8"/>
        <v>#VALUE!</v>
      </c>
      <c r="P75" s="26" t="e">
        <f t="shared" si="8"/>
        <v>#VALUE!</v>
      </c>
      <c r="Q75" s="28" t="e">
        <f t="shared" si="8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si="8"/>
        <v>#VALUE!</v>
      </c>
      <c r="L76" s="26" t="e">
        <f t="shared" si="8"/>
        <v>#VALUE!</v>
      </c>
      <c r="M76" s="26" t="e">
        <f t="shared" si="8"/>
        <v>#VALUE!</v>
      </c>
      <c r="N76" s="27" t="e">
        <f t="shared" si="8"/>
        <v>#VALUE!</v>
      </c>
      <c r="O76" s="26" t="e">
        <f t="shared" si="8"/>
        <v>#VALUE!</v>
      </c>
      <c r="P76" s="26" t="e">
        <f t="shared" si="8"/>
        <v>#VALUE!</v>
      </c>
      <c r="Q76" s="28" t="e">
        <f t="shared" si="8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si="8"/>
        <v>#VALUE!</v>
      </c>
      <c r="L77" s="94" t="e">
        <f t="shared" si="8"/>
        <v>#VALUE!</v>
      </c>
      <c r="M77" s="94" t="e">
        <f t="shared" si="8"/>
        <v>#VALUE!</v>
      </c>
      <c r="N77" s="95" t="e">
        <f t="shared" si="8"/>
        <v>#VALUE!</v>
      </c>
      <c r="O77" s="94" t="e">
        <f t="shared" si="8"/>
        <v>#VALUE!</v>
      </c>
      <c r="P77" s="94" t="e">
        <f t="shared" si="8"/>
        <v>#VALUE!</v>
      </c>
      <c r="Q77" s="96" t="e">
        <f t="shared" si="8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9">+K52-K25</f>
        <v>#VALUE!</v>
      </c>
      <c r="L79" s="44" t="e">
        <f t="shared" si="9"/>
        <v>#VALUE!</v>
      </c>
      <c r="M79" s="44" t="e">
        <f t="shared" si="9"/>
        <v>#VALUE!</v>
      </c>
      <c r="N79" s="44" t="e">
        <f t="shared" si="9"/>
        <v>#VALUE!</v>
      </c>
      <c r="O79" s="98" t="e">
        <f t="shared" si="9"/>
        <v>#VALUE!</v>
      </c>
      <c r="P79" s="97" t="e">
        <f t="shared" si="9"/>
        <v>#VALUE!</v>
      </c>
      <c r="Q79" s="99" t="e">
        <f t="shared" si="9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80</v>
      </c>
      <c r="K83" s="104" t="e">
        <f>+K79/K25</f>
        <v>#VALUE!</v>
      </c>
      <c r="L83" s="104" t="e">
        <f t="shared" ref="L83:Q83" si="10">+L79/L25</f>
        <v>#VALUE!</v>
      </c>
      <c r="M83" s="104" t="e">
        <f t="shared" si="10"/>
        <v>#VALUE!</v>
      </c>
      <c r="N83" s="104" t="e">
        <f t="shared" si="10"/>
        <v>#VALUE!</v>
      </c>
      <c r="O83" s="104" t="e">
        <f t="shared" si="10"/>
        <v>#VALUE!</v>
      </c>
      <c r="P83" s="104" t="e">
        <f t="shared" si="10"/>
        <v>#VALUE!</v>
      </c>
      <c r="Q83" s="104" t="e">
        <f t="shared" si="10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0F2D-B718-479D-8582-58A12DB9970B}">
  <sheetPr codeName="Feuil3"/>
  <dimension ref="B1:T83"/>
  <sheetViews>
    <sheetView showGridLines="0" workbookViewId="0">
      <selection activeCell="K57" sqref="K57:N57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54" t="s">
        <v>70</v>
      </c>
      <c r="D3" s="154"/>
      <c r="E3" s="154"/>
      <c r="F3" s="154"/>
      <c r="G3" s="154"/>
      <c r="H3" s="154"/>
      <c r="I3" s="154"/>
      <c r="J3" s="154"/>
      <c r="K3" s="155" t="s">
        <v>0</v>
      </c>
      <c r="L3" s="155"/>
      <c r="M3" s="155"/>
      <c r="N3" s="155"/>
      <c r="O3" s="156" t="s">
        <v>71</v>
      </c>
      <c r="P3" s="156"/>
      <c r="Q3" s="156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57" t="s">
        <v>1</v>
      </c>
      <c r="D5" s="157"/>
      <c r="E5" s="157"/>
      <c r="F5" s="157"/>
      <c r="G5" s="158" t="s">
        <v>108</v>
      </c>
      <c r="H5" s="158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52"/>
      <c r="D6" s="152"/>
      <c r="E6" s="152"/>
      <c r="F6" s="152"/>
      <c r="G6" s="152"/>
      <c r="H6" s="152"/>
      <c r="I6" s="15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1"/>
      <c r="D7" s="142"/>
      <c r="E7" s="142"/>
      <c r="F7" s="142"/>
      <c r="G7" s="142"/>
      <c r="H7" s="142"/>
      <c r="I7" s="142"/>
      <c r="J7" s="143" t="s">
        <v>2</v>
      </c>
      <c r="K7" s="146" t="s">
        <v>3</v>
      </c>
      <c r="L7" s="147"/>
      <c r="M7" s="147"/>
      <c r="N7" s="147"/>
      <c r="O7" s="146" t="s">
        <v>4</v>
      </c>
      <c r="P7" s="148"/>
      <c r="Q7" s="7"/>
      <c r="R7" s="6"/>
      <c r="S7" s="4"/>
    </row>
    <row r="8" spans="2:19" x14ac:dyDescent="0.3">
      <c r="B8" s="5"/>
      <c r="C8" s="149"/>
      <c r="D8" s="150"/>
      <c r="E8" s="150"/>
      <c r="F8" s="150"/>
      <c r="G8" s="150"/>
      <c r="H8" s="150"/>
      <c r="I8" s="150"/>
      <c r="J8" s="144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1"/>
      <c r="D9" s="152"/>
      <c r="E9" s="152"/>
      <c r="F9" s="152"/>
      <c r="G9" s="152"/>
      <c r="H9" s="152"/>
      <c r="I9" s="152"/>
      <c r="J9" s="144"/>
      <c r="K9" s="151" t="s">
        <v>12</v>
      </c>
      <c r="L9" s="152"/>
      <c r="M9" s="152"/>
      <c r="N9" s="152"/>
      <c r="O9" s="151"/>
      <c r="P9" s="153"/>
      <c r="Q9" s="10"/>
      <c r="R9" s="6"/>
      <c r="S9" s="4"/>
    </row>
    <row r="10" spans="2:19" ht="15.75" thickBot="1" x14ac:dyDescent="0.35">
      <c r="B10" s="5"/>
      <c r="C10" s="151"/>
      <c r="D10" s="152"/>
      <c r="E10" s="152"/>
      <c r="F10" s="152"/>
      <c r="G10" s="152"/>
      <c r="H10" s="152"/>
      <c r="I10" s="152"/>
      <c r="J10" s="145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54" t="s">
        <v>70</v>
      </c>
      <c r="D30" s="154"/>
      <c r="E30" s="154"/>
      <c r="F30" s="154"/>
      <c r="G30" s="154"/>
      <c r="H30" s="154"/>
      <c r="I30" s="154"/>
      <c r="J30" s="154"/>
      <c r="K30" s="155" t="s">
        <v>106</v>
      </c>
      <c r="L30" s="155"/>
      <c r="M30" s="155"/>
      <c r="N30" s="155"/>
      <c r="O30" s="156" t="s">
        <v>71</v>
      </c>
      <c r="P30" s="156"/>
      <c r="Q30" s="156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57" t="s">
        <v>1</v>
      </c>
      <c r="D32" s="157"/>
      <c r="E32" s="157"/>
      <c r="F32" s="157"/>
      <c r="G32" s="158" t="s">
        <v>108</v>
      </c>
      <c r="H32" s="158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52"/>
      <c r="D33" s="152"/>
      <c r="E33" s="152"/>
      <c r="F33" s="152"/>
      <c r="G33" s="152"/>
      <c r="H33" s="152"/>
      <c r="I33" s="15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1"/>
      <c r="D34" s="142"/>
      <c r="E34" s="142"/>
      <c r="F34" s="142"/>
      <c r="G34" s="142"/>
      <c r="H34" s="142"/>
      <c r="I34" s="142"/>
      <c r="J34" s="143" t="s">
        <v>2</v>
      </c>
      <c r="K34" s="146" t="s">
        <v>3</v>
      </c>
      <c r="L34" s="147"/>
      <c r="M34" s="147"/>
      <c r="N34" s="147"/>
      <c r="O34" s="146" t="s">
        <v>4</v>
      </c>
      <c r="P34" s="148"/>
      <c r="Q34" s="7"/>
      <c r="R34" s="6"/>
    </row>
    <row r="35" spans="2:18" x14ac:dyDescent="0.3">
      <c r="B35" s="5"/>
      <c r="C35" s="149"/>
      <c r="D35" s="150"/>
      <c r="E35" s="150"/>
      <c r="F35" s="150"/>
      <c r="G35" s="150"/>
      <c r="H35" s="150"/>
      <c r="I35" s="150"/>
      <c r="J35" s="144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1"/>
      <c r="D36" s="152"/>
      <c r="E36" s="152"/>
      <c r="F36" s="152"/>
      <c r="G36" s="152"/>
      <c r="H36" s="152"/>
      <c r="I36" s="152"/>
      <c r="J36" s="144"/>
      <c r="K36" s="151" t="s">
        <v>12</v>
      </c>
      <c r="L36" s="152"/>
      <c r="M36" s="152"/>
      <c r="N36" s="152"/>
      <c r="O36" s="151"/>
      <c r="P36" s="153"/>
      <c r="Q36" s="10"/>
      <c r="R36" s="6"/>
    </row>
    <row r="37" spans="2:18" ht="15.75" thickBot="1" x14ac:dyDescent="0.35">
      <c r="B37" s="5"/>
      <c r="C37" s="151"/>
      <c r="D37" s="152"/>
      <c r="E37" s="152"/>
      <c r="F37" s="152"/>
      <c r="G37" s="152"/>
      <c r="H37" s="152"/>
      <c r="I37" s="152"/>
      <c r="J37" s="145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2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ref="K43:Q43" si="2">+K16</f>
        <v>V</v>
      </c>
      <c r="L43" s="26" t="str">
        <f t="shared" si="2"/>
        <v>V</v>
      </c>
      <c r="M43" s="26" t="str">
        <f t="shared" si="2"/>
        <v>V</v>
      </c>
      <c r="N43" s="27" t="str">
        <f t="shared" si="2"/>
        <v>V</v>
      </c>
      <c r="O43" s="26" t="str">
        <f t="shared" si="2"/>
        <v>V</v>
      </c>
      <c r="P43" s="26" t="str">
        <f t="shared" si="2"/>
        <v>V</v>
      </c>
      <c r="Q43" s="28" t="str">
        <f t="shared" si="2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3">+K18</f>
        <v>V</v>
      </c>
      <c r="L45" s="26" t="str">
        <f t="shared" si="3"/>
        <v>V</v>
      </c>
      <c r="M45" s="26" t="str">
        <f t="shared" si="3"/>
        <v>V</v>
      </c>
      <c r="N45" s="27" t="str">
        <f t="shared" si="3"/>
        <v>V</v>
      </c>
      <c r="O45" s="26" t="str">
        <f t="shared" si="3"/>
        <v>V</v>
      </c>
      <c r="P45" s="26" t="str">
        <f t="shared" si="3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48" si="4">+K21</f>
        <v>V</v>
      </c>
      <c r="L48" s="26" t="str">
        <f t="shared" si="4"/>
        <v>V</v>
      </c>
      <c r="M48" s="26" t="str">
        <f t="shared" si="4"/>
        <v>V</v>
      </c>
      <c r="N48" s="27" t="str">
        <f t="shared" si="4"/>
        <v>V</v>
      </c>
      <c r="O48" s="26" t="str">
        <f t="shared" si="4"/>
        <v>V</v>
      </c>
      <c r="P48" s="26" t="str">
        <f t="shared" si="4"/>
        <v>V</v>
      </c>
      <c r="Q48" s="28" t="str">
        <f t="shared" si="4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ref="K49:Q49" si="5">+K22</f>
        <v>V</v>
      </c>
      <c r="L49" s="26" t="str">
        <f t="shared" si="5"/>
        <v>V</v>
      </c>
      <c r="M49" s="26" t="str">
        <f t="shared" si="5"/>
        <v>V</v>
      </c>
      <c r="N49" s="27" t="str">
        <f t="shared" si="5"/>
        <v>V</v>
      </c>
      <c r="O49" s="26" t="str">
        <f t="shared" si="5"/>
        <v>V</v>
      </c>
      <c r="P49" s="26" t="str">
        <f t="shared" si="5"/>
        <v>V</v>
      </c>
      <c r="Q49" s="28" t="str">
        <f t="shared" si="5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ref="K50:Q50" si="6">+K23</f>
        <v>V</v>
      </c>
      <c r="L50" s="94" t="str">
        <f t="shared" si="6"/>
        <v>V</v>
      </c>
      <c r="M50" s="94" t="str">
        <f t="shared" si="6"/>
        <v>V</v>
      </c>
      <c r="N50" s="95" t="str">
        <f t="shared" si="6"/>
        <v>V</v>
      </c>
      <c r="O50" s="94" t="str">
        <f t="shared" si="6"/>
        <v>V</v>
      </c>
      <c r="P50" s="94" t="str">
        <f t="shared" si="6"/>
        <v>V</v>
      </c>
      <c r="Q50" s="96" t="str">
        <f t="shared" si="6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54" t="s">
        <v>70</v>
      </c>
      <c r="D57" s="154"/>
      <c r="E57" s="154"/>
      <c r="F57" s="154"/>
      <c r="G57" s="154"/>
      <c r="H57" s="154"/>
      <c r="I57" s="154"/>
      <c r="J57" s="154"/>
      <c r="K57" s="155" t="s">
        <v>107</v>
      </c>
      <c r="L57" s="155"/>
      <c r="M57" s="155"/>
      <c r="N57" s="155"/>
      <c r="O57" s="156" t="s">
        <v>71</v>
      </c>
      <c r="P57" s="156"/>
      <c r="Q57" s="156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57" t="s">
        <v>1</v>
      </c>
      <c r="D59" s="157"/>
      <c r="E59" s="157"/>
      <c r="F59" s="157"/>
      <c r="G59" s="158" t="s">
        <v>108</v>
      </c>
      <c r="H59" s="158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52"/>
      <c r="D60" s="152"/>
      <c r="E60" s="152"/>
      <c r="F60" s="152"/>
      <c r="G60" s="152"/>
      <c r="H60" s="152"/>
      <c r="I60" s="15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1"/>
      <c r="D61" s="142"/>
      <c r="E61" s="142"/>
      <c r="F61" s="142"/>
      <c r="G61" s="142"/>
      <c r="H61" s="142"/>
      <c r="I61" s="142"/>
      <c r="J61" s="143" t="s">
        <v>2</v>
      </c>
      <c r="K61" s="146" t="s">
        <v>3</v>
      </c>
      <c r="L61" s="147"/>
      <c r="M61" s="147"/>
      <c r="N61" s="147"/>
      <c r="O61" s="146" t="s">
        <v>4</v>
      </c>
      <c r="P61" s="148"/>
      <c r="Q61" s="7"/>
      <c r="R61" s="6"/>
    </row>
    <row r="62" spans="2:18" x14ac:dyDescent="0.3">
      <c r="B62" s="5"/>
      <c r="C62" s="149"/>
      <c r="D62" s="150"/>
      <c r="E62" s="150"/>
      <c r="F62" s="150"/>
      <c r="G62" s="150"/>
      <c r="H62" s="150"/>
      <c r="I62" s="150"/>
      <c r="J62" s="144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1"/>
      <c r="D63" s="152"/>
      <c r="E63" s="152"/>
      <c r="F63" s="152"/>
      <c r="G63" s="152"/>
      <c r="H63" s="152"/>
      <c r="I63" s="152"/>
      <c r="J63" s="144"/>
      <c r="K63" s="151" t="s">
        <v>12</v>
      </c>
      <c r="L63" s="152"/>
      <c r="M63" s="152"/>
      <c r="N63" s="152"/>
      <c r="O63" s="151"/>
      <c r="P63" s="153"/>
      <c r="Q63" s="10"/>
      <c r="R63" s="6"/>
    </row>
    <row r="64" spans="2:18" ht="15.75" thickBot="1" x14ac:dyDescent="0.35">
      <c r="B64" s="5"/>
      <c r="C64" s="151"/>
      <c r="D64" s="152"/>
      <c r="E64" s="152"/>
      <c r="F64" s="152"/>
      <c r="G64" s="152"/>
      <c r="H64" s="152"/>
      <c r="I64" s="152"/>
      <c r="J64" s="145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7">+O39-O12</f>
        <v>#VALUE!</v>
      </c>
      <c r="P66" s="26" t="e">
        <f t="shared" si="7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8">+L40-L13</f>
        <v>#VALUE!</v>
      </c>
      <c r="M67" s="26" t="e">
        <f t="shared" si="8"/>
        <v>#VALUE!</v>
      </c>
      <c r="N67" s="27" t="e">
        <f t="shared" si="8"/>
        <v>#VALUE!</v>
      </c>
      <c r="O67" s="26" t="e">
        <f t="shared" si="8"/>
        <v>#VALUE!</v>
      </c>
      <c r="P67" s="26" t="e">
        <f t="shared" si="8"/>
        <v>#VALUE!</v>
      </c>
      <c r="Q67" s="28" t="e">
        <f t="shared" si="8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69" si="9">+K42-K15</f>
        <v>#VALUE!</v>
      </c>
      <c r="L69" s="26" t="e">
        <f t="shared" si="9"/>
        <v>#VALUE!</v>
      </c>
      <c r="M69" s="26" t="e">
        <f t="shared" si="9"/>
        <v>#VALUE!</v>
      </c>
      <c r="N69" s="27" t="e">
        <f t="shared" si="9"/>
        <v>#VALUE!</v>
      </c>
      <c r="O69" s="26" t="e">
        <f t="shared" si="9"/>
        <v>#VALUE!</v>
      </c>
      <c r="P69" s="26" t="e">
        <f t="shared" si="9"/>
        <v>#VALUE!</v>
      </c>
      <c r="Q69" s="28" t="e">
        <f t="shared" si="9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ref="K70:Q70" si="10">+K43-K16</f>
        <v>#VALUE!</v>
      </c>
      <c r="L70" s="26" t="e">
        <f t="shared" si="10"/>
        <v>#VALUE!</v>
      </c>
      <c r="M70" s="26" t="e">
        <f t="shared" si="10"/>
        <v>#VALUE!</v>
      </c>
      <c r="N70" s="27" t="e">
        <f t="shared" si="10"/>
        <v>#VALUE!</v>
      </c>
      <c r="O70" s="26" t="e">
        <f t="shared" si="10"/>
        <v>#VALUE!</v>
      </c>
      <c r="P70" s="26" t="e">
        <f t="shared" si="10"/>
        <v>#VALUE!</v>
      </c>
      <c r="Q70" s="28" t="e">
        <f t="shared" si="10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11">+K45-K18</f>
        <v>#VALUE!</v>
      </c>
      <c r="L72" s="26" t="e">
        <f t="shared" si="11"/>
        <v>#VALUE!</v>
      </c>
      <c r="M72" s="26" t="e">
        <f t="shared" si="11"/>
        <v>#VALUE!</v>
      </c>
      <c r="N72" s="27" t="e">
        <f t="shared" si="11"/>
        <v>#VALUE!</v>
      </c>
      <c r="O72" s="26" t="e">
        <f t="shared" si="11"/>
        <v>#VALUE!</v>
      </c>
      <c r="P72" s="26" t="e">
        <f t="shared" si="11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5" si="12">+K48-K21</f>
        <v>#VALUE!</v>
      </c>
      <c r="L75" s="26" t="e">
        <f t="shared" si="12"/>
        <v>#VALUE!</v>
      </c>
      <c r="M75" s="26" t="e">
        <f t="shared" si="12"/>
        <v>#VALUE!</v>
      </c>
      <c r="N75" s="27" t="e">
        <f t="shared" si="12"/>
        <v>#VALUE!</v>
      </c>
      <c r="O75" s="26" t="e">
        <f t="shared" si="12"/>
        <v>#VALUE!</v>
      </c>
      <c r="P75" s="26" t="e">
        <f t="shared" si="12"/>
        <v>#VALUE!</v>
      </c>
      <c r="Q75" s="28" t="e">
        <f t="shared" si="12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ref="K76:Q76" si="13">+K49-K22</f>
        <v>#VALUE!</v>
      </c>
      <c r="L76" s="26" t="e">
        <f t="shared" si="13"/>
        <v>#VALUE!</v>
      </c>
      <c r="M76" s="26" t="e">
        <f t="shared" si="13"/>
        <v>#VALUE!</v>
      </c>
      <c r="N76" s="27" t="e">
        <f t="shared" si="13"/>
        <v>#VALUE!</v>
      </c>
      <c r="O76" s="26" t="e">
        <f t="shared" si="13"/>
        <v>#VALUE!</v>
      </c>
      <c r="P76" s="26" t="e">
        <f t="shared" si="13"/>
        <v>#VALUE!</v>
      </c>
      <c r="Q76" s="28" t="e">
        <f t="shared" si="13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ref="K77:Q77" si="14">+K50-K23</f>
        <v>#VALUE!</v>
      </c>
      <c r="L77" s="94" t="e">
        <f t="shared" si="14"/>
        <v>#VALUE!</v>
      </c>
      <c r="M77" s="94" t="e">
        <f t="shared" si="14"/>
        <v>#VALUE!</v>
      </c>
      <c r="N77" s="95" t="e">
        <f t="shared" si="14"/>
        <v>#VALUE!</v>
      </c>
      <c r="O77" s="94" t="e">
        <f t="shared" si="14"/>
        <v>#VALUE!</v>
      </c>
      <c r="P77" s="94" t="e">
        <f t="shared" si="14"/>
        <v>#VALUE!</v>
      </c>
      <c r="Q77" s="96" t="e">
        <f t="shared" si="14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15">+K52-K25</f>
        <v>#VALUE!</v>
      </c>
      <c r="L79" s="44" t="e">
        <f t="shared" si="15"/>
        <v>#VALUE!</v>
      </c>
      <c r="M79" s="44" t="e">
        <f t="shared" si="15"/>
        <v>#VALUE!</v>
      </c>
      <c r="N79" s="44" t="e">
        <f t="shared" si="15"/>
        <v>#VALUE!</v>
      </c>
      <c r="O79" s="98" t="e">
        <f t="shared" si="15"/>
        <v>#VALUE!</v>
      </c>
      <c r="P79" s="97" t="e">
        <f t="shared" si="15"/>
        <v>#VALUE!</v>
      </c>
      <c r="Q79" s="99" t="e">
        <f t="shared" si="15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80</v>
      </c>
      <c r="K83" s="104" t="e">
        <f>+K79/K25</f>
        <v>#VALUE!</v>
      </c>
      <c r="L83" s="104" t="e">
        <f t="shared" ref="L83:Q83" si="16">+L79/L25</f>
        <v>#VALUE!</v>
      </c>
      <c r="M83" s="104" t="e">
        <f t="shared" si="16"/>
        <v>#VALUE!</v>
      </c>
      <c r="N83" s="104" t="e">
        <f t="shared" si="16"/>
        <v>#VALUE!</v>
      </c>
      <c r="O83" s="104" t="e">
        <f t="shared" si="16"/>
        <v>#VALUE!</v>
      </c>
      <c r="P83" s="104" t="e">
        <f t="shared" si="16"/>
        <v>#VALUE!</v>
      </c>
      <c r="Q83" s="104" t="e">
        <f t="shared" si="16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B7A26-89AE-4867-BF0A-596DCB7388E3}">
  <dimension ref="A3:H138"/>
  <sheetViews>
    <sheetView showGridLines="0" topLeftCell="A131" workbookViewId="0">
      <selection activeCell="I156" sqref="I156"/>
    </sheetView>
  </sheetViews>
  <sheetFormatPr baseColWidth="10" defaultColWidth="8.85546875" defaultRowHeight="15" x14ac:dyDescent="0.3"/>
  <cols>
    <col min="1" max="1" width="38.28515625" style="55" bestFit="1" customWidth="1"/>
    <col min="2" max="3" width="15.85546875" style="55" customWidth="1"/>
    <col min="4" max="7" width="16.5703125" style="55" customWidth="1"/>
    <col min="8" max="8" width="17.42578125" style="55" customWidth="1"/>
    <col min="9" max="13" width="8.85546875" style="55"/>
    <col min="14" max="14" width="43.7109375" style="55" customWidth="1"/>
    <col min="15" max="16384" width="8.85546875" style="55"/>
  </cols>
  <sheetData>
    <row r="3" spans="1:8" ht="18.75" x14ac:dyDescent="0.3">
      <c r="A3" s="113" t="s">
        <v>103</v>
      </c>
      <c r="B3" s="113"/>
      <c r="C3" s="113"/>
      <c r="D3" s="113"/>
      <c r="E3" s="113"/>
      <c r="F3" s="113"/>
      <c r="G3" s="113"/>
      <c r="H3" s="113"/>
    </row>
    <row r="5" spans="1:8" x14ac:dyDescent="0.3">
      <c r="A5" s="159" t="s">
        <v>38</v>
      </c>
      <c r="B5" s="159"/>
      <c r="C5" s="120">
        <v>2024</v>
      </c>
      <c r="D5" s="120">
        <v>2025</v>
      </c>
      <c r="E5" s="120">
        <v>2026</v>
      </c>
      <c r="F5" s="120">
        <v>2027</v>
      </c>
      <c r="G5" s="120">
        <v>2028</v>
      </c>
      <c r="H5" s="120">
        <v>2029</v>
      </c>
    </row>
    <row r="6" spans="1:8" s="1" customFormat="1" ht="13.5" x14ac:dyDescent="0.3">
      <c r="A6" s="131" t="s">
        <v>105</v>
      </c>
      <c r="B6" s="131"/>
      <c r="C6" s="132">
        <f t="shared" ref="C6:H6" si="0">SUM(C7:C10)</f>
        <v>0</v>
      </c>
      <c r="D6" s="132">
        <f t="shared" si="0"/>
        <v>0</v>
      </c>
      <c r="E6" s="132">
        <f t="shared" si="0"/>
        <v>0</v>
      </c>
      <c r="F6" s="132">
        <f t="shared" si="0"/>
        <v>0</v>
      </c>
      <c r="G6" s="132">
        <f t="shared" si="0"/>
        <v>0</v>
      </c>
      <c r="H6" s="133">
        <f t="shared" si="0"/>
        <v>0</v>
      </c>
    </row>
    <row r="7" spans="1:8" x14ac:dyDescent="0.3">
      <c r="A7" s="56" t="s">
        <v>100</v>
      </c>
      <c r="B7" s="56"/>
      <c r="C7" s="134">
        <f>+'Simulations tarifaires'!E14</f>
        <v>0</v>
      </c>
      <c r="D7" s="134">
        <f>+'Simulations tarifaires'!E35</f>
        <v>0</v>
      </c>
      <c r="E7" s="134">
        <f>+'Simulations tarifaires'!E56</f>
        <v>0</v>
      </c>
      <c r="F7" s="134">
        <f>+'Simulations tarifaires'!E77</f>
        <v>0</v>
      </c>
      <c r="G7" s="134">
        <f>+'Simulations tarifaires'!E98</f>
        <v>0</v>
      </c>
      <c r="H7" s="134">
        <f>+'Simulations tarifaires'!E119</f>
        <v>0</v>
      </c>
    </row>
    <row r="8" spans="1:8" x14ac:dyDescent="0.3">
      <c r="A8" s="56" t="s">
        <v>48</v>
      </c>
      <c r="B8" s="56"/>
      <c r="C8" s="134">
        <f>+'Simulations tarifaires'!E18</f>
        <v>0</v>
      </c>
      <c r="D8" s="134">
        <f>+'Simulations tarifaires'!E39</f>
        <v>0</v>
      </c>
      <c r="E8" s="134">
        <f>+'Simulations tarifaires'!E60</f>
        <v>0</v>
      </c>
      <c r="F8" s="134">
        <f>+'Simulations tarifaires'!E81</f>
        <v>0</v>
      </c>
      <c r="G8" s="134">
        <f>+'Simulations tarifaires'!E102</f>
        <v>0</v>
      </c>
      <c r="H8" s="134">
        <f>+'Simulations tarifaires'!E123</f>
        <v>0</v>
      </c>
    </row>
    <row r="9" spans="1:8" x14ac:dyDescent="0.3">
      <c r="A9" s="56" t="s">
        <v>101</v>
      </c>
      <c r="B9" s="56"/>
      <c r="C9" s="134">
        <f>+'Simulations tarifaires'!E19</f>
        <v>0</v>
      </c>
      <c r="D9" s="134">
        <f>+'Simulations tarifaires'!E40</f>
        <v>0</v>
      </c>
      <c r="E9" s="134">
        <f>+'Simulations tarifaires'!E61</f>
        <v>0</v>
      </c>
      <c r="F9" s="134">
        <f>+'Simulations tarifaires'!E82</f>
        <v>0</v>
      </c>
      <c r="G9" s="134">
        <f>+'Simulations tarifaires'!E103</f>
        <v>0</v>
      </c>
      <c r="H9" s="134">
        <f>+'Simulations tarifaires'!E124</f>
        <v>0</v>
      </c>
    </row>
    <row r="10" spans="1:8" customFormat="1" x14ac:dyDescent="0.3">
      <c r="A10" s="135" t="s">
        <v>37</v>
      </c>
      <c r="B10" s="135"/>
      <c r="C10" s="136">
        <f>+'Simulations tarifaires'!E23</f>
        <v>0</v>
      </c>
      <c r="D10" s="136">
        <f>+'Simulations tarifaires'!E44</f>
        <v>0</v>
      </c>
      <c r="E10" s="136">
        <f>+'Simulations tarifaires'!E65</f>
        <v>0</v>
      </c>
      <c r="F10" s="136">
        <f>+'Simulations tarifaires'!E86</f>
        <v>0</v>
      </c>
      <c r="G10" s="136">
        <f>+'Simulations tarifaires'!E107</f>
        <v>0</v>
      </c>
      <c r="H10" s="136">
        <f>+'Simulations tarifaires'!E128</f>
        <v>0</v>
      </c>
    </row>
    <row r="11" spans="1:8" x14ac:dyDescent="0.3">
      <c r="A11" s="56" t="s">
        <v>102</v>
      </c>
      <c r="B11" s="56"/>
      <c r="C11" s="56"/>
      <c r="D11" s="137">
        <f>IFERROR((D6-C6)/C6,0)</f>
        <v>0</v>
      </c>
      <c r="E11" s="137">
        <f>IFERROR((E6-D6)/D6,0)</f>
        <v>0</v>
      </c>
      <c r="F11" s="137">
        <f>IFERROR((F6-E6)/E6,0)</f>
        <v>0</v>
      </c>
      <c r="G11" s="137">
        <f>IFERROR((G6-F6)/F6,0)</f>
        <v>0</v>
      </c>
      <c r="H11" s="137">
        <f>IFERROR((H6-G6)/G6,0)</f>
        <v>0</v>
      </c>
    </row>
    <row r="30" spans="1:8" x14ac:dyDescent="0.3">
      <c r="A30" s="159" t="s">
        <v>38</v>
      </c>
      <c r="B30" s="159"/>
      <c r="C30" s="120">
        <v>2024</v>
      </c>
      <c r="D30" s="120">
        <v>2025</v>
      </c>
      <c r="E30" s="120">
        <v>2026</v>
      </c>
      <c r="F30" s="120">
        <v>2027</v>
      </c>
      <c r="G30" s="120">
        <v>2028</v>
      </c>
      <c r="H30" s="120">
        <v>2029</v>
      </c>
    </row>
    <row r="31" spans="1:8" s="1" customFormat="1" ht="13.5" x14ac:dyDescent="0.3">
      <c r="A31" s="131" t="s">
        <v>104</v>
      </c>
      <c r="B31" s="131"/>
      <c r="C31" s="132">
        <f t="shared" ref="C31:H31" si="1">SUM(C32:C35)</f>
        <v>0</v>
      </c>
      <c r="D31" s="132">
        <f t="shared" si="1"/>
        <v>0</v>
      </c>
      <c r="E31" s="132">
        <f t="shared" si="1"/>
        <v>0</v>
      </c>
      <c r="F31" s="132">
        <f t="shared" si="1"/>
        <v>0</v>
      </c>
      <c r="G31" s="132">
        <f t="shared" si="1"/>
        <v>0</v>
      </c>
      <c r="H31" s="133">
        <f t="shared" si="1"/>
        <v>0</v>
      </c>
    </row>
    <row r="32" spans="1:8" x14ac:dyDescent="0.3">
      <c r="A32" s="56" t="s">
        <v>100</v>
      </c>
      <c r="B32" s="56"/>
      <c r="C32" s="134">
        <f>+'Simulations tarifaires'!K14</f>
        <v>0</v>
      </c>
      <c r="D32" s="134">
        <f>+'Simulations tarifaires'!K35</f>
        <v>0</v>
      </c>
      <c r="E32" s="134">
        <f>+'Simulations tarifaires'!K56</f>
        <v>0</v>
      </c>
      <c r="F32" s="134">
        <f>+'Simulations tarifaires'!K77</f>
        <v>0</v>
      </c>
      <c r="G32" s="134">
        <f>+'Simulations tarifaires'!K98</f>
        <v>0</v>
      </c>
      <c r="H32" s="134">
        <f>+'Simulations tarifaires'!K119</f>
        <v>0</v>
      </c>
    </row>
    <row r="33" spans="1:8" x14ac:dyDescent="0.3">
      <c r="A33" s="56" t="s">
        <v>48</v>
      </c>
      <c r="B33" s="56"/>
      <c r="C33" s="134">
        <f>+'Simulations tarifaires'!K18</f>
        <v>0</v>
      </c>
      <c r="D33" s="134">
        <f>+'Simulations tarifaires'!I39</f>
        <v>0</v>
      </c>
      <c r="E33" s="134">
        <f>+'Simulations tarifaires'!K60</f>
        <v>0</v>
      </c>
      <c r="F33" s="134">
        <f>+'Simulations tarifaires'!K81</f>
        <v>0</v>
      </c>
      <c r="G33" s="134">
        <f>+'Simulations tarifaires'!K102</f>
        <v>0</v>
      </c>
      <c r="H33" s="134">
        <f>+'Simulations tarifaires'!K123</f>
        <v>0</v>
      </c>
    </row>
    <row r="34" spans="1:8" x14ac:dyDescent="0.3">
      <c r="A34" s="56" t="s">
        <v>101</v>
      </c>
      <c r="B34" s="56"/>
      <c r="C34" s="134">
        <f>+'Simulations tarifaires'!K19</f>
        <v>0</v>
      </c>
      <c r="D34" s="134">
        <f>+'Simulations tarifaires'!K40</f>
        <v>0</v>
      </c>
      <c r="E34" s="134">
        <f>+'Simulations tarifaires'!K61</f>
        <v>0</v>
      </c>
      <c r="F34" s="134">
        <f>+'Simulations tarifaires'!K82</f>
        <v>0</v>
      </c>
      <c r="G34" s="134">
        <f>+'Simulations tarifaires'!K103</f>
        <v>0</v>
      </c>
      <c r="H34" s="134">
        <f>+'Simulations tarifaires'!K124</f>
        <v>0</v>
      </c>
    </row>
    <row r="35" spans="1:8" x14ac:dyDescent="0.3">
      <c r="A35" s="56" t="s">
        <v>37</v>
      </c>
      <c r="B35" s="56"/>
      <c r="C35" s="134">
        <f>+'Simulations tarifaires'!K23</f>
        <v>0</v>
      </c>
      <c r="D35" s="134">
        <f>+'Simulations tarifaires'!I44</f>
        <v>0</v>
      </c>
      <c r="E35" s="134">
        <f>+'Simulations tarifaires'!K65</f>
        <v>0</v>
      </c>
      <c r="F35" s="134">
        <f>+'Simulations tarifaires'!K86</f>
        <v>0</v>
      </c>
      <c r="G35" s="134">
        <f>+'Simulations tarifaires'!K107</f>
        <v>0</v>
      </c>
      <c r="H35" s="134">
        <f>+'Simulations tarifaires'!K128</f>
        <v>0</v>
      </c>
    </row>
    <row r="36" spans="1:8" x14ac:dyDescent="0.3">
      <c r="A36" s="56" t="s">
        <v>102</v>
      </c>
      <c r="B36" s="56"/>
      <c r="C36" s="56"/>
      <c r="D36" s="137">
        <f>IFERROR((D31-C31)/C31,0)</f>
        <v>0</v>
      </c>
      <c r="E36" s="137">
        <f>IFERROR((E31-D31)/D31,0)</f>
        <v>0</v>
      </c>
      <c r="F36" s="137">
        <f>IFERROR((F31-E31)/E31,0)</f>
        <v>0</v>
      </c>
      <c r="G36" s="137">
        <f>IFERROR((G31-F31)/F31,0)</f>
        <v>0</v>
      </c>
      <c r="H36" s="137">
        <f>IFERROR((H31-G31)/G31,0)</f>
        <v>0</v>
      </c>
    </row>
    <row r="55" spans="1:8" x14ac:dyDescent="0.3">
      <c r="A55" s="159" t="s">
        <v>38</v>
      </c>
      <c r="B55" s="159"/>
      <c r="C55" s="120">
        <v>2024</v>
      </c>
      <c r="D55" s="120">
        <v>2025</v>
      </c>
      <c r="E55" s="120">
        <v>2026</v>
      </c>
      <c r="F55" s="120">
        <v>2027</v>
      </c>
      <c r="G55" s="120">
        <v>2028</v>
      </c>
      <c r="H55" s="120">
        <v>2029</v>
      </c>
    </row>
    <row r="56" spans="1:8" x14ac:dyDescent="0.3">
      <c r="A56" s="131" t="s">
        <v>7</v>
      </c>
      <c r="B56" s="131"/>
      <c r="C56" s="132">
        <f t="shared" ref="C56:H56" si="2">SUM(C57:C60)</f>
        <v>0</v>
      </c>
      <c r="D56" s="132">
        <f t="shared" si="2"/>
        <v>0</v>
      </c>
      <c r="E56" s="132">
        <f t="shared" si="2"/>
        <v>0</v>
      </c>
      <c r="F56" s="132">
        <f t="shared" si="2"/>
        <v>0</v>
      </c>
      <c r="G56" s="132">
        <f t="shared" si="2"/>
        <v>0</v>
      </c>
      <c r="H56" s="133">
        <f t="shared" si="2"/>
        <v>0</v>
      </c>
    </row>
    <row r="57" spans="1:8" x14ac:dyDescent="0.3">
      <c r="A57" s="56" t="s">
        <v>100</v>
      </c>
      <c r="B57" s="56"/>
      <c r="C57" s="134">
        <f>+'Simulations tarifaires'!M14</f>
        <v>0</v>
      </c>
      <c r="D57" s="134">
        <f>+'Simulations tarifaires'!M35</f>
        <v>0</v>
      </c>
      <c r="E57" s="134">
        <f>+'Simulations tarifaires'!M56</f>
        <v>0</v>
      </c>
      <c r="F57" s="134">
        <f>+'Simulations tarifaires'!M77</f>
        <v>0</v>
      </c>
      <c r="G57" s="134">
        <f>+'Simulations tarifaires'!M98</f>
        <v>0</v>
      </c>
      <c r="H57" s="134">
        <f>+'Simulations tarifaires'!M119</f>
        <v>0</v>
      </c>
    </row>
    <row r="58" spans="1:8" x14ac:dyDescent="0.3">
      <c r="A58" s="56" t="s">
        <v>48</v>
      </c>
      <c r="B58" s="56"/>
      <c r="C58" s="134">
        <f>+'Simulations tarifaires'!M18</f>
        <v>0</v>
      </c>
      <c r="D58" s="134">
        <f>+'Simulations tarifaires'!M39</f>
        <v>0</v>
      </c>
      <c r="E58" s="134">
        <f>+'Simulations tarifaires'!M60</f>
        <v>0</v>
      </c>
      <c r="F58" s="134">
        <f>+'Simulations tarifaires'!M81</f>
        <v>0</v>
      </c>
      <c r="G58" s="134">
        <f>+'Simulations tarifaires'!M102</f>
        <v>0</v>
      </c>
      <c r="H58" s="134">
        <f>+'Simulations tarifaires'!M123</f>
        <v>0</v>
      </c>
    </row>
    <row r="59" spans="1:8" x14ac:dyDescent="0.3">
      <c r="A59" s="56" t="s">
        <v>101</v>
      </c>
      <c r="B59" s="56"/>
      <c r="C59" s="134">
        <f>+'Simulations tarifaires'!M19</f>
        <v>0</v>
      </c>
      <c r="D59" s="134">
        <f>+'Simulations tarifaires'!M40</f>
        <v>0</v>
      </c>
      <c r="E59" s="134">
        <f>+'Simulations tarifaires'!M61</f>
        <v>0</v>
      </c>
      <c r="F59" s="134">
        <f>+'Simulations tarifaires'!M82</f>
        <v>0</v>
      </c>
      <c r="G59" s="134">
        <f>+'Simulations tarifaires'!M103</f>
        <v>0</v>
      </c>
      <c r="H59" s="134">
        <f>+'Simulations tarifaires'!M124</f>
        <v>0</v>
      </c>
    </row>
    <row r="60" spans="1:8" x14ac:dyDescent="0.3">
      <c r="A60" s="56" t="s">
        <v>37</v>
      </c>
      <c r="B60" s="56"/>
      <c r="C60" s="134">
        <f>+'Simulations tarifaires'!M23</f>
        <v>0</v>
      </c>
      <c r="D60" s="134">
        <f>+'Simulations tarifaires'!M44</f>
        <v>0</v>
      </c>
      <c r="E60" s="134">
        <f>+'Simulations tarifaires'!M65</f>
        <v>0</v>
      </c>
      <c r="F60" s="134">
        <f>+'Simulations tarifaires'!M86</f>
        <v>0</v>
      </c>
      <c r="G60" s="134">
        <f>+'Simulations tarifaires'!M107</f>
        <v>0</v>
      </c>
      <c r="H60" s="134">
        <f>+'Simulations tarifaires'!M128</f>
        <v>0</v>
      </c>
    </row>
    <row r="61" spans="1:8" x14ac:dyDescent="0.3">
      <c r="A61" s="56" t="s">
        <v>102</v>
      </c>
      <c r="B61" s="56"/>
      <c r="C61" s="56"/>
      <c r="D61" s="137">
        <f>IFERROR((D56-C56)/C56,0)</f>
        <v>0</v>
      </c>
      <c r="E61" s="137">
        <f>IFERROR((E56-D56)/D56,0)</f>
        <v>0</v>
      </c>
      <c r="F61" s="137">
        <f>IFERROR((F56-E56)/E56,0)</f>
        <v>0</v>
      </c>
      <c r="G61" s="137">
        <f>IFERROR((G56-F56)/F56,0)</f>
        <v>0</v>
      </c>
      <c r="H61" s="137">
        <f>IFERROR((H56-G56)/G56,0)</f>
        <v>0</v>
      </c>
    </row>
    <row r="80" spans="1:8" x14ac:dyDescent="0.3">
      <c r="A80" s="159" t="s">
        <v>38</v>
      </c>
      <c r="B80" s="159"/>
      <c r="C80" s="120">
        <v>2024</v>
      </c>
      <c r="D80" s="120">
        <v>2025</v>
      </c>
      <c r="E80" s="120">
        <v>2026</v>
      </c>
      <c r="F80" s="120">
        <v>2027</v>
      </c>
      <c r="G80" s="120">
        <v>2028</v>
      </c>
      <c r="H80" s="120">
        <v>2029</v>
      </c>
    </row>
    <row r="81" spans="1:8" x14ac:dyDescent="0.3">
      <c r="A81" s="131" t="s">
        <v>8</v>
      </c>
      <c r="B81" s="131"/>
      <c r="C81" s="132">
        <f t="shared" ref="C81:H81" si="3">SUM(C82:C85)</f>
        <v>0</v>
      </c>
      <c r="D81" s="132">
        <f t="shared" si="3"/>
        <v>0</v>
      </c>
      <c r="E81" s="132">
        <f t="shared" si="3"/>
        <v>0</v>
      </c>
      <c r="F81" s="132">
        <f t="shared" si="3"/>
        <v>0</v>
      </c>
      <c r="G81" s="132">
        <f t="shared" si="3"/>
        <v>0</v>
      </c>
      <c r="H81" s="133">
        <f t="shared" si="3"/>
        <v>0</v>
      </c>
    </row>
    <row r="82" spans="1:8" x14ac:dyDescent="0.3">
      <c r="A82" s="56" t="s">
        <v>100</v>
      </c>
      <c r="B82" s="56"/>
      <c r="C82" s="134">
        <f>+'Simulations tarifaires'!O14</f>
        <v>0</v>
      </c>
      <c r="D82" s="134">
        <f>+'Simulations tarifaires'!O35</f>
        <v>0</v>
      </c>
      <c r="E82" s="134">
        <f>+'Simulations tarifaires'!O56</f>
        <v>0</v>
      </c>
      <c r="F82" s="134">
        <f>+'Simulations tarifaires'!O77</f>
        <v>0</v>
      </c>
      <c r="G82" s="134">
        <f>+'Simulations tarifaires'!O98</f>
        <v>0</v>
      </c>
      <c r="H82" s="134">
        <f>+'Simulations tarifaires'!O119</f>
        <v>0</v>
      </c>
    </row>
    <row r="83" spans="1:8" x14ac:dyDescent="0.3">
      <c r="A83" s="56" t="s">
        <v>48</v>
      </c>
      <c r="B83" s="56"/>
      <c r="C83" s="134">
        <f>+'Simulations tarifaires'!O18</f>
        <v>0</v>
      </c>
      <c r="D83" s="134">
        <f>+'Simulations tarifaires'!O39</f>
        <v>0</v>
      </c>
      <c r="E83" s="134">
        <f>+'Simulations tarifaires'!O60</f>
        <v>0</v>
      </c>
      <c r="F83" s="134">
        <f>+'Simulations tarifaires'!O81</f>
        <v>0</v>
      </c>
      <c r="G83" s="134">
        <f>+'Simulations tarifaires'!O102</f>
        <v>0</v>
      </c>
      <c r="H83" s="134">
        <f>+'Simulations tarifaires'!O123</f>
        <v>0</v>
      </c>
    </row>
    <row r="84" spans="1:8" x14ac:dyDescent="0.3">
      <c r="A84" s="56" t="s">
        <v>101</v>
      </c>
      <c r="B84" s="56"/>
      <c r="C84" s="134">
        <f>+'Simulations tarifaires'!O19</f>
        <v>0</v>
      </c>
      <c r="D84" s="134">
        <f>+'Simulations tarifaires'!O40</f>
        <v>0</v>
      </c>
      <c r="E84" s="134">
        <f>+'Simulations tarifaires'!O61</f>
        <v>0</v>
      </c>
      <c r="F84" s="134">
        <f>+'Simulations tarifaires'!O82</f>
        <v>0</v>
      </c>
      <c r="G84" s="134">
        <f>+'Simulations tarifaires'!O103</f>
        <v>0</v>
      </c>
      <c r="H84" s="134">
        <f>+'Simulations tarifaires'!O124</f>
        <v>0</v>
      </c>
    </row>
    <row r="85" spans="1:8" x14ac:dyDescent="0.3">
      <c r="A85" s="56" t="s">
        <v>37</v>
      </c>
      <c r="B85" s="56"/>
      <c r="C85" s="134">
        <f>+'Simulations tarifaires'!O23</f>
        <v>0</v>
      </c>
      <c r="D85" s="134">
        <f>+'Simulations tarifaires'!O44</f>
        <v>0</v>
      </c>
      <c r="E85" s="134">
        <f>+'Simulations tarifaires'!O65</f>
        <v>0</v>
      </c>
      <c r="F85" s="134">
        <f>+'Simulations tarifaires'!O86</f>
        <v>0</v>
      </c>
      <c r="G85" s="134">
        <f>+'Simulations tarifaires'!O107</f>
        <v>0</v>
      </c>
      <c r="H85" s="134">
        <f>+'Simulations tarifaires'!O128</f>
        <v>0</v>
      </c>
    </row>
    <row r="86" spans="1:8" x14ac:dyDescent="0.3">
      <c r="A86" s="56" t="s">
        <v>102</v>
      </c>
      <c r="B86" s="56"/>
      <c r="C86" s="56"/>
      <c r="D86" s="137">
        <f>IFERROR((D81-C81)/C81,0)</f>
        <v>0</v>
      </c>
      <c r="E86" s="137">
        <f>IFERROR((E81-D81)/D81,0)</f>
        <v>0</v>
      </c>
      <c r="F86" s="137">
        <f t="shared" ref="F86:G86" si="4">IFERROR((F81-E81)/E81,0)</f>
        <v>0</v>
      </c>
      <c r="G86" s="137">
        <f t="shared" si="4"/>
        <v>0</v>
      </c>
      <c r="H86" s="137">
        <f>IFERROR((H81-G81)/G81,0)</f>
        <v>0</v>
      </c>
    </row>
    <row r="106" spans="1:8" x14ac:dyDescent="0.3">
      <c r="A106" s="159" t="s">
        <v>38</v>
      </c>
      <c r="B106" s="159"/>
      <c r="C106" s="120">
        <v>2024</v>
      </c>
      <c r="D106" s="120">
        <v>2025</v>
      </c>
      <c r="E106" s="120">
        <v>2026</v>
      </c>
      <c r="F106" s="120">
        <v>2027</v>
      </c>
      <c r="G106" s="120">
        <v>2028</v>
      </c>
      <c r="H106" s="120">
        <v>2029</v>
      </c>
    </row>
    <row r="107" spans="1:8" x14ac:dyDescent="0.3">
      <c r="A107" s="131" t="s">
        <v>9</v>
      </c>
      <c r="B107" s="131"/>
      <c r="C107" s="132">
        <f t="shared" ref="C107:H107" si="5">SUM(C108:C111)</f>
        <v>0</v>
      </c>
      <c r="D107" s="132">
        <f t="shared" si="5"/>
        <v>0</v>
      </c>
      <c r="E107" s="132">
        <f t="shared" si="5"/>
        <v>0</v>
      </c>
      <c r="F107" s="132">
        <f t="shared" si="5"/>
        <v>0</v>
      </c>
      <c r="G107" s="132">
        <f t="shared" si="5"/>
        <v>0</v>
      </c>
      <c r="H107" s="133">
        <f t="shared" si="5"/>
        <v>0</v>
      </c>
    </row>
    <row r="108" spans="1:8" x14ac:dyDescent="0.3">
      <c r="A108" s="56" t="s">
        <v>100</v>
      </c>
      <c r="B108" s="56"/>
      <c r="C108" s="134">
        <f>+'Simulations tarifaires'!Q14</f>
        <v>0</v>
      </c>
      <c r="D108" s="134">
        <f>+'Simulations tarifaires'!Q35</f>
        <v>0</v>
      </c>
      <c r="E108" s="134">
        <f>+'Simulations tarifaires'!Q56</f>
        <v>0</v>
      </c>
      <c r="F108" s="134">
        <f>+'Simulations tarifaires'!Q77</f>
        <v>0</v>
      </c>
      <c r="G108" s="134">
        <f>+'Simulations tarifaires'!Q98</f>
        <v>0</v>
      </c>
      <c r="H108" s="134">
        <f>+'Simulations tarifaires'!Q119</f>
        <v>0</v>
      </c>
    </row>
    <row r="109" spans="1:8" x14ac:dyDescent="0.3">
      <c r="A109" s="56" t="s">
        <v>48</v>
      </c>
      <c r="B109" s="56"/>
      <c r="C109" s="134">
        <f>+'Simulations tarifaires'!Q18</f>
        <v>0</v>
      </c>
      <c r="D109" s="134">
        <f>+'Simulations tarifaires'!Q39</f>
        <v>0</v>
      </c>
      <c r="E109" s="134">
        <f>+'Simulations tarifaires'!Q60</f>
        <v>0</v>
      </c>
      <c r="F109" s="134">
        <f>+'Simulations tarifaires'!Q81</f>
        <v>0</v>
      </c>
      <c r="G109" s="134">
        <f>+'Simulations tarifaires'!Q102</f>
        <v>0</v>
      </c>
      <c r="H109" s="134">
        <f>+'Simulations tarifaires'!Q123</f>
        <v>0</v>
      </c>
    </row>
    <row r="110" spans="1:8" x14ac:dyDescent="0.3">
      <c r="A110" s="56" t="s">
        <v>101</v>
      </c>
      <c r="B110" s="56"/>
      <c r="C110" s="134">
        <f>+'Simulations tarifaires'!Q19</f>
        <v>0</v>
      </c>
      <c r="D110" s="134">
        <f>+'Simulations tarifaires'!Q40</f>
        <v>0</v>
      </c>
      <c r="E110" s="134">
        <f>+'Simulations tarifaires'!Q61</f>
        <v>0</v>
      </c>
      <c r="F110" s="134">
        <f>+'Simulations tarifaires'!Q82</f>
        <v>0</v>
      </c>
      <c r="G110" s="134">
        <f>+'Simulations tarifaires'!Q103</f>
        <v>0</v>
      </c>
      <c r="H110" s="134">
        <f>+'Simulations tarifaires'!Q124</f>
        <v>0</v>
      </c>
    </row>
    <row r="111" spans="1:8" x14ac:dyDescent="0.3">
      <c r="A111" s="56" t="s">
        <v>37</v>
      </c>
      <c r="B111" s="56"/>
      <c r="C111" s="134">
        <f>+'Simulations tarifaires'!Q23</f>
        <v>0</v>
      </c>
      <c r="D111" s="134">
        <f>+'Simulations tarifaires'!Q44</f>
        <v>0</v>
      </c>
      <c r="E111" s="134">
        <f>+'Simulations tarifaires'!Q65</f>
        <v>0</v>
      </c>
      <c r="F111" s="134">
        <f>+'Simulations tarifaires'!Q86</f>
        <v>0</v>
      </c>
      <c r="G111" s="134">
        <f>+'Simulations tarifaires'!Q107</f>
        <v>0</v>
      </c>
      <c r="H111" s="134">
        <f>+'Simulations tarifaires'!Q128</f>
        <v>0</v>
      </c>
    </row>
    <row r="112" spans="1:8" x14ac:dyDescent="0.3">
      <c r="A112" s="56" t="s">
        <v>102</v>
      </c>
      <c r="B112" s="56"/>
      <c r="C112" s="56"/>
      <c r="D112" s="137">
        <f>IFERROR((D107-C107)/C107,0)</f>
        <v>0</v>
      </c>
      <c r="E112" s="137">
        <f>IFERROR((E107-D107)/D107,0)</f>
        <v>0</v>
      </c>
      <c r="F112" s="137">
        <f t="shared" ref="F112:G112" si="6">IFERROR((F107-E107)/E107,0)</f>
        <v>0</v>
      </c>
      <c r="G112" s="137">
        <f t="shared" si="6"/>
        <v>0</v>
      </c>
      <c r="H112" s="137">
        <f>IFERROR((H107-G107)/G107,0)</f>
        <v>0</v>
      </c>
    </row>
    <row r="132" spans="1:8" x14ac:dyDescent="0.3">
      <c r="A132" s="159" t="s">
        <v>38</v>
      </c>
      <c r="B132" s="159"/>
      <c r="C132" s="120">
        <v>2024</v>
      </c>
      <c r="D132" s="120">
        <v>2025</v>
      </c>
      <c r="E132" s="120">
        <v>2026</v>
      </c>
      <c r="F132" s="120">
        <v>2027</v>
      </c>
      <c r="G132" s="120">
        <v>2028</v>
      </c>
      <c r="H132" s="120">
        <v>2029</v>
      </c>
    </row>
    <row r="133" spans="1:8" x14ac:dyDescent="0.3">
      <c r="A133" s="131" t="s">
        <v>10</v>
      </c>
      <c r="B133" s="131"/>
      <c r="C133" s="132">
        <f t="shared" ref="C133:H133" si="7">SUM(C134:C137)</f>
        <v>0</v>
      </c>
      <c r="D133" s="132">
        <f t="shared" si="7"/>
        <v>0</v>
      </c>
      <c r="E133" s="132">
        <f t="shared" si="7"/>
        <v>0</v>
      </c>
      <c r="F133" s="132">
        <f t="shared" si="7"/>
        <v>0</v>
      </c>
      <c r="G133" s="132">
        <f t="shared" si="7"/>
        <v>0</v>
      </c>
      <c r="H133" s="133">
        <f t="shared" si="7"/>
        <v>0</v>
      </c>
    </row>
    <row r="134" spans="1:8" x14ac:dyDescent="0.3">
      <c r="A134" s="56" t="s">
        <v>100</v>
      </c>
      <c r="B134" s="56"/>
      <c r="C134" s="134">
        <f>+'Simulations tarifaires'!S14</f>
        <v>0</v>
      </c>
      <c r="D134" s="134">
        <f>+'Simulations tarifaires'!S35</f>
        <v>0</v>
      </c>
      <c r="E134" s="134">
        <f>+'Simulations tarifaires'!S56</f>
        <v>0</v>
      </c>
      <c r="F134" s="134">
        <f>+'Simulations tarifaires'!S77</f>
        <v>0</v>
      </c>
      <c r="G134" s="134">
        <f>+'Simulations tarifaires'!S98</f>
        <v>0</v>
      </c>
      <c r="H134" s="134">
        <f>+'Simulations tarifaires'!S119</f>
        <v>0</v>
      </c>
    </row>
    <row r="135" spans="1:8" x14ac:dyDescent="0.3">
      <c r="A135" s="56" t="s">
        <v>48</v>
      </c>
      <c r="B135" s="56"/>
      <c r="C135" s="134">
        <f>+'Simulations tarifaires'!S18</f>
        <v>0</v>
      </c>
      <c r="D135" s="134">
        <f>+'Simulations tarifaires'!S39</f>
        <v>0</v>
      </c>
      <c r="E135" s="134">
        <f>+'Simulations tarifaires'!S60</f>
        <v>0</v>
      </c>
      <c r="F135" s="134">
        <f>+'Simulations tarifaires'!S81</f>
        <v>0</v>
      </c>
      <c r="G135" s="134">
        <f>+'Simulations tarifaires'!S102</f>
        <v>0</v>
      </c>
      <c r="H135" s="134">
        <f>+'Simulations tarifaires'!S123</f>
        <v>0</v>
      </c>
    </row>
    <row r="136" spans="1:8" x14ac:dyDescent="0.3">
      <c r="A136" s="56" t="s">
        <v>101</v>
      </c>
      <c r="B136" s="56"/>
      <c r="C136" s="134">
        <f>+'Simulations tarifaires'!S19</f>
        <v>0</v>
      </c>
      <c r="D136" s="134">
        <f>+'Simulations tarifaires'!S40</f>
        <v>0</v>
      </c>
      <c r="E136" s="134">
        <f>+'Simulations tarifaires'!S61</f>
        <v>0</v>
      </c>
      <c r="F136" s="134">
        <f>+'Simulations tarifaires'!S82</f>
        <v>0</v>
      </c>
      <c r="G136" s="134">
        <f>+'Simulations tarifaires'!S103</f>
        <v>0</v>
      </c>
      <c r="H136" s="134">
        <f>+'Simulations tarifaires'!S124</f>
        <v>0</v>
      </c>
    </row>
    <row r="137" spans="1:8" x14ac:dyDescent="0.3">
      <c r="A137" s="56" t="s">
        <v>37</v>
      </c>
      <c r="B137" s="56"/>
      <c r="C137" s="134">
        <f>+'Simulations tarifaires'!S23</f>
        <v>0</v>
      </c>
      <c r="D137" s="134">
        <f>+'Simulations tarifaires'!S44</f>
        <v>0</v>
      </c>
      <c r="E137" s="134">
        <f>+'Simulations tarifaires'!S65</f>
        <v>0</v>
      </c>
      <c r="F137" s="134">
        <f>+'Simulations tarifaires'!S86</f>
        <v>0</v>
      </c>
      <c r="G137" s="134">
        <f>+'Simulations tarifaires'!S107</f>
        <v>0</v>
      </c>
      <c r="H137" s="134">
        <f>+'Simulations tarifaires'!S128</f>
        <v>0</v>
      </c>
    </row>
    <row r="138" spans="1:8" x14ac:dyDescent="0.3">
      <c r="A138" s="56" t="s">
        <v>102</v>
      </c>
      <c r="B138" s="56"/>
      <c r="C138" s="56"/>
      <c r="D138" s="137">
        <f>IFERROR((D133-C133)/C133,0)</f>
        <v>0</v>
      </c>
      <c r="E138" s="137">
        <f>IFERROR((E133-D133)/D133,0)</f>
        <v>0</v>
      </c>
      <c r="F138" s="137">
        <f t="shared" ref="F138:G138" si="8">IFERROR((F133-E133)/E133,0)</f>
        <v>0</v>
      </c>
      <c r="G138" s="137">
        <f t="shared" si="8"/>
        <v>0</v>
      </c>
      <c r="H138" s="137">
        <f>IFERROR((H133-G133)/G133,0)</f>
        <v>0</v>
      </c>
    </row>
  </sheetData>
  <mergeCells count="6">
    <mergeCell ref="A132:B132"/>
    <mergeCell ref="A5:B5"/>
    <mergeCell ref="A30:B30"/>
    <mergeCell ref="A55:B55"/>
    <mergeCell ref="A80:B80"/>
    <mergeCell ref="A106:B10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E9A0-4A76-4978-97F0-4348DF1AF47E}">
  <dimension ref="A3:H138"/>
  <sheetViews>
    <sheetView showGridLines="0" tabSelected="1" topLeftCell="A132" workbookViewId="0">
      <selection activeCell="N143" sqref="N143"/>
    </sheetView>
  </sheetViews>
  <sheetFormatPr baseColWidth="10" defaultColWidth="8.85546875" defaultRowHeight="15" x14ac:dyDescent="0.3"/>
  <cols>
    <col min="1" max="1" width="38.28515625" style="55" bestFit="1" customWidth="1"/>
    <col min="2" max="3" width="15.85546875" style="55" customWidth="1"/>
    <col min="4" max="7" width="16.5703125" style="55" customWidth="1"/>
    <col min="8" max="8" width="17.42578125" style="55" customWidth="1"/>
    <col min="9" max="13" width="8.85546875" style="55"/>
    <col min="14" max="14" width="43.7109375" style="55" customWidth="1"/>
    <col min="15" max="16384" width="8.85546875" style="55"/>
  </cols>
  <sheetData>
    <row r="3" spans="1:8" ht="18.75" x14ac:dyDescent="0.3">
      <c r="A3" s="113" t="s">
        <v>103</v>
      </c>
      <c r="B3" s="113"/>
      <c r="C3" s="113"/>
      <c r="D3" s="113"/>
      <c r="E3" s="113"/>
      <c r="F3" s="113"/>
      <c r="G3" s="113"/>
      <c r="H3" s="113"/>
    </row>
    <row r="5" spans="1:8" x14ac:dyDescent="0.3">
      <c r="A5" s="159" t="s">
        <v>38</v>
      </c>
      <c r="B5" s="159"/>
      <c r="C5" s="120">
        <v>2024</v>
      </c>
      <c r="D5" s="120">
        <v>2025</v>
      </c>
      <c r="E5" s="120">
        <v>2026</v>
      </c>
      <c r="F5" s="120">
        <v>2027</v>
      </c>
      <c r="G5" s="120">
        <v>2028</v>
      </c>
      <c r="H5" s="120">
        <v>2029</v>
      </c>
    </row>
    <row r="6" spans="1:8" s="1" customFormat="1" ht="13.5" x14ac:dyDescent="0.3">
      <c r="A6" s="131" t="s">
        <v>105</v>
      </c>
      <c r="B6" s="131"/>
      <c r="C6" s="132">
        <f t="shared" ref="C6:H6" si="0">SUM(C7:C10)</f>
        <v>0</v>
      </c>
      <c r="D6" s="132">
        <f t="shared" si="0"/>
        <v>0</v>
      </c>
      <c r="E6" s="132">
        <f t="shared" si="0"/>
        <v>0</v>
      </c>
      <c r="F6" s="132">
        <f t="shared" si="0"/>
        <v>0</v>
      </c>
      <c r="G6" s="132">
        <f t="shared" si="0"/>
        <v>0</v>
      </c>
      <c r="H6" s="133">
        <f t="shared" si="0"/>
        <v>0</v>
      </c>
    </row>
    <row r="7" spans="1:8" x14ac:dyDescent="0.3">
      <c r="A7" s="56" t="s">
        <v>100</v>
      </c>
      <c r="B7" s="56"/>
      <c r="C7" s="134">
        <f>+'Simulations tarif post solde'!E14</f>
        <v>0</v>
      </c>
      <c r="D7" s="134">
        <f>+'Simulations tarif post solde'!E35</f>
        <v>0</v>
      </c>
      <c r="E7" s="134">
        <f>+'Simulations tarif post solde'!E56</f>
        <v>0</v>
      </c>
      <c r="F7" s="134">
        <f>+'Simulations tarif post solde'!E77</f>
        <v>0</v>
      </c>
      <c r="G7" s="134">
        <f>+'Simulations tarif post solde'!E98</f>
        <v>0</v>
      </c>
      <c r="H7" s="134">
        <f>+'Simulations tarif post solde'!E119</f>
        <v>0</v>
      </c>
    </row>
    <row r="8" spans="1:8" x14ac:dyDescent="0.3">
      <c r="A8" s="56" t="s">
        <v>48</v>
      </c>
      <c r="B8" s="56"/>
      <c r="C8" s="134">
        <f>+'Simulations tarif post solde'!E18</f>
        <v>0</v>
      </c>
      <c r="D8" s="134">
        <f>+'Simulations tarif post solde'!E39</f>
        <v>0</v>
      </c>
      <c r="E8" s="134">
        <f>+'Simulations tarif post solde'!E60</f>
        <v>0</v>
      </c>
      <c r="F8" s="134">
        <f>+'Simulations tarif post solde'!E81</f>
        <v>0</v>
      </c>
      <c r="G8" s="134">
        <f>+'Simulations tarif post solde'!E102</f>
        <v>0</v>
      </c>
      <c r="H8" s="134">
        <f>+'Simulations tarif post solde'!E123</f>
        <v>0</v>
      </c>
    </row>
    <row r="9" spans="1:8" x14ac:dyDescent="0.3">
      <c r="A9" s="56" t="s">
        <v>101</v>
      </c>
      <c r="B9" s="56"/>
      <c r="C9" s="134">
        <f>+'Simulations tarif post solde'!E19</f>
        <v>0</v>
      </c>
      <c r="D9" s="134">
        <f>+'Simulations tarif post solde'!E40</f>
        <v>0</v>
      </c>
      <c r="E9" s="134">
        <f>+'Simulations tarif post solde'!E61</f>
        <v>0</v>
      </c>
      <c r="F9" s="134">
        <f>+'Simulations tarif post solde'!E82</f>
        <v>0</v>
      </c>
      <c r="G9" s="134">
        <f>+'Simulations tarif post solde'!E103</f>
        <v>0</v>
      </c>
      <c r="H9" s="134">
        <f>+'Simulations tarif post solde'!E124</f>
        <v>0</v>
      </c>
    </row>
    <row r="10" spans="1:8" customFormat="1" x14ac:dyDescent="0.3">
      <c r="A10" s="135" t="s">
        <v>37</v>
      </c>
      <c r="B10" s="135"/>
      <c r="C10" s="136">
        <f>+'Simulations tarif post solde'!E23</f>
        <v>0</v>
      </c>
      <c r="D10" s="136">
        <f>+'Simulations tarif post solde'!E44</f>
        <v>0</v>
      </c>
      <c r="E10" s="136">
        <f>+'Simulations tarif post solde'!E65</f>
        <v>0</v>
      </c>
      <c r="F10" s="136">
        <f>+'Simulations tarif post solde'!E86</f>
        <v>0</v>
      </c>
      <c r="G10" s="136">
        <f>+'Simulations tarif post solde'!E107</f>
        <v>0</v>
      </c>
      <c r="H10" s="136">
        <f>+'Simulations tarif post solde'!E128</f>
        <v>0</v>
      </c>
    </row>
    <row r="11" spans="1:8" x14ac:dyDescent="0.3">
      <c r="A11" s="56" t="s">
        <v>102</v>
      </c>
      <c r="B11" s="56"/>
      <c r="C11" s="56"/>
      <c r="D11" s="137">
        <f>IFERROR((D6-C6)/C6,0)</f>
        <v>0</v>
      </c>
      <c r="E11" s="137">
        <f>IFERROR((E6-D6)/D6,0)</f>
        <v>0</v>
      </c>
      <c r="F11" s="137">
        <f>IFERROR((F6-E6)/E6,0)</f>
        <v>0</v>
      </c>
      <c r="G11" s="137">
        <f>IFERROR((G6-F6)/F6,0)</f>
        <v>0</v>
      </c>
      <c r="H11" s="137">
        <f>IFERROR((H6-G6)/G6,0)</f>
        <v>0</v>
      </c>
    </row>
    <row r="30" spans="1:8" x14ac:dyDescent="0.3">
      <c r="A30" s="159" t="s">
        <v>38</v>
      </c>
      <c r="B30" s="159"/>
      <c r="C30" s="120">
        <v>2024</v>
      </c>
      <c r="D30" s="120">
        <v>2025</v>
      </c>
      <c r="E30" s="120">
        <v>2026</v>
      </c>
      <c r="F30" s="120">
        <v>2027</v>
      </c>
      <c r="G30" s="120">
        <v>2028</v>
      </c>
      <c r="H30" s="120">
        <v>2029</v>
      </c>
    </row>
    <row r="31" spans="1:8" s="1" customFormat="1" ht="13.5" x14ac:dyDescent="0.3">
      <c r="A31" s="131" t="s">
        <v>104</v>
      </c>
      <c r="B31" s="131"/>
      <c r="C31" s="132">
        <f t="shared" ref="C31:H31" si="1">SUM(C32:C35)</f>
        <v>0</v>
      </c>
      <c r="D31" s="132">
        <f t="shared" si="1"/>
        <v>0</v>
      </c>
      <c r="E31" s="132">
        <f t="shared" si="1"/>
        <v>0</v>
      </c>
      <c r="F31" s="132">
        <f t="shared" si="1"/>
        <v>0</v>
      </c>
      <c r="G31" s="132">
        <f t="shared" si="1"/>
        <v>0</v>
      </c>
      <c r="H31" s="133">
        <f t="shared" si="1"/>
        <v>0</v>
      </c>
    </row>
    <row r="32" spans="1:8" x14ac:dyDescent="0.3">
      <c r="A32" s="56" t="s">
        <v>100</v>
      </c>
      <c r="B32" s="56"/>
      <c r="C32" s="134">
        <f>+'Simulations tarif post solde'!K14</f>
        <v>0</v>
      </c>
      <c r="D32" s="134">
        <f>+'Simulations tarif post solde'!K35</f>
        <v>0</v>
      </c>
      <c r="E32" s="134">
        <f>+'Simulations tarif post solde'!K56</f>
        <v>0</v>
      </c>
      <c r="F32" s="134">
        <f>+'Simulations tarif post solde'!K77</f>
        <v>0</v>
      </c>
      <c r="G32" s="134">
        <f>+'Simulations tarif post solde'!K98</f>
        <v>0</v>
      </c>
      <c r="H32" s="134">
        <f>+'Simulations tarif post solde'!K119</f>
        <v>0</v>
      </c>
    </row>
    <row r="33" spans="1:8" x14ac:dyDescent="0.3">
      <c r="A33" s="56" t="s">
        <v>48</v>
      </c>
      <c r="B33" s="56"/>
      <c r="C33" s="134">
        <f>+'Simulations tarif post solde'!K18</f>
        <v>0</v>
      </c>
      <c r="D33" s="134">
        <f>+'Simulations tarif post solde'!K39</f>
        <v>0</v>
      </c>
      <c r="E33" s="134">
        <f>+'Simulations tarif post solde'!K60</f>
        <v>0</v>
      </c>
      <c r="F33" s="134">
        <f>+'Simulations tarif post solde'!K81</f>
        <v>0</v>
      </c>
      <c r="G33" s="134">
        <f>+'Simulations tarif post solde'!K102</f>
        <v>0</v>
      </c>
      <c r="H33" s="134">
        <f>+'Simulations tarif post solde'!K123</f>
        <v>0</v>
      </c>
    </row>
    <row r="34" spans="1:8" x14ac:dyDescent="0.3">
      <c r="A34" s="56" t="s">
        <v>101</v>
      </c>
      <c r="B34" s="56"/>
      <c r="C34" s="134">
        <f>+'Simulations tarif post solde'!K19</f>
        <v>0</v>
      </c>
      <c r="D34" s="134">
        <f>+'Simulations tarif post solde'!K40</f>
        <v>0</v>
      </c>
      <c r="E34" s="134">
        <f>+'Simulations tarif post solde'!K61</f>
        <v>0</v>
      </c>
      <c r="F34" s="134">
        <f>+'Simulations tarif post solde'!K82</f>
        <v>0</v>
      </c>
      <c r="G34" s="134">
        <f>+'Simulations tarif post solde'!K103</f>
        <v>0</v>
      </c>
      <c r="H34" s="134">
        <f>+'Simulations tarif post solde'!K124</f>
        <v>0</v>
      </c>
    </row>
    <row r="35" spans="1:8" x14ac:dyDescent="0.3">
      <c r="A35" s="56" t="s">
        <v>37</v>
      </c>
      <c r="B35" s="56"/>
      <c r="C35" s="134">
        <f>+'Simulations tarif post solde'!K23</f>
        <v>0</v>
      </c>
      <c r="D35" s="134">
        <f>+'Simulations tarif post solde'!K44</f>
        <v>0</v>
      </c>
      <c r="E35" s="134">
        <f>+'Simulations tarif post solde'!K65</f>
        <v>0</v>
      </c>
      <c r="F35" s="134">
        <f>+'Simulations tarif post solde'!K86</f>
        <v>0</v>
      </c>
      <c r="G35" s="134">
        <f>+'Simulations tarif post solde'!K107</f>
        <v>0</v>
      </c>
      <c r="H35" s="134">
        <f>+'Simulations tarif post solde'!K128</f>
        <v>0</v>
      </c>
    </row>
    <row r="36" spans="1:8" x14ac:dyDescent="0.3">
      <c r="A36" s="56" t="s">
        <v>102</v>
      </c>
      <c r="B36" s="56"/>
      <c r="C36" s="56"/>
      <c r="D36" s="137">
        <f>IFERROR((D31-C31)/C31,0)</f>
        <v>0</v>
      </c>
      <c r="E36" s="137">
        <f>IFERROR((E31-D31)/D31,0)</f>
        <v>0</v>
      </c>
      <c r="F36" s="137">
        <f>IFERROR((F31-E31)/E31,0)</f>
        <v>0</v>
      </c>
      <c r="G36" s="137">
        <f>IFERROR((G31-F31)/F31,0)</f>
        <v>0</v>
      </c>
      <c r="H36" s="137">
        <f>IFERROR((H31-G31)/G31,0)</f>
        <v>0</v>
      </c>
    </row>
    <row r="55" spans="1:8" x14ac:dyDescent="0.3">
      <c r="A55" s="159" t="s">
        <v>38</v>
      </c>
      <c r="B55" s="159"/>
      <c r="C55" s="120">
        <v>2024</v>
      </c>
      <c r="D55" s="120">
        <v>2025</v>
      </c>
      <c r="E55" s="120">
        <v>2026</v>
      </c>
      <c r="F55" s="120">
        <v>2027</v>
      </c>
      <c r="G55" s="120">
        <v>2028</v>
      </c>
      <c r="H55" s="120">
        <v>2029</v>
      </c>
    </row>
    <row r="56" spans="1:8" x14ac:dyDescent="0.3">
      <c r="A56" s="131" t="s">
        <v>7</v>
      </c>
      <c r="B56" s="131"/>
      <c r="C56" s="132">
        <f t="shared" ref="C56:H56" si="2">SUM(C57:C60)</f>
        <v>0</v>
      </c>
      <c r="D56" s="132">
        <f t="shared" si="2"/>
        <v>0</v>
      </c>
      <c r="E56" s="132">
        <f t="shared" si="2"/>
        <v>0</v>
      </c>
      <c r="F56" s="132">
        <f t="shared" si="2"/>
        <v>0</v>
      </c>
      <c r="G56" s="132">
        <f t="shared" si="2"/>
        <v>0</v>
      </c>
      <c r="H56" s="133">
        <f t="shared" si="2"/>
        <v>0</v>
      </c>
    </row>
    <row r="57" spans="1:8" x14ac:dyDescent="0.3">
      <c r="A57" s="56" t="s">
        <v>100</v>
      </c>
      <c r="B57" s="56"/>
      <c r="C57" s="134">
        <f>+'Simulations tarif post solde'!M14</f>
        <v>0</v>
      </c>
      <c r="D57" s="134">
        <f>+'Simulations tarif post solde'!M35</f>
        <v>0</v>
      </c>
      <c r="E57" s="134">
        <f>+'Simulations tarif post solde'!M56</f>
        <v>0</v>
      </c>
      <c r="F57" s="134">
        <f>+'Simulations tarif post solde'!M77</f>
        <v>0</v>
      </c>
      <c r="G57" s="134">
        <f>+'Simulations tarif post solde'!M98</f>
        <v>0</v>
      </c>
      <c r="H57" s="134">
        <f>+'Simulations tarif post solde'!M119</f>
        <v>0</v>
      </c>
    </row>
    <row r="58" spans="1:8" x14ac:dyDescent="0.3">
      <c r="A58" s="56" t="s">
        <v>48</v>
      </c>
      <c r="B58" s="56"/>
      <c r="C58" s="134">
        <f>+'Simulations tarif post solde'!M18</f>
        <v>0</v>
      </c>
      <c r="D58" s="134">
        <f>+'Simulations tarif post solde'!M39</f>
        <v>0</v>
      </c>
      <c r="E58" s="134">
        <f>+'Simulations tarif post solde'!M60</f>
        <v>0</v>
      </c>
      <c r="F58" s="134">
        <f>+'Simulations tarif post solde'!M81</f>
        <v>0</v>
      </c>
      <c r="G58" s="134">
        <f>+'Simulations tarif post solde'!M102</f>
        <v>0</v>
      </c>
      <c r="H58" s="134">
        <f>+'Simulations tarif post solde'!M123</f>
        <v>0</v>
      </c>
    </row>
    <row r="59" spans="1:8" x14ac:dyDescent="0.3">
      <c r="A59" s="56" t="s">
        <v>101</v>
      </c>
      <c r="B59" s="56"/>
      <c r="C59" s="134">
        <f>+'Simulations tarif post solde'!M19</f>
        <v>0</v>
      </c>
      <c r="D59" s="134">
        <f>+'Simulations tarif post solde'!M40</f>
        <v>0</v>
      </c>
      <c r="E59" s="134">
        <f>+'Simulations tarif post solde'!M61</f>
        <v>0</v>
      </c>
      <c r="F59" s="134">
        <f>+'Simulations tarif post solde'!M82</f>
        <v>0</v>
      </c>
      <c r="G59" s="134">
        <f>+'Simulations tarif post solde'!M103</f>
        <v>0</v>
      </c>
      <c r="H59" s="134">
        <f>+'Simulations tarif post solde'!M124</f>
        <v>0</v>
      </c>
    </row>
    <row r="60" spans="1:8" x14ac:dyDescent="0.3">
      <c r="A60" s="56" t="s">
        <v>37</v>
      </c>
      <c r="B60" s="56"/>
      <c r="C60" s="134">
        <f>+'Simulations tarif post solde'!M23</f>
        <v>0</v>
      </c>
      <c r="D60" s="134">
        <f>+'Simulations tarif post solde'!M44</f>
        <v>0</v>
      </c>
      <c r="E60" s="134">
        <f>+'Simulations tarif post solde'!M65</f>
        <v>0</v>
      </c>
      <c r="F60" s="134">
        <f>+'Simulations tarif post solde'!M86</f>
        <v>0</v>
      </c>
      <c r="G60" s="134">
        <f>+'Simulations tarif post solde'!M107</f>
        <v>0</v>
      </c>
      <c r="H60" s="134">
        <f>+'Simulations tarif post solde'!M128</f>
        <v>0</v>
      </c>
    </row>
    <row r="61" spans="1:8" x14ac:dyDescent="0.3">
      <c r="A61" s="56" t="s">
        <v>102</v>
      </c>
      <c r="B61" s="56"/>
      <c r="C61" s="56"/>
      <c r="D61" s="137">
        <f>IFERROR((D56-C56)/C56,0)</f>
        <v>0</v>
      </c>
      <c r="E61" s="137">
        <f>IFERROR((E56-D56)/D56,0)</f>
        <v>0</v>
      </c>
      <c r="F61" s="137">
        <f>IFERROR((F56-E56)/E56,0)</f>
        <v>0</v>
      </c>
      <c r="G61" s="137">
        <f>IFERROR((G56-F56)/F56,0)</f>
        <v>0</v>
      </c>
      <c r="H61" s="137">
        <f>IFERROR((H56-G56)/G56,0)</f>
        <v>0</v>
      </c>
    </row>
    <row r="80" spans="1:8" x14ac:dyDescent="0.3">
      <c r="A80" s="159" t="s">
        <v>38</v>
      </c>
      <c r="B80" s="159"/>
      <c r="C80" s="120">
        <v>2024</v>
      </c>
      <c r="D80" s="120">
        <v>2025</v>
      </c>
      <c r="E80" s="120">
        <v>2026</v>
      </c>
      <c r="F80" s="120">
        <v>2027</v>
      </c>
      <c r="G80" s="120">
        <v>2028</v>
      </c>
      <c r="H80" s="120">
        <v>2029</v>
      </c>
    </row>
    <row r="81" spans="1:8" x14ac:dyDescent="0.3">
      <c r="A81" s="131" t="s">
        <v>8</v>
      </c>
      <c r="B81" s="131"/>
      <c r="C81" s="132">
        <f t="shared" ref="C81:H81" si="3">SUM(C82:C85)</f>
        <v>0</v>
      </c>
      <c r="D81" s="132">
        <f t="shared" si="3"/>
        <v>0</v>
      </c>
      <c r="E81" s="132">
        <f t="shared" si="3"/>
        <v>0</v>
      </c>
      <c r="F81" s="132">
        <f t="shared" si="3"/>
        <v>0</v>
      </c>
      <c r="G81" s="132">
        <f t="shared" si="3"/>
        <v>0</v>
      </c>
      <c r="H81" s="133">
        <f t="shared" si="3"/>
        <v>0</v>
      </c>
    </row>
    <row r="82" spans="1:8" x14ac:dyDescent="0.3">
      <c r="A82" s="56" t="s">
        <v>100</v>
      </c>
      <c r="B82" s="56"/>
      <c r="C82" s="134">
        <f>+'Simulations tarif post solde'!O14</f>
        <v>0</v>
      </c>
      <c r="D82" s="134">
        <f>+'Simulations tarif post solde'!O35</f>
        <v>0</v>
      </c>
      <c r="E82" s="134">
        <f>+'Simulations tarif post solde'!O56</f>
        <v>0</v>
      </c>
      <c r="F82" s="134">
        <f>+'Simulations tarif post solde'!O77</f>
        <v>0</v>
      </c>
      <c r="G82" s="134">
        <f>+'Simulations tarif post solde'!O98</f>
        <v>0</v>
      </c>
      <c r="H82" s="134">
        <f>+'Simulations tarif post solde'!O119</f>
        <v>0</v>
      </c>
    </row>
    <row r="83" spans="1:8" x14ac:dyDescent="0.3">
      <c r="A83" s="56" t="s">
        <v>48</v>
      </c>
      <c r="B83" s="56"/>
      <c r="C83" s="134">
        <f>+'Simulations tarif post solde'!O18</f>
        <v>0</v>
      </c>
      <c r="D83" s="134">
        <f>+'Simulations tarif post solde'!O39</f>
        <v>0</v>
      </c>
      <c r="E83" s="134">
        <f>+'Simulations tarif post solde'!O60</f>
        <v>0</v>
      </c>
      <c r="F83" s="134">
        <f>+'Simulations tarif post solde'!O81</f>
        <v>0</v>
      </c>
      <c r="G83" s="134">
        <f>+'Simulations tarif post solde'!O102</f>
        <v>0</v>
      </c>
      <c r="H83" s="134">
        <f>+'Simulations tarif post solde'!O123</f>
        <v>0</v>
      </c>
    </row>
    <row r="84" spans="1:8" x14ac:dyDescent="0.3">
      <c r="A84" s="56" t="s">
        <v>101</v>
      </c>
      <c r="B84" s="56"/>
      <c r="C84" s="134">
        <f>+'Simulations tarif post solde'!O19</f>
        <v>0</v>
      </c>
      <c r="D84" s="134">
        <f>+'Simulations tarif post solde'!O40</f>
        <v>0</v>
      </c>
      <c r="E84" s="134">
        <f>+'Simulations tarif post solde'!O61</f>
        <v>0</v>
      </c>
      <c r="F84" s="134">
        <f>+'Simulations tarif post solde'!O82</f>
        <v>0</v>
      </c>
      <c r="G84" s="134">
        <f>+'Simulations tarif post solde'!O103</f>
        <v>0</v>
      </c>
      <c r="H84" s="134">
        <f>+'Simulations tarif post solde'!O124</f>
        <v>0</v>
      </c>
    </row>
    <row r="85" spans="1:8" x14ac:dyDescent="0.3">
      <c r="A85" s="56" t="s">
        <v>37</v>
      </c>
      <c r="B85" s="56"/>
      <c r="C85" s="134">
        <f>+'Simulations tarif post solde'!O23</f>
        <v>0</v>
      </c>
      <c r="D85" s="134">
        <f>+'Simulations tarif post solde'!O44</f>
        <v>0</v>
      </c>
      <c r="E85" s="134">
        <f>+'Simulations tarif post solde'!O65</f>
        <v>0</v>
      </c>
      <c r="F85" s="134">
        <f>+'Simulations tarif post solde'!O86</f>
        <v>0</v>
      </c>
      <c r="G85" s="134">
        <f>+'Simulations tarif post solde'!O107</f>
        <v>0</v>
      </c>
      <c r="H85" s="134">
        <f>+'Simulations tarif post solde'!O128</f>
        <v>0</v>
      </c>
    </row>
    <row r="86" spans="1:8" x14ac:dyDescent="0.3">
      <c r="A86" s="56" t="s">
        <v>102</v>
      </c>
      <c r="B86" s="56"/>
      <c r="C86" s="56"/>
      <c r="D86" s="137">
        <f>IFERROR((D81-C81)/C81,0)</f>
        <v>0</v>
      </c>
      <c r="E86" s="137">
        <f>IFERROR((E81-D81)/D81,0)</f>
        <v>0</v>
      </c>
      <c r="F86" s="137">
        <f t="shared" ref="F86:G86" si="4">IFERROR((F81-E81)/E81,0)</f>
        <v>0</v>
      </c>
      <c r="G86" s="137">
        <f t="shared" si="4"/>
        <v>0</v>
      </c>
      <c r="H86" s="137">
        <f>IFERROR((H81-G81)/G81,0)</f>
        <v>0</v>
      </c>
    </row>
    <row r="106" spans="1:8" x14ac:dyDescent="0.3">
      <c r="A106" s="159" t="s">
        <v>38</v>
      </c>
      <c r="B106" s="159"/>
      <c r="C106" s="120">
        <v>2024</v>
      </c>
      <c r="D106" s="120">
        <v>2025</v>
      </c>
      <c r="E106" s="120">
        <v>2026</v>
      </c>
      <c r="F106" s="120">
        <v>2027</v>
      </c>
      <c r="G106" s="120">
        <v>2028</v>
      </c>
      <c r="H106" s="120">
        <v>2029</v>
      </c>
    </row>
    <row r="107" spans="1:8" x14ac:dyDescent="0.3">
      <c r="A107" s="131" t="s">
        <v>9</v>
      </c>
      <c r="B107" s="131"/>
      <c r="C107" s="132">
        <f t="shared" ref="C107:H107" si="5">SUM(C108:C111)</f>
        <v>0</v>
      </c>
      <c r="D107" s="132">
        <f t="shared" si="5"/>
        <v>0</v>
      </c>
      <c r="E107" s="132">
        <f t="shared" si="5"/>
        <v>0</v>
      </c>
      <c r="F107" s="132">
        <f t="shared" si="5"/>
        <v>0</v>
      </c>
      <c r="G107" s="132">
        <f t="shared" si="5"/>
        <v>0</v>
      </c>
      <c r="H107" s="133">
        <f t="shared" si="5"/>
        <v>0</v>
      </c>
    </row>
    <row r="108" spans="1:8" x14ac:dyDescent="0.3">
      <c r="A108" s="56" t="s">
        <v>100</v>
      </c>
      <c r="B108" s="56"/>
      <c r="C108" s="134">
        <f>+'Simulations tarif post solde'!Q14</f>
        <v>0</v>
      </c>
      <c r="D108" s="134">
        <f>+'Simulations tarif post solde'!Q35</f>
        <v>0</v>
      </c>
      <c r="E108" s="134">
        <f>+'Simulations tarif post solde'!Q56</f>
        <v>0</v>
      </c>
      <c r="F108" s="134">
        <f>+'Simulations tarif post solde'!Q77</f>
        <v>0</v>
      </c>
      <c r="G108" s="134">
        <f>+'Simulations tarif post solde'!Q98</f>
        <v>0</v>
      </c>
      <c r="H108" s="134">
        <f>+'Simulations tarif post solde'!Q119</f>
        <v>0</v>
      </c>
    </row>
    <row r="109" spans="1:8" x14ac:dyDescent="0.3">
      <c r="A109" s="56" t="s">
        <v>48</v>
      </c>
      <c r="B109" s="56"/>
      <c r="C109" s="134">
        <f>+'Simulations tarif post solde'!Q18</f>
        <v>0</v>
      </c>
      <c r="D109" s="134">
        <f>+'Simulations tarif post solde'!Q39</f>
        <v>0</v>
      </c>
      <c r="E109" s="134">
        <f>+'Simulations tarif post solde'!Q60</f>
        <v>0</v>
      </c>
      <c r="F109" s="134">
        <f>+'Simulations tarif post solde'!Q81</f>
        <v>0</v>
      </c>
      <c r="G109" s="134">
        <f>+'Simulations tarif post solde'!Q102</f>
        <v>0</v>
      </c>
      <c r="H109" s="134">
        <f>+'Simulations tarif post solde'!Q123</f>
        <v>0</v>
      </c>
    </row>
    <row r="110" spans="1:8" x14ac:dyDescent="0.3">
      <c r="A110" s="56" t="s">
        <v>101</v>
      </c>
      <c r="B110" s="56"/>
      <c r="C110" s="134">
        <f>+'Simulations tarif post solde'!Q19</f>
        <v>0</v>
      </c>
      <c r="D110" s="134">
        <f>+'Simulations tarif post solde'!Q40</f>
        <v>0</v>
      </c>
      <c r="E110" s="134">
        <f>+'Simulations tarif post solde'!Q61</f>
        <v>0</v>
      </c>
      <c r="F110" s="134">
        <f>+'Simulations tarif post solde'!Q82</f>
        <v>0</v>
      </c>
      <c r="G110" s="134">
        <f>+'Simulations tarif post solde'!Q103</f>
        <v>0</v>
      </c>
      <c r="H110" s="134">
        <f>+'Simulations tarif post solde'!Q124</f>
        <v>0</v>
      </c>
    </row>
    <row r="111" spans="1:8" x14ac:dyDescent="0.3">
      <c r="A111" s="56" t="s">
        <v>37</v>
      </c>
      <c r="B111" s="56"/>
      <c r="C111" s="134">
        <f>+'Simulations tarif post solde'!Q23</f>
        <v>0</v>
      </c>
      <c r="D111" s="134">
        <f>+'Simulations tarif post solde'!Q44</f>
        <v>0</v>
      </c>
      <c r="E111" s="134">
        <f>+'Simulations tarif post solde'!Q65</f>
        <v>0</v>
      </c>
      <c r="F111" s="134">
        <f>+'Simulations tarif post solde'!Q86</f>
        <v>0</v>
      </c>
      <c r="G111" s="134">
        <f>+'Simulations tarif post solde'!Q107</f>
        <v>0</v>
      </c>
      <c r="H111" s="134">
        <f>+'Simulations tarif post solde'!Q128</f>
        <v>0</v>
      </c>
    </row>
    <row r="112" spans="1:8" x14ac:dyDescent="0.3">
      <c r="A112" s="56" t="s">
        <v>102</v>
      </c>
      <c r="B112" s="56"/>
      <c r="C112" s="56"/>
      <c r="D112" s="137">
        <f>IFERROR((D107-C107)/C107,0)</f>
        <v>0</v>
      </c>
      <c r="E112" s="137">
        <f>IFERROR((E107-D107)/D107,0)</f>
        <v>0</v>
      </c>
      <c r="F112" s="137">
        <f t="shared" ref="F112" si="6">IFERROR((F107-E107)/E107,0)</f>
        <v>0</v>
      </c>
      <c r="G112" s="137">
        <f t="shared" ref="G112" si="7">IFERROR((G107-F107)/F107,0)</f>
        <v>0</v>
      </c>
      <c r="H112" s="137">
        <f>IFERROR((H107-G107)/G107,0)</f>
        <v>0</v>
      </c>
    </row>
    <row r="132" spans="1:8" x14ac:dyDescent="0.3">
      <c r="A132" s="159" t="s">
        <v>38</v>
      </c>
      <c r="B132" s="159"/>
      <c r="C132" s="120">
        <v>2024</v>
      </c>
      <c r="D132" s="120">
        <v>2025</v>
      </c>
      <c r="E132" s="120">
        <v>2026</v>
      </c>
      <c r="F132" s="120">
        <v>2027</v>
      </c>
      <c r="G132" s="120">
        <v>2028</v>
      </c>
      <c r="H132" s="120">
        <v>2029</v>
      </c>
    </row>
    <row r="133" spans="1:8" x14ac:dyDescent="0.3">
      <c r="A133" s="131" t="s">
        <v>10</v>
      </c>
      <c r="B133" s="131"/>
      <c r="C133" s="132">
        <f t="shared" ref="C133:H133" si="8">SUM(C134:C137)</f>
        <v>0</v>
      </c>
      <c r="D133" s="132">
        <f t="shared" si="8"/>
        <v>0</v>
      </c>
      <c r="E133" s="132">
        <f t="shared" si="8"/>
        <v>0</v>
      </c>
      <c r="F133" s="132">
        <f t="shared" si="8"/>
        <v>0</v>
      </c>
      <c r="G133" s="132">
        <f t="shared" si="8"/>
        <v>0</v>
      </c>
      <c r="H133" s="133">
        <f t="shared" si="8"/>
        <v>0</v>
      </c>
    </row>
    <row r="134" spans="1:8" x14ac:dyDescent="0.3">
      <c r="A134" s="56" t="s">
        <v>100</v>
      </c>
      <c r="B134" s="56"/>
      <c r="C134" s="134">
        <f>+'Simulations tarif post solde'!S14</f>
        <v>0</v>
      </c>
      <c r="D134" s="134">
        <f>+'Simulations tarif post solde'!S35</f>
        <v>0</v>
      </c>
      <c r="E134" s="134">
        <f>+'Simulations tarif post solde'!S56</f>
        <v>0</v>
      </c>
      <c r="F134" s="134">
        <f>+'Simulations tarif post solde'!S77</f>
        <v>0</v>
      </c>
      <c r="G134" s="134">
        <f>+'Simulations tarif post solde'!S98</f>
        <v>0</v>
      </c>
      <c r="H134" s="134">
        <f>+'Simulations tarif post solde'!S119</f>
        <v>0</v>
      </c>
    </row>
    <row r="135" spans="1:8" x14ac:dyDescent="0.3">
      <c r="A135" s="56" t="s">
        <v>48</v>
      </c>
      <c r="B135" s="56"/>
      <c r="C135" s="134">
        <f>+'Simulations tarif post solde'!S18</f>
        <v>0</v>
      </c>
      <c r="D135" s="134">
        <f>+'Simulations tarif post solde'!S39</f>
        <v>0</v>
      </c>
      <c r="E135" s="134">
        <f>+'Simulations tarif post solde'!S60</f>
        <v>0</v>
      </c>
      <c r="F135" s="134">
        <f>+'Simulations tarif post solde'!S81</f>
        <v>0</v>
      </c>
      <c r="G135" s="134">
        <f>+'Simulations tarif post solde'!S102</f>
        <v>0</v>
      </c>
      <c r="H135" s="134">
        <f>+'Simulations tarif post solde'!S123</f>
        <v>0</v>
      </c>
    </row>
    <row r="136" spans="1:8" x14ac:dyDescent="0.3">
      <c r="A136" s="56" t="s">
        <v>101</v>
      </c>
      <c r="B136" s="56"/>
      <c r="C136" s="134">
        <f>+'Simulations tarif post solde'!S19</f>
        <v>0</v>
      </c>
      <c r="D136" s="134">
        <f>+'Simulations tarif post solde'!S40</f>
        <v>0</v>
      </c>
      <c r="E136" s="134">
        <f>+'Simulations tarif post solde'!S61</f>
        <v>0</v>
      </c>
      <c r="F136" s="134">
        <f>+'Simulations tarif post solde'!S82</f>
        <v>0</v>
      </c>
      <c r="G136" s="134">
        <f>+'Simulations tarif post solde'!S103</f>
        <v>0</v>
      </c>
      <c r="H136" s="134">
        <f>+'Simulations tarif post solde'!S124</f>
        <v>0</v>
      </c>
    </row>
    <row r="137" spans="1:8" x14ac:dyDescent="0.3">
      <c r="A137" s="56" t="s">
        <v>37</v>
      </c>
      <c r="B137" s="56"/>
      <c r="C137" s="134">
        <f>+'Simulations tarif post solde'!S23</f>
        <v>0</v>
      </c>
      <c r="D137" s="134">
        <f>+'Simulations tarif post solde'!S44</f>
        <v>0</v>
      </c>
      <c r="E137" s="134">
        <f>+'Simulations tarif post solde'!S65</f>
        <v>0</v>
      </c>
      <c r="F137" s="134">
        <f>+'Simulations tarif post solde'!S86</f>
        <v>0</v>
      </c>
      <c r="G137" s="134">
        <f>+'Simulations tarif post solde'!S107</f>
        <v>0</v>
      </c>
      <c r="H137" s="134">
        <f>+'Simulations tarif post solde'!S128</f>
        <v>0</v>
      </c>
    </row>
    <row r="138" spans="1:8" x14ac:dyDescent="0.3">
      <c r="A138" s="56" t="s">
        <v>102</v>
      </c>
      <c r="B138" s="56"/>
      <c r="C138" s="56"/>
      <c r="D138" s="137">
        <f>IFERROR((D133-C133)/C133,0)</f>
        <v>0</v>
      </c>
      <c r="E138" s="137">
        <f>IFERROR((E133-D133)/D133,0)</f>
        <v>0</v>
      </c>
      <c r="F138" s="137">
        <f t="shared" ref="F138" si="9">IFERROR((F133-E133)/E133,0)</f>
        <v>0</v>
      </c>
      <c r="G138" s="137">
        <f>IFERROR((G133-F133)/F133,0)</f>
        <v>0</v>
      </c>
      <c r="H138" s="137">
        <f>IFERROR((H133-G133)/G133,0)</f>
        <v>0</v>
      </c>
    </row>
  </sheetData>
  <mergeCells count="6">
    <mergeCell ref="A106:B106"/>
    <mergeCell ref="A132:B132"/>
    <mergeCell ref="A5:B5"/>
    <mergeCell ref="A30:B30"/>
    <mergeCell ref="A55:B55"/>
    <mergeCell ref="A80:B8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Explication</vt:lpstr>
      <vt:lpstr>Tarifs 2024</vt:lpstr>
      <vt:lpstr>Tarifs 2025</vt:lpstr>
      <vt:lpstr>Tarifs 2026</vt:lpstr>
      <vt:lpstr>Tarifs 2027</vt:lpstr>
      <vt:lpstr>Tarifs 2028</vt:lpstr>
      <vt:lpstr>Tarifs 2029</vt:lpstr>
      <vt:lpstr>Synthèse simul</vt:lpstr>
      <vt:lpstr>Synthèse simul post solde</vt:lpstr>
      <vt:lpstr>Simulations tarifaires</vt:lpstr>
      <vt:lpstr>Simulations tarif post solde</vt:lpstr>
      <vt:lpstr>'Simulations tarif post solde'!Zone_d_impression</vt:lpstr>
      <vt:lpstr>'Simulations tarifaires'!Zone_d_impression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Bihain</dc:creator>
  <cp:lastModifiedBy>Did doc</cp:lastModifiedBy>
  <cp:lastPrinted>2023-05-24T13:09:39Z</cp:lastPrinted>
  <dcterms:created xsi:type="dcterms:W3CDTF">2020-01-09T09:22:06Z</dcterms:created>
  <dcterms:modified xsi:type="dcterms:W3CDTF">2023-05-25T08:36:30Z</dcterms:modified>
</cp:coreProperties>
</file>